
<file path=[Content_Types].xml><?xml version="1.0" encoding="utf-8"?>
<Types xmlns="http://schemas.openxmlformats.org/package/2006/content-types">
  <Default Extension="xml" ContentType="application/xml"/>
  <Default Extension="bin" ContentType="application/vnd.ms-office.vbaProject"/>
  <Default Extension="vml" ContentType="application/vnd.openxmlformats-officedocument.vmlDrawing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drawings/drawing3.xml" ContentType="application/vnd.openxmlformats-officedocument.drawing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20910" codeName="{00000000-0000-0000-0000-000000000000}"/>
  <workbookPr date1904="1" codeName="ThisWorkbook" autoCompressPictures="0"/>
  <bookViews>
    <workbookView xWindow="0" yWindow="0" windowWidth="27320" windowHeight="14820" tabRatio="760" firstSheet="9" activeTab="14"/>
  </bookViews>
  <sheets>
    <sheet name="Coaches' Details" sheetId="10" r:id="rId1"/>
    <sheet name="2016 Ladder" sheetId="13" r:id="rId2"/>
    <sheet name="2016 Fixtures" sheetId="11" r:id="rId3"/>
    <sheet name="2016 Results" sheetId="12" r:id="rId4"/>
    <sheet name="2016 Results (bench)" sheetId="30" r:id="rId5"/>
    <sheet name="2016 Player Game Scores (bench)" sheetId="34" r:id="rId6"/>
    <sheet name="Results by team &amp; MSD effect" sheetId="31" r:id="rId7"/>
    <sheet name="2016 AFL Squads" sheetId="1" r:id="rId8"/>
    <sheet name="2016 HFFL Drafts &amp; Squads" sheetId="28" r:id="rId9"/>
    <sheet name="2016 HFFL Drafts (bench)" sheetId="33" r:id="rId10"/>
    <sheet name="2016 Elites &amp; Top 20" sheetId="29" r:id="rId11"/>
    <sheet name="HFFL 2016 Season Stats" sheetId="32" r:id="rId12"/>
    <sheet name="Historic Elite Stats" sheetId="25" r:id="rId13"/>
    <sheet name="Historic Elites" sheetId="22" r:id="rId14"/>
    <sheet name="Finals Records" sheetId="23" r:id="rId15"/>
    <sheet name="Scoring Records" sheetId="21" r:id="rId16"/>
  </sheets>
  <externalReferences>
    <externalReference r:id="rId17"/>
    <externalReference r:id="rId18"/>
  </externalReferences>
  <definedNames>
    <definedName name="_xlnm._FilterDatabase" localSheetId="8" hidden="1">'2016 HFFL Drafts &amp; Squads'!$A$1:$I$240</definedName>
    <definedName name="_xlnm._FilterDatabase" localSheetId="11" hidden="1">'HFFL 2016 Season Stats'!$B$1:$AJ$657</definedName>
    <definedName name="Best22">[1]Best22s!$A$2:$B$411</definedName>
    <definedName name="bestfwdleft13">'[2]DRAFT SHEET'!$BO$21:$BQ$662</definedName>
    <definedName name="bestfwdleft14">'[1]DRAFT SHEET'!$AR$23:$AT$610</definedName>
    <definedName name="bestfwdleft15">'[1]DRAFT SHEET'!$AR$22:$AT$842</definedName>
    <definedName name="bestmarleft13">'[2]DRAFT SHEET'!$BI$21:$BK$662</definedName>
    <definedName name="bestmarleft14">'[1]DRAFT SHEET'!$AL$23:$AN$610</definedName>
    <definedName name="bestmarleft15">'[1]DRAFT SHEET'!$AL$23:$AO$842</definedName>
    <definedName name="bestmidleft13">'[2]DRAFT SHEET'!$BF$21:$BH$662</definedName>
    <definedName name="bestmidleft14">'[1]DRAFT SHEET'!$AI$23:$AK$610</definedName>
    <definedName name="bestmidleft15">'[1]DRAFT SHEET'!$AI$22:$AK$842</definedName>
    <definedName name="besttklleft13">'[2]DRAFT SHEET'!$BL$21:$BN$662</definedName>
    <definedName name="besttklleft14">'[1]DRAFT SHEET'!$AO$23:$AQ$610</definedName>
    <definedName name="besttklleft15">'[1]DRAFT SHEET'!$AO$22:$AQ$842</definedName>
    <definedName name="bestuteleft13">'[2]DRAFT SHEET'!$BR$21:$BT$662</definedName>
    <definedName name="bestuteleft14">'[1]DRAFT SHEET'!$AU$23:$AW$610</definedName>
    <definedName name="bestuteleft15">'[1]DRAFT SHEET'!$AU$22:$AW$842</definedName>
    <definedName name="bvlerg">'[2]Draft Order'!$A$36:$D$217</definedName>
    <definedName name="DraftOrder">#REF!</definedName>
    <definedName name="DRAFTORDER2">'[1]Draft Order'!$A$1:$D$182</definedName>
    <definedName name="Games2010">#REF!</definedName>
    <definedName name="HFFL13">#REF!</definedName>
    <definedName name="HFFLTeam13">#REF!</definedName>
    <definedName name="injured2">'[1]Injury List'!$A$2:$C$158</definedName>
    <definedName name="injuries2011">#REF!</definedName>
    <definedName name="injuries2012">#REF!</definedName>
    <definedName name="injuries2013">'[2]2013 Injuries'!$A$2:$D$95</definedName>
    <definedName name="ladder">'2016 Ladder'!$C$6:$N$15</definedName>
    <definedName name="movement">'[2]2012 Retire Delist Trade'!#REF!</definedName>
    <definedName name="movement13">'[2]2012 Retire Delist Trade'!$A$2:$C$165</definedName>
    <definedName name="Players14">#REF!</definedName>
    <definedName name="PSD">#REF!</definedName>
    <definedName name="solver_adj" localSheetId="1" hidden="1">'2016 Ladder'!$K$19</definedName>
    <definedName name="solver_cvg" localSheetId="1" hidden="1">0.0001</definedName>
    <definedName name="solver_drv" localSheetId="1" hidden="1">1</definedName>
    <definedName name="solver_est" localSheetId="1" hidden="1">1</definedName>
    <definedName name="solver_itr" localSheetId="1" hidden="1">100</definedName>
    <definedName name="solver_lin" localSheetId="1" hidden="1">2</definedName>
    <definedName name="solver_neg" localSheetId="1" hidden="1">2</definedName>
    <definedName name="solver_num" localSheetId="1" hidden="1">0</definedName>
    <definedName name="solver_nwt" localSheetId="1" hidden="1">1</definedName>
    <definedName name="solver_opt" localSheetId="1" hidden="1">'2016 Ladder'!$P$20</definedName>
    <definedName name="solver_pre" localSheetId="1" hidden="1">0.000001</definedName>
    <definedName name="solver_scl" localSheetId="1" hidden="1">2</definedName>
    <definedName name="solver_sho" localSheetId="1" hidden="1">2</definedName>
    <definedName name="solver_tim" localSheetId="1" hidden="1">100</definedName>
    <definedName name="solver_tol" localSheetId="1" hidden="1">0.05</definedName>
    <definedName name="solver_typ" localSheetId="1" hidden="1">3</definedName>
    <definedName name="solver_val" localSheetId="1" hidden="1">1.1216</definedName>
    <definedName name="Squads2014">'[1]Career Games and Age'!$C$2:$H$817</definedName>
    <definedName name="statsList">#REF!</definedName>
    <definedName name="teams2014">#REF!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P29" i="22" l="1"/>
  <c r="G19" i="25"/>
  <c r="G40" i="25"/>
  <c r="G61" i="25"/>
  <c r="G82" i="25"/>
  <c r="G103" i="25"/>
  <c r="G113" i="25"/>
  <c r="D19" i="25"/>
  <c r="D40" i="25"/>
  <c r="D61" i="25"/>
  <c r="D82" i="25"/>
  <c r="D103" i="25"/>
  <c r="D113" i="25"/>
  <c r="G114" i="25"/>
  <c r="J18" i="21"/>
  <c r="I19" i="25"/>
  <c r="I40" i="25"/>
  <c r="I61" i="25"/>
  <c r="I82" i="25"/>
  <c r="I103" i="25"/>
  <c r="I113" i="25"/>
  <c r="I114" i="25"/>
  <c r="J19" i="21"/>
  <c r="J20" i="21"/>
  <c r="J19" i="25"/>
  <c r="J40" i="25"/>
  <c r="J61" i="25"/>
  <c r="J82" i="25"/>
  <c r="J103" i="25"/>
  <c r="J113" i="25"/>
  <c r="J114" i="25"/>
  <c r="J21" i="21"/>
  <c r="J22" i="21"/>
  <c r="J23" i="21"/>
  <c r="J24" i="21"/>
  <c r="P19" i="25"/>
  <c r="P40" i="25"/>
  <c r="P61" i="25"/>
  <c r="P82" i="25"/>
  <c r="P103" i="25"/>
  <c r="P113" i="25"/>
  <c r="P114" i="25"/>
  <c r="D109" i="30"/>
  <c r="R33" i="23"/>
  <c r="R34" i="23"/>
  <c r="R35" i="23"/>
  <c r="R36" i="23"/>
  <c r="R37" i="23"/>
  <c r="R38" i="23"/>
  <c r="R39" i="23"/>
  <c r="R40" i="23"/>
  <c r="R41" i="23"/>
  <c r="R42" i="23"/>
  <c r="R43" i="23"/>
  <c r="R44" i="23"/>
  <c r="R45" i="23"/>
  <c r="R46" i="23"/>
  <c r="R47" i="23"/>
  <c r="R32" i="23"/>
  <c r="P62" i="25"/>
  <c r="D62" i="25"/>
  <c r="Q62" i="25"/>
  <c r="Q61" i="25"/>
  <c r="P63" i="25"/>
  <c r="P64" i="25"/>
  <c r="P65" i="25"/>
  <c r="P66" i="25"/>
  <c r="P67" i="25"/>
  <c r="P20" i="25"/>
  <c r="D20" i="25"/>
  <c r="Q20" i="25"/>
  <c r="Q19" i="25"/>
  <c r="P21" i="25"/>
  <c r="P22" i="25"/>
  <c r="P23" i="25"/>
  <c r="P24" i="25"/>
  <c r="P25" i="25"/>
  <c r="P41" i="25"/>
  <c r="D41" i="25"/>
  <c r="Q41" i="25"/>
  <c r="Q40" i="25"/>
  <c r="P42" i="25"/>
  <c r="P43" i="25"/>
  <c r="P44" i="25"/>
  <c r="P45" i="25"/>
  <c r="P46" i="25"/>
  <c r="P83" i="25"/>
  <c r="D83" i="25"/>
  <c r="Q83" i="25"/>
  <c r="Q82" i="25"/>
  <c r="P84" i="25"/>
  <c r="P85" i="25"/>
  <c r="P86" i="25"/>
  <c r="P87" i="25"/>
  <c r="P88" i="25"/>
  <c r="P104" i="25"/>
  <c r="D104" i="25"/>
  <c r="Q104" i="25"/>
  <c r="Q103" i="25"/>
  <c r="P105" i="25"/>
  <c r="P106" i="25"/>
  <c r="P107" i="25"/>
  <c r="P108" i="25"/>
  <c r="P109" i="25"/>
  <c r="AA102" i="32"/>
  <c r="AF102" i="32"/>
  <c r="AA34" i="32"/>
  <c r="AF34" i="32"/>
  <c r="AA10" i="32"/>
  <c r="AF10" i="32"/>
  <c r="AA4" i="32"/>
  <c r="AF4" i="32"/>
  <c r="AA378" i="32"/>
  <c r="AF378" i="32"/>
  <c r="AA254" i="32"/>
  <c r="AF254" i="32"/>
  <c r="AA7" i="32"/>
  <c r="AF7" i="32"/>
  <c r="AA59" i="32"/>
  <c r="AF59" i="32"/>
  <c r="AA609" i="32"/>
  <c r="AF609" i="32"/>
  <c r="AA6" i="32"/>
  <c r="AF6" i="32"/>
  <c r="AA29" i="32"/>
  <c r="AF29" i="32"/>
  <c r="AA21" i="32"/>
  <c r="AF21" i="32"/>
  <c r="AA80" i="32"/>
  <c r="AF80" i="32"/>
  <c r="AA49" i="32"/>
  <c r="AF49" i="32"/>
  <c r="AA31" i="32"/>
  <c r="AF31" i="32"/>
  <c r="AA97" i="32"/>
  <c r="AF97" i="32"/>
  <c r="AA445" i="32"/>
  <c r="AF445" i="32"/>
  <c r="AA47" i="32"/>
  <c r="AF47" i="32"/>
  <c r="AA38" i="32"/>
  <c r="AF38" i="32"/>
  <c r="AA60" i="32"/>
  <c r="AF60" i="32"/>
  <c r="AA12" i="32"/>
  <c r="AF12" i="32"/>
  <c r="AA2" i="32"/>
  <c r="AF2" i="32"/>
  <c r="AA30" i="32"/>
  <c r="AF30" i="32"/>
  <c r="AA3" i="32"/>
  <c r="AF3" i="32"/>
  <c r="AA55" i="32"/>
  <c r="AF55" i="32"/>
  <c r="AA36" i="32"/>
  <c r="AF36" i="32"/>
  <c r="AA51" i="32"/>
  <c r="AF51" i="32"/>
  <c r="AA268" i="32"/>
  <c r="AF268" i="32"/>
  <c r="AA61" i="32"/>
  <c r="AF61" i="32"/>
  <c r="AA208" i="32"/>
  <c r="AF208" i="32"/>
  <c r="AA333" i="32"/>
  <c r="AF333" i="32"/>
  <c r="AA17" i="32"/>
  <c r="AF17" i="32"/>
  <c r="AA40" i="32"/>
  <c r="AF40" i="32"/>
  <c r="AA54" i="32"/>
  <c r="AF54" i="32"/>
  <c r="AA15" i="32"/>
  <c r="AF15" i="32"/>
  <c r="AA483" i="32"/>
  <c r="AF483" i="32"/>
  <c r="AA260" i="32"/>
  <c r="AF260" i="32"/>
  <c r="AA229" i="32"/>
  <c r="AF229" i="32"/>
  <c r="AA5" i="32"/>
  <c r="AF5" i="32"/>
  <c r="AA437" i="32"/>
  <c r="AF437" i="32"/>
  <c r="AA33" i="32"/>
  <c r="AF33" i="32"/>
  <c r="AA279" i="32"/>
  <c r="AF279" i="32"/>
  <c r="AA39" i="32"/>
  <c r="AF39" i="32"/>
  <c r="AA82" i="32"/>
  <c r="AF82" i="32"/>
  <c r="AA86" i="32"/>
  <c r="AF86" i="32"/>
  <c r="AA19" i="32"/>
  <c r="AF19" i="32"/>
  <c r="AA338" i="32"/>
  <c r="AF338" i="32"/>
  <c r="AA69" i="32"/>
  <c r="AF69" i="32"/>
  <c r="AA22" i="32"/>
  <c r="AF22" i="32"/>
  <c r="AA28" i="32"/>
  <c r="AF28" i="32"/>
  <c r="AA501" i="32"/>
  <c r="AF501" i="32"/>
  <c r="AA350" i="32"/>
  <c r="AF350" i="32"/>
  <c r="AA62" i="32"/>
  <c r="AF62" i="32"/>
  <c r="AA640" i="32"/>
  <c r="AF640" i="32"/>
  <c r="AA25" i="32"/>
  <c r="AF25" i="32"/>
  <c r="AA497" i="32"/>
  <c r="AF497" i="32"/>
  <c r="AA493" i="32"/>
  <c r="AF493" i="32"/>
  <c r="AA58" i="32"/>
  <c r="AF58" i="32"/>
  <c r="AA135" i="32"/>
  <c r="AF135" i="32"/>
  <c r="AA18" i="32"/>
  <c r="AF18" i="32"/>
  <c r="AA64" i="32"/>
  <c r="AF64" i="32"/>
  <c r="AA233" i="32"/>
  <c r="AF233" i="32"/>
  <c r="AA35" i="32"/>
  <c r="AF35" i="32"/>
  <c r="AA37" i="32"/>
  <c r="AF37" i="32"/>
  <c r="AA73" i="32"/>
  <c r="AF73" i="32"/>
  <c r="AA13" i="32"/>
  <c r="AF13" i="32"/>
  <c r="AA66" i="32"/>
  <c r="AF66" i="32"/>
  <c r="AA319" i="32"/>
  <c r="AF319" i="32"/>
  <c r="AA45" i="32"/>
  <c r="AF45" i="32"/>
  <c r="AA149" i="32"/>
  <c r="AF149" i="32"/>
  <c r="AA397" i="32"/>
  <c r="AF397" i="32"/>
  <c r="AA26" i="32"/>
  <c r="AF26" i="32"/>
  <c r="AA261" i="32"/>
  <c r="AF261" i="32"/>
  <c r="AA52" i="32"/>
  <c r="AF52" i="32"/>
  <c r="AA9" i="32"/>
  <c r="AF9" i="32"/>
  <c r="AA225" i="32"/>
  <c r="AF225" i="32"/>
  <c r="AA20" i="32"/>
  <c r="AF20" i="32"/>
  <c r="AA24" i="32"/>
  <c r="AF24" i="32"/>
  <c r="AA238" i="32"/>
  <c r="AF238" i="32"/>
  <c r="AA56" i="32"/>
  <c r="AF56" i="32"/>
  <c r="AA147" i="32"/>
  <c r="AF147" i="32"/>
  <c r="AA106" i="32"/>
  <c r="AF106" i="32"/>
  <c r="AA439" i="32"/>
  <c r="AF439" i="32"/>
  <c r="AA104" i="32"/>
  <c r="AF104" i="32"/>
  <c r="AA548" i="32"/>
  <c r="AF548" i="32"/>
  <c r="AA27" i="32"/>
  <c r="AF27" i="32"/>
  <c r="AA90" i="32"/>
  <c r="AF90" i="32"/>
  <c r="AA46" i="32"/>
  <c r="AF46" i="32"/>
  <c r="AA42" i="32"/>
  <c r="AF42" i="32"/>
  <c r="AA137" i="32"/>
  <c r="AF137" i="32"/>
  <c r="AA92" i="32"/>
  <c r="AF92" i="32"/>
  <c r="AA14" i="32"/>
  <c r="AF14" i="32"/>
  <c r="AA100" i="32"/>
  <c r="AF100" i="32"/>
  <c r="AA296" i="32"/>
  <c r="AF296" i="32"/>
  <c r="AA68" i="32"/>
  <c r="AF68" i="32"/>
  <c r="AA70" i="32"/>
  <c r="AF70" i="32"/>
  <c r="AA160" i="32"/>
  <c r="AF160" i="32"/>
  <c r="AA256" i="32"/>
  <c r="AF256" i="32"/>
  <c r="AA44" i="32"/>
  <c r="AF44" i="32"/>
  <c r="AA110" i="32"/>
  <c r="AF110" i="32"/>
  <c r="AA358" i="32"/>
  <c r="AF358" i="32"/>
  <c r="AA285" i="32"/>
  <c r="AF285" i="32"/>
  <c r="AA108" i="32"/>
  <c r="AF108" i="32"/>
  <c r="AA89" i="32"/>
  <c r="AF89" i="32"/>
  <c r="AA511" i="32"/>
  <c r="AF511" i="32"/>
  <c r="AA23" i="32"/>
  <c r="AF23" i="32"/>
  <c r="AA632" i="32"/>
  <c r="AF632" i="32"/>
  <c r="AA65" i="32"/>
  <c r="AF65" i="32"/>
  <c r="AA53" i="32"/>
  <c r="AF53" i="32"/>
  <c r="AA16" i="32"/>
  <c r="AF16" i="32"/>
  <c r="AA482" i="32"/>
  <c r="AF482" i="32"/>
  <c r="AA41" i="32"/>
  <c r="AF41" i="32"/>
  <c r="AA262" i="32"/>
  <c r="AF262" i="32"/>
  <c r="AA368" i="32"/>
  <c r="AF368" i="32"/>
  <c r="AA142" i="32"/>
  <c r="AF142" i="32"/>
  <c r="AA67" i="32"/>
  <c r="AF67" i="32"/>
  <c r="AA71" i="32"/>
  <c r="AF71" i="32"/>
  <c r="AA76" i="32"/>
  <c r="AF76" i="32"/>
  <c r="AA172" i="32"/>
  <c r="AF172" i="32"/>
  <c r="AA93" i="32"/>
  <c r="AF93" i="32"/>
  <c r="AA402" i="32"/>
  <c r="AF402" i="32"/>
  <c r="AA32" i="32"/>
  <c r="AF32" i="32"/>
  <c r="AA83" i="32"/>
  <c r="AF83" i="32"/>
  <c r="AA133" i="32"/>
  <c r="AF133" i="32"/>
  <c r="AA74" i="32"/>
  <c r="AF74" i="32"/>
  <c r="AA84" i="32"/>
  <c r="AF84" i="32"/>
  <c r="AA284" i="32"/>
  <c r="AF284" i="32"/>
  <c r="AA395" i="32"/>
  <c r="AF395" i="32"/>
  <c r="AA96" i="32"/>
  <c r="AF96" i="32"/>
  <c r="AA139" i="32"/>
  <c r="AF139" i="32"/>
  <c r="AA253" i="32"/>
  <c r="AF253" i="32"/>
  <c r="AA127" i="32"/>
  <c r="AF127" i="32"/>
  <c r="AA11" i="32"/>
  <c r="AF11" i="32"/>
  <c r="AA151" i="32"/>
  <c r="AF151" i="32"/>
  <c r="AA409" i="32"/>
  <c r="AF409" i="32"/>
  <c r="AA431" i="32"/>
  <c r="AF431" i="32"/>
  <c r="AA314" i="32"/>
  <c r="AF314" i="32"/>
  <c r="AA132" i="32"/>
  <c r="AF132" i="32"/>
  <c r="AA75" i="32"/>
  <c r="AF75" i="32"/>
  <c r="AA297" i="32"/>
  <c r="AF297" i="32"/>
  <c r="AA192" i="32"/>
  <c r="AF192" i="32"/>
  <c r="AA554" i="32"/>
  <c r="AF554" i="32"/>
  <c r="AA88" i="32"/>
  <c r="AF88" i="32"/>
  <c r="AA165" i="32"/>
  <c r="AF165" i="32"/>
  <c r="AA118" i="32"/>
  <c r="AF118" i="32"/>
  <c r="AA217" i="32"/>
  <c r="AF217" i="32"/>
  <c r="AA125" i="32"/>
  <c r="AF125" i="32"/>
  <c r="AA337" i="32"/>
  <c r="AF337" i="32"/>
  <c r="AA527" i="32"/>
  <c r="AF527" i="32"/>
  <c r="AA148" i="32"/>
  <c r="AF148" i="32"/>
  <c r="AA277" i="32"/>
  <c r="AF277" i="32"/>
  <c r="AA376" i="32"/>
  <c r="AF376" i="32"/>
  <c r="AA43" i="32"/>
  <c r="AF43" i="32"/>
  <c r="AA302" i="32"/>
  <c r="AF302" i="32"/>
  <c r="AA390" i="32"/>
  <c r="AF390" i="32"/>
  <c r="AA215" i="32"/>
  <c r="AF215" i="32"/>
  <c r="AA428" i="32"/>
  <c r="AF428" i="32"/>
  <c r="AA572" i="32"/>
  <c r="AF572" i="32"/>
  <c r="AA163" i="32"/>
  <c r="AF163" i="32"/>
  <c r="AA94" i="32"/>
  <c r="AF94" i="32"/>
  <c r="AA181" i="32"/>
  <c r="AF181" i="32"/>
  <c r="AA79" i="32"/>
  <c r="AF79" i="32"/>
  <c r="AA131" i="32"/>
  <c r="AF131" i="32"/>
  <c r="AA329" i="32"/>
  <c r="AF329" i="32"/>
  <c r="AA189" i="32"/>
  <c r="AF189" i="32"/>
  <c r="AA162" i="32"/>
  <c r="AF162" i="32"/>
  <c r="AA341" i="32"/>
  <c r="AF341" i="32"/>
  <c r="AA167" i="32"/>
  <c r="AF167" i="32"/>
  <c r="AA371" i="32"/>
  <c r="AF371" i="32"/>
  <c r="AA429" i="32"/>
  <c r="AF429" i="32"/>
  <c r="AA530" i="32"/>
  <c r="AF530" i="32"/>
  <c r="AA197" i="32"/>
  <c r="AF197" i="32"/>
  <c r="AA522" i="32"/>
  <c r="AF522" i="32"/>
  <c r="AA289" i="32"/>
  <c r="AF289" i="32"/>
  <c r="AA199" i="32"/>
  <c r="AF199" i="32"/>
  <c r="AA145" i="32"/>
  <c r="AF145" i="32"/>
  <c r="AA48" i="32"/>
  <c r="AF48" i="32"/>
  <c r="AA153" i="32"/>
  <c r="AF153" i="32"/>
  <c r="AA389" i="32"/>
  <c r="AF389" i="32"/>
  <c r="AA412" i="32"/>
  <c r="AF412" i="32"/>
  <c r="AA177" i="32"/>
  <c r="AF177" i="32"/>
  <c r="AA98" i="32"/>
  <c r="AF98" i="32"/>
  <c r="AA112" i="32"/>
  <c r="AF112" i="32"/>
  <c r="AA600" i="32"/>
  <c r="AF600" i="32"/>
  <c r="AA107" i="32"/>
  <c r="AF107" i="32"/>
  <c r="AA247" i="32"/>
  <c r="AF247" i="32"/>
  <c r="AA524" i="32"/>
  <c r="AF524" i="32"/>
  <c r="AA299" i="32"/>
  <c r="AF299" i="32"/>
  <c r="AA271" i="32"/>
  <c r="AF271" i="32"/>
  <c r="AA194" i="32"/>
  <c r="AF194" i="32"/>
  <c r="AA117" i="32"/>
  <c r="AF117" i="32"/>
  <c r="AA270" i="32"/>
  <c r="AF270" i="32"/>
  <c r="AA416" i="32"/>
  <c r="AF416" i="32"/>
  <c r="AA492" i="32"/>
  <c r="AF492" i="32"/>
  <c r="AA213" i="32"/>
  <c r="AF213" i="32"/>
  <c r="AA636" i="32"/>
  <c r="AF636" i="32"/>
  <c r="AA280" i="32"/>
  <c r="AF280" i="32"/>
  <c r="AA219" i="32"/>
  <c r="AF219" i="32"/>
  <c r="AA116" i="32"/>
  <c r="AF116" i="32"/>
  <c r="AA218" i="32"/>
  <c r="AF218" i="32"/>
  <c r="AA180" i="32"/>
  <c r="AF180" i="32"/>
  <c r="AA95" i="32"/>
  <c r="AF95" i="32"/>
  <c r="AA140" i="32"/>
  <c r="AF140" i="32"/>
  <c r="AA124" i="32"/>
  <c r="AF124" i="32"/>
  <c r="AA512" i="32"/>
  <c r="AF512" i="32"/>
  <c r="AA136" i="32"/>
  <c r="AF136" i="32"/>
  <c r="AA382" i="32"/>
  <c r="AF382" i="32"/>
  <c r="AA298" i="32"/>
  <c r="AF298" i="32"/>
  <c r="AA63" i="32"/>
  <c r="AF63" i="32"/>
  <c r="AA169" i="32"/>
  <c r="AF169" i="32"/>
  <c r="AA115" i="32"/>
  <c r="AF115" i="32"/>
  <c r="AA613" i="32"/>
  <c r="AF613" i="32"/>
  <c r="AA312" i="32"/>
  <c r="AF312" i="32"/>
  <c r="AA144" i="32"/>
  <c r="AF144" i="32"/>
  <c r="AA184" i="32"/>
  <c r="AF184" i="32"/>
  <c r="AA426" i="32"/>
  <c r="AF426" i="32"/>
  <c r="AA91" i="32"/>
  <c r="AF91" i="32"/>
  <c r="AA301" i="32"/>
  <c r="AF301" i="32"/>
  <c r="AA322" i="32"/>
  <c r="AF322" i="32"/>
  <c r="AA101" i="32"/>
  <c r="AF101" i="32"/>
  <c r="AA210" i="32"/>
  <c r="AF210" i="32"/>
  <c r="AA50" i="32"/>
  <c r="AF50" i="32"/>
  <c r="AA438" i="32"/>
  <c r="AF438" i="32"/>
  <c r="AA318" i="32"/>
  <c r="AF318" i="32"/>
  <c r="AA386" i="32"/>
  <c r="AF386" i="32"/>
  <c r="AA639" i="32"/>
  <c r="AF639" i="32"/>
  <c r="AA57" i="32"/>
  <c r="AF57" i="32"/>
  <c r="AA77" i="32"/>
  <c r="AF77" i="32"/>
  <c r="AA146" i="32"/>
  <c r="AF146" i="32"/>
  <c r="AA198" i="32"/>
  <c r="AF198" i="32"/>
  <c r="AA585" i="32"/>
  <c r="AF585" i="32"/>
  <c r="AA134" i="32"/>
  <c r="AF134" i="32"/>
  <c r="AA85" i="32"/>
  <c r="AF85" i="32"/>
  <c r="AA596" i="32"/>
  <c r="AF596" i="32"/>
  <c r="AA111" i="32"/>
  <c r="AF111" i="32"/>
  <c r="AA441" i="32"/>
  <c r="AF441" i="32"/>
  <c r="AA72" i="32"/>
  <c r="AF72" i="32"/>
  <c r="AA105" i="32"/>
  <c r="AF105" i="32"/>
  <c r="AA499" i="32"/>
  <c r="AF499" i="32"/>
  <c r="AA568" i="32"/>
  <c r="AF568" i="32"/>
  <c r="AA123" i="32"/>
  <c r="AF123" i="32"/>
  <c r="AA423" i="32"/>
  <c r="AF423" i="32"/>
  <c r="AA168" i="32"/>
  <c r="AF168" i="32"/>
  <c r="AA487" i="32"/>
  <c r="AF487" i="32"/>
  <c r="AA182" i="32"/>
  <c r="AF182" i="32"/>
  <c r="AA209" i="32"/>
  <c r="AF209" i="32"/>
  <c r="AA535" i="32"/>
  <c r="AF535" i="32"/>
  <c r="AA334" i="32"/>
  <c r="AF334" i="32"/>
  <c r="AA122" i="32"/>
  <c r="AF122" i="32"/>
  <c r="AA391" i="32"/>
  <c r="AF391" i="32"/>
  <c r="AA8" i="32"/>
  <c r="AF8" i="32"/>
  <c r="AA174" i="32"/>
  <c r="AF174" i="32"/>
  <c r="AA186" i="32"/>
  <c r="AF186" i="32"/>
  <c r="AA459" i="32"/>
  <c r="AF459" i="32"/>
  <c r="AA175" i="32"/>
  <c r="AF175" i="32"/>
  <c r="AA328" i="32"/>
  <c r="AF328" i="32"/>
  <c r="AA166" i="32"/>
  <c r="AF166" i="32"/>
  <c r="AA161" i="32"/>
  <c r="AF161" i="32"/>
  <c r="AA237" i="32"/>
  <c r="AF237" i="32"/>
  <c r="AA292" i="32"/>
  <c r="AF292" i="32"/>
  <c r="AA410" i="32"/>
  <c r="AF410" i="32"/>
  <c r="AA413" i="32"/>
  <c r="AF413" i="32"/>
  <c r="AA377" i="32"/>
  <c r="AF377" i="32"/>
  <c r="AA242" i="32"/>
  <c r="AF242" i="32"/>
  <c r="AA114" i="32"/>
  <c r="AF114" i="32"/>
  <c r="AA113" i="32"/>
  <c r="AF113" i="32"/>
  <c r="AA78" i="32"/>
  <c r="AF78" i="32"/>
  <c r="AA87" i="32"/>
  <c r="AF87" i="32"/>
  <c r="AA324" i="32"/>
  <c r="AF324" i="32"/>
  <c r="AA265" i="32"/>
  <c r="AF265" i="32"/>
  <c r="AA589" i="32"/>
  <c r="AF589" i="32"/>
  <c r="AA443" i="32"/>
  <c r="AF443" i="32"/>
  <c r="AA158" i="32"/>
  <c r="AF158" i="32"/>
  <c r="AA580" i="32"/>
  <c r="AF580" i="32"/>
  <c r="AA248" i="32"/>
  <c r="AF248" i="32"/>
  <c r="AA223" i="32"/>
  <c r="AF223" i="32"/>
  <c r="AA150" i="32"/>
  <c r="AF150" i="32"/>
  <c r="AA109" i="32"/>
  <c r="AF109" i="32"/>
  <c r="AA311" i="32"/>
  <c r="AF311" i="32"/>
  <c r="AA519" i="32"/>
  <c r="AF519" i="32"/>
  <c r="AA81" i="32"/>
  <c r="AF81" i="32"/>
  <c r="AA154" i="32"/>
  <c r="AF154" i="32"/>
  <c r="AA121" i="32"/>
  <c r="AF121" i="32"/>
  <c r="AA449" i="32"/>
  <c r="AF449" i="32"/>
  <c r="AA374" i="32"/>
  <c r="AF374" i="32"/>
  <c r="AA178" i="32"/>
  <c r="AF178" i="32"/>
  <c r="AA510" i="32"/>
  <c r="AF510" i="32"/>
  <c r="AA138" i="32"/>
  <c r="AF138" i="32"/>
  <c r="AA521" i="32"/>
  <c r="AF521" i="32"/>
  <c r="AA275" i="32"/>
  <c r="AF275" i="32"/>
  <c r="AA152" i="32"/>
  <c r="AF152" i="32"/>
  <c r="AA120" i="32"/>
  <c r="AF120" i="32"/>
  <c r="AA477" i="32"/>
  <c r="AF477" i="32"/>
  <c r="AA331" i="32"/>
  <c r="AF331" i="32"/>
  <c r="AA325" i="32"/>
  <c r="AF325" i="32"/>
  <c r="AA173" i="32"/>
  <c r="AF173" i="32"/>
  <c r="AA187" i="32"/>
  <c r="AF187" i="32"/>
  <c r="AA525" i="32"/>
  <c r="AF525" i="32"/>
  <c r="AA207" i="32"/>
  <c r="AF207" i="32"/>
  <c r="AA221" i="32"/>
  <c r="AF221" i="32"/>
  <c r="AA339" i="32"/>
  <c r="AF339" i="32"/>
  <c r="AA269" i="32"/>
  <c r="AF269" i="32"/>
  <c r="AA398" i="32"/>
  <c r="AF398" i="32"/>
  <c r="AA266" i="32"/>
  <c r="AF266" i="32"/>
  <c r="AA126" i="32"/>
  <c r="AF126" i="32"/>
  <c r="AA573" i="32"/>
  <c r="AF573" i="32"/>
  <c r="AA321" i="32"/>
  <c r="AF321" i="32"/>
  <c r="AA240" i="32"/>
  <c r="AF240" i="32"/>
  <c r="AA305" i="32"/>
  <c r="AF305" i="32"/>
  <c r="AA604" i="32"/>
  <c r="AF604" i="32"/>
  <c r="AA278" i="32"/>
  <c r="AF278" i="32"/>
  <c r="AA300" i="32"/>
  <c r="AF300" i="32"/>
  <c r="AA317" i="32"/>
  <c r="AF317" i="32"/>
  <c r="AA469" i="32"/>
  <c r="AF469" i="32"/>
  <c r="AA425" i="32"/>
  <c r="AF425" i="32"/>
  <c r="AA143" i="32"/>
  <c r="AF143" i="32"/>
  <c r="AA249" i="32"/>
  <c r="AF249" i="32"/>
  <c r="AA353" i="32"/>
  <c r="AF353" i="32"/>
  <c r="AA506" i="32"/>
  <c r="AF506" i="32"/>
  <c r="AA241" i="32"/>
  <c r="AF241" i="32"/>
  <c r="AA232" i="32"/>
  <c r="AF232" i="32"/>
  <c r="AA164" i="32"/>
  <c r="AF164" i="32"/>
  <c r="AA481" i="32"/>
  <c r="AF481" i="32"/>
  <c r="AA179" i="32"/>
  <c r="AF179" i="32"/>
  <c r="AA344" i="32"/>
  <c r="AF344" i="32"/>
  <c r="AA196" i="32"/>
  <c r="AF196" i="32"/>
  <c r="AA479" i="32"/>
  <c r="AF479" i="32"/>
  <c r="AA272" i="32"/>
  <c r="AF272" i="32"/>
  <c r="AA545" i="32"/>
  <c r="AF545" i="32"/>
  <c r="AA130" i="32"/>
  <c r="AF130" i="32"/>
  <c r="AA503" i="32"/>
  <c r="AF503" i="32"/>
  <c r="AA128" i="32"/>
  <c r="AF128" i="32"/>
  <c r="AA396" i="32"/>
  <c r="AF396" i="32"/>
  <c r="AA171" i="32"/>
  <c r="AF171" i="32"/>
  <c r="AA475" i="32"/>
  <c r="AF475" i="32"/>
  <c r="AA471" i="32"/>
  <c r="AF471" i="32"/>
  <c r="AA183" i="32"/>
  <c r="AF183" i="32"/>
  <c r="AA360" i="32"/>
  <c r="AF360" i="32"/>
  <c r="AA119" i="32"/>
  <c r="AF119" i="32"/>
  <c r="AA304" i="32"/>
  <c r="AF304" i="32"/>
  <c r="AA293" i="32"/>
  <c r="AF293" i="32"/>
  <c r="AA320" i="32"/>
  <c r="AF320" i="32"/>
  <c r="AA263" i="32"/>
  <c r="AF263" i="32"/>
  <c r="AA216" i="32"/>
  <c r="AF216" i="32"/>
  <c r="AA156" i="32"/>
  <c r="AF156" i="32"/>
  <c r="AA347" i="32"/>
  <c r="AF347" i="32"/>
  <c r="AA634" i="32"/>
  <c r="AF634" i="32"/>
  <c r="AA534" i="32"/>
  <c r="AF534" i="32"/>
  <c r="AA193" i="32"/>
  <c r="AF193" i="32"/>
  <c r="AA201" i="32"/>
  <c r="AF201" i="32"/>
  <c r="AA336" i="32"/>
  <c r="AF336" i="32"/>
  <c r="AA536" i="32"/>
  <c r="AF536" i="32"/>
  <c r="AA206" i="32"/>
  <c r="AF206" i="32"/>
  <c r="AA365" i="32"/>
  <c r="AF365" i="32"/>
  <c r="AA259" i="32"/>
  <c r="AF259" i="32"/>
  <c r="AA587" i="32"/>
  <c r="AF587" i="32"/>
  <c r="AA461" i="32"/>
  <c r="AF461" i="32"/>
  <c r="AA340" i="32"/>
  <c r="AF340" i="32"/>
  <c r="AA372" i="32"/>
  <c r="AF372" i="32"/>
  <c r="AA455" i="32"/>
  <c r="AF455" i="32"/>
  <c r="AA359" i="32"/>
  <c r="AF359" i="32"/>
  <c r="AA155" i="32"/>
  <c r="AF155" i="32"/>
  <c r="AA202" i="32"/>
  <c r="AF202" i="32"/>
  <c r="AA141" i="32"/>
  <c r="AF141" i="32"/>
  <c r="AA212" i="32"/>
  <c r="AF212" i="32"/>
  <c r="AA276" i="32"/>
  <c r="AF276" i="32"/>
  <c r="AA332" i="32"/>
  <c r="AF332" i="32"/>
  <c r="AA283" i="32"/>
  <c r="AF283" i="32"/>
  <c r="AA411" i="32"/>
  <c r="AF411" i="32"/>
  <c r="AA433" i="32"/>
  <c r="AF433" i="32"/>
  <c r="AA617" i="32"/>
  <c r="AF617" i="32"/>
  <c r="AA129" i="32"/>
  <c r="AF129" i="32"/>
  <c r="AA230" i="32"/>
  <c r="AF230" i="32"/>
  <c r="AA99" i="32"/>
  <c r="AF99" i="32"/>
  <c r="AA188" i="32"/>
  <c r="AF188" i="32"/>
  <c r="AA220" i="32"/>
  <c r="AF220" i="32"/>
  <c r="AA474" i="32"/>
  <c r="AF474" i="32"/>
  <c r="AA464" i="32"/>
  <c r="AF464" i="32"/>
  <c r="AA159" i="32"/>
  <c r="AF159" i="32"/>
  <c r="AA574" i="32"/>
  <c r="AF574" i="32"/>
  <c r="AA176" i="32"/>
  <c r="AF176" i="32"/>
  <c r="AA348" i="32"/>
  <c r="AF348" i="32"/>
  <c r="AA581" i="32"/>
  <c r="AF581" i="32"/>
  <c r="AA222" i="32"/>
  <c r="AF222" i="32"/>
  <c r="AA226" i="32"/>
  <c r="AF226" i="32"/>
  <c r="AA546" i="32"/>
  <c r="AF546" i="32"/>
  <c r="AA251" i="32"/>
  <c r="AF251" i="32"/>
  <c r="AA630" i="32"/>
  <c r="AF630" i="32"/>
  <c r="AA103" i="32"/>
  <c r="AF103" i="32"/>
  <c r="AA195" i="32"/>
  <c r="AF195" i="32"/>
  <c r="AA243" i="32"/>
  <c r="AF243" i="32"/>
  <c r="AA509" i="32"/>
  <c r="AF509" i="32"/>
  <c r="AA513" i="32"/>
  <c r="AF513" i="32"/>
  <c r="AA231" i="32"/>
  <c r="AF231" i="32"/>
  <c r="AA345" i="32"/>
  <c r="AF345" i="32"/>
  <c r="AA330" i="32"/>
  <c r="AF330" i="32"/>
  <c r="AA295" i="32"/>
  <c r="AF295" i="32"/>
  <c r="AA500" i="32"/>
  <c r="AF500" i="32"/>
  <c r="AA245" i="32"/>
  <c r="AF245" i="32"/>
  <c r="AA384" i="32"/>
  <c r="AF384" i="32"/>
  <c r="AA553" i="32"/>
  <c r="AF553" i="32"/>
  <c r="AA420" i="32"/>
  <c r="AF420" i="32"/>
  <c r="AA157" i="32"/>
  <c r="AF157" i="32"/>
  <c r="AA408" i="32"/>
  <c r="AF408" i="32"/>
  <c r="AA316" i="32"/>
  <c r="AF316" i="32"/>
  <c r="AA619" i="32"/>
  <c r="AF619" i="32"/>
  <c r="AA227" i="32"/>
  <c r="AF227" i="32"/>
  <c r="AA406" i="32"/>
  <c r="AF406" i="32"/>
  <c r="AA450" i="32"/>
  <c r="AF450" i="32"/>
  <c r="AA335" i="32"/>
  <c r="AF335" i="32"/>
  <c r="AA387" i="32"/>
  <c r="AF387" i="32"/>
  <c r="AA258" i="32"/>
  <c r="AF258" i="32"/>
  <c r="AA185" i="32"/>
  <c r="AF185" i="32"/>
  <c r="AA422" i="32"/>
  <c r="AF422" i="32"/>
  <c r="AA394" i="32"/>
  <c r="AF394" i="32"/>
  <c r="AA616" i="32"/>
  <c r="AF616" i="32"/>
  <c r="AA648" i="32"/>
  <c r="AF648" i="32"/>
  <c r="AA170" i="32"/>
  <c r="AF170" i="32"/>
  <c r="AA549" i="32"/>
  <c r="AF549" i="32"/>
  <c r="AA485" i="32"/>
  <c r="AF485" i="32"/>
  <c r="AA203" i="32"/>
  <c r="AF203" i="32"/>
  <c r="AA657" i="32"/>
  <c r="AF657" i="32"/>
  <c r="AA224" i="32"/>
  <c r="AF224" i="32"/>
  <c r="AA611" i="32"/>
  <c r="AF611" i="32"/>
  <c r="AA257" i="32"/>
  <c r="AF257" i="32"/>
  <c r="AA559" i="32"/>
  <c r="AF559" i="32"/>
  <c r="AA236" i="32"/>
  <c r="AF236" i="32"/>
  <c r="AA417" i="32"/>
  <c r="AF417" i="32"/>
  <c r="AA310" i="32"/>
  <c r="AF310" i="32"/>
  <c r="AA264" i="32"/>
  <c r="AF264" i="32"/>
  <c r="AA594" i="32"/>
  <c r="AF594" i="32"/>
  <c r="AA294" i="32"/>
  <c r="AF294" i="32"/>
  <c r="AA540" i="32"/>
  <c r="AF540" i="32"/>
  <c r="AA373" i="32"/>
  <c r="AF373" i="32"/>
  <c r="AA633" i="32"/>
  <c r="AF633" i="32"/>
  <c r="AA637" i="32"/>
  <c r="AF637" i="32"/>
  <c r="AA370" i="32"/>
  <c r="AF370" i="32"/>
  <c r="AA457" i="32"/>
  <c r="AF457" i="32"/>
  <c r="AA343" i="32"/>
  <c r="AF343" i="32"/>
  <c r="AA478" i="32"/>
  <c r="AF478" i="32"/>
  <c r="AA567" i="32"/>
  <c r="AF567" i="32"/>
  <c r="AA405" i="32"/>
  <c r="AF405" i="32"/>
  <c r="AA252" i="32"/>
  <c r="AF252" i="32"/>
  <c r="AA313" i="32"/>
  <c r="AF313" i="32"/>
  <c r="AA401" i="32"/>
  <c r="AF401" i="32"/>
  <c r="AA375" i="32"/>
  <c r="AF375" i="32"/>
  <c r="AA286" i="32"/>
  <c r="AF286" i="32"/>
  <c r="AA393" i="32"/>
  <c r="AF393" i="32"/>
  <c r="AA246" i="32"/>
  <c r="AF246" i="32"/>
  <c r="AA367" i="32"/>
  <c r="AF367" i="32"/>
  <c r="AA452" i="32"/>
  <c r="AF452" i="32"/>
  <c r="AA326" i="32"/>
  <c r="AF326" i="32"/>
  <c r="AA273" i="32"/>
  <c r="AF273" i="32"/>
  <c r="AA427" i="32"/>
  <c r="AF427" i="32"/>
  <c r="AA303" i="32"/>
  <c r="AF303" i="32"/>
  <c r="AA486" i="32"/>
  <c r="AF486" i="32"/>
  <c r="AA454" i="32"/>
  <c r="AF454" i="32"/>
  <c r="AA281" i="32"/>
  <c r="AF281" i="32"/>
  <c r="AA349" i="32"/>
  <c r="AF349" i="32"/>
  <c r="AA555" i="32"/>
  <c r="AF555" i="32"/>
  <c r="AA357" i="32"/>
  <c r="AF357" i="32"/>
  <c r="AA355" i="32"/>
  <c r="AF355" i="32"/>
  <c r="AA383" i="32"/>
  <c r="AF383" i="32"/>
  <c r="AA369" i="32"/>
  <c r="AF369" i="32"/>
  <c r="AA288" i="32"/>
  <c r="AF288" i="32"/>
  <c r="AA356" i="32"/>
  <c r="AF356" i="32"/>
  <c r="AA235" i="32"/>
  <c r="AF235" i="32"/>
  <c r="AA458" i="32"/>
  <c r="AF458" i="32"/>
  <c r="AA361" i="32"/>
  <c r="AF361" i="32"/>
  <c r="AA407" i="32"/>
  <c r="AF407" i="32"/>
  <c r="AA403" i="32"/>
  <c r="AF403" i="32"/>
  <c r="AA200" i="32"/>
  <c r="AF200" i="32"/>
  <c r="AA456" i="32"/>
  <c r="AF456" i="32"/>
  <c r="AA517" i="32"/>
  <c r="AF517" i="32"/>
  <c r="AA466" i="32"/>
  <c r="AF466" i="32"/>
  <c r="AA380" i="32"/>
  <c r="AF380" i="32"/>
  <c r="AA645" i="32"/>
  <c r="AF645" i="32"/>
  <c r="AA307" i="32"/>
  <c r="AF307" i="32"/>
  <c r="AA228" i="32"/>
  <c r="AF228" i="32"/>
  <c r="AA290" i="32"/>
  <c r="AF290" i="32"/>
  <c r="AA532" i="32"/>
  <c r="AF532" i="32"/>
  <c r="AA529" i="32"/>
  <c r="AF529" i="32"/>
  <c r="AA214" i="32"/>
  <c r="AF214" i="32"/>
  <c r="AA323" i="32"/>
  <c r="AF323" i="32"/>
  <c r="AA565" i="32"/>
  <c r="AF565" i="32"/>
  <c r="AA415" i="32"/>
  <c r="AF415" i="32"/>
  <c r="AA282" i="32"/>
  <c r="AF282" i="32"/>
  <c r="AA442" i="32"/>
  <c r="AF442" i="32"/>
  <c r="AA453" i="32"/>
  <c r="AF453" i="32"/>
  <c r="AA595" i="32"/>
  <c r="AF595" i="32"/>
  <c r="AA244" i="32"/>
  <c r="AF244" i="32"/>
  <c r="AA404" i="32"/>
  <c r="AF404" i="32"/>
  <c r="AA308" i="32"/>
  <c r="AF308" i="32"/>
  <c r="AA234" i="32"/>
  <c r="AF234" i="32"/>
  <c r="AA582" i="32"/>
  <c r="AF582" i="32"/>
  <c r="AA446" i="32"/>
  <c r="AF446" i="32"/>
  <c r="AA255" i="32"/>
  <c r="AF255" i="32"/>
  <c r="AA306" i="32"/>
  <c r="AF306" i="32"/>
  <c r="AA381" i="32"/>
  <c r="AF381" i="32"/>
  <c r="AA566" i="32"/>
  <c r="AF566" i="32"/>
  <c r="AA569" i="32"/>
  <c r="AF569" i="32"/>
  <c r="AA327" i="32"/>
  <c r="AF327" i="32"/>
  <c r="AA291" i="32"/>
  <c r="AF291" i="32"/>
  <c r="AA419" i="32"/>
  <c r="AF419" i="32"/>
  <c r="AA451" i="32"/>
  <c r="AF451" i="32"/>
  <c r="AA576" i="32"/>
  <c r="AF576" i="32"/>
  <c r="AA488" i="32"/>
  <c r="AF488" i="32"/>
  <c r="AA211" i="32"/>
  <c r="AF211" i="32"/>
  <c r="AA591" i="32"/>
  <c r="AF591" i="32"/>
  <c r="AA560" i="32"/>
  <c r="AF560" i="32"/>
  <c r="AA547" i="32"/>
  <c r="AF547" i="32"/>
  <c r="AA400" i="32"/>
  <c r="AF400" i="32"/>
  <c r="AA444" i="32"/>
  <c r="AF444" i="32"/>
  <c r="AA385" i="32"/>
  <c r="AF385" i="32"/>
  <c r="AA379" i="32"/>
  <c r="AF379" i="32"/>
  <c r="AA498" i="32"/>
  <c r="AF498" i="32"/>
  <c r="AA414" i="32"/>
  <c r="AF414" i="32"/>
  <c r="AA557" i="32"/>
  <c r="AF557" i="32"/>
  <c r="AA460" i="32"/>
  <c r="AF460" i="32"/>
  <c r="AA190" i="32"/>
  <c r="AF190" i="32"/>
  <c r="AA480" i="32"/>
  <c r="AF480" i="32"/>
  <c r="AA351" i="32"/>
  <c r="AF351" i="32"/>
  <c r="AA364" i="32"/>
  <c r="AF364" i="32"/>
  <c r="AA287" i="32"/>
  <c r="AF287" i="32"/>
  <c r="AA267" i="32"/>
  <c r="AF267" i="32"/>
  <c r="AA250" i="32"/>
  <c r="AF250" i="32"/>
  <c r="AA494" i="32"/>
  <c r="AF494" i="32"/>
  <c r="AA352" i="32"/>
  <c r="AF352" i="32"/>
  <c r="AA593" i="32"/>
  <c r="AF593" i="32"/>
  <c r="AA586" i="32"/>
  <c r="AF586" i="32"/>
  <c r="AA468" i="32"/>
  <c r="AF468" i="32"/>
  <c r="AA495" i="32"/>
  <c r="AF495" i="32"/>
  <c r="AA550" i="32"/>
  <c r="AF550" i="32"/>
  <c r="AA363" i="32"/>
  <c r="AF363" i="32"/>
  <c r="AA602" i="32"/>
  <c r="AF602" i="32"/>
  <c r="AA543" i="32"/>
  <c r="AF543" i="32"/>
  <c r="AA366" i="32"/>
  <c r="AF366" i="32"/>
  <c r="AA346" i="32"/>
  <c r="AF346" i="32"/>
  <c r="AA421" i="32"/>
  <c r="AF421" i="32"/>
  <c r="AA204" i="32"/>
  <c r="AF204" i="32"/>
  <c r="AA515" i="32"/>
  <c r="AF515" i="32"/>
  <c r="AA274" i="32"/>
  <c r="AF274" i="32"/>
  <c r="AA472" i="32"/>
  <c r="AF472" i="32"/>
  <c r="AA571" i="32"/>
  <c r="AF571" i="32"/>
  <c r="AA644" i="32"/>
  <c r="AF644" i="32"/>
  <c r="AA484" i="32"/>
  <c r="AF484" i="32"/>
  <c r="AA496" i="32"/>
  <c r="AF496" i="32"/>
  <c r="AA362" i="32"/>
  <c r="AF362" i="32"/>
  <c r="AA539" i="32"/>
  <c r="AF539" i="32"/>
  <c r="AA537" i="32"/>
  <c r="AF537" i="32"/>
  <c r="AA465" i="32"/>
  <c r="AF465" i="32"/>
  <c r="AA440" i="32"/>
  <c r="AF440" i="32"/>
  <c r="AA191" i="32"/>
  <c r="AF191" i="32"/>
  <c r="AA624" i="32"/>
  <c r="AF624" i="32"/>
  <c r="AA388" i="32"/>
  <c r="AF388" i="32"/>
  <c r="AA516" i="32"/>
  <c r="AF516" i="32"/>
  <c r="AA628" i="32"/>
  <c r="AF628" i="32"/>
  <c r="AA578" i="32"/>
  <c r="AF578" i="32"/>
  <c r="AA618" i="32"/>
  <c r="AF618" i="32"/>
  <c r="AA448" i="32"/>
  <c r="AF448" i="32"/>
  <c r="AA424" i="32"/>
  <c r="AF424" i="32"/>
  <c r="AA463" i="32"/>
  <c r="AF463" i="32"/>
  <c r="AA508" i="32"/>
  <c r="AF508" i="32"/>
  <c r="AA627" i="32"/>
  <c r="AF627" i="32"/>
  <c r="AA528" i="32"/>
  <c r="AF528" i="32"/>
  <c r="AA603" i="32"/>
  <c r="AF603" i="32"/>
  <c r="AA605" i="32"/>
  <c r="AF605" i="32"/>
  <c r="AA342" i="32"/>
  <c r="AF342" i="32"/>
  <c r="AA239" i="32"/>
  <c r="AF239" i="32"/>
  <c r="AA612" i="32"/>
  <c r="AF612" i="32"/>
  <c r="AA642" i="32"/>
  <c r="AF642" i="32"/>
  <c r="AA309" i="32"/>
  <c r="AF309" i="32"/>
  <c r="AA523" i="32"/>
  <c r="AF523" i="32"/>
  <c r="AA531" i="32"/>
  <c r="AF531" i="32"/>
  <c r="AA556" i="32"/>
  <c r="AF556" i="32"/>
  <c r="AA561" i="32"/>
  <c r="AF561" i="32"/>
  <c r="AA538" i="32"/>
  <c r="AF538" i="32"/>
  <c r="AA315" i="32"/>
  <c r="AF315" i="32"/>
  <c r="AA579" i="32"/>
  <c r="AF579" i="32"/>
  <c r="AA583" i="32"/>
  <c r="AF583" i="32"/>
  <c r="AA502" i="32"/>
  <c r="AF502" i="32"/>
  <c r="AA518" i="32"/>
  <c r="AF518" i="32"/>
  <c r="AA435" i="32"/>
  <c r="AF435" i="32"/>
  <c r="AA507" i="32"/>
  <c r="AF507" i="32"/>
  <c r="AA467" i="32"/>
  <c r="AF467" i="32"/>
  <c r="AA504" i="32"/>
  <c r="AF504" i="32"/>
  <c r="AA462" i="32"/>
  <c r="AF462" i="32"/>
  <c r="AA505" i="32"/>
  <c r="AF505" i="32"/>
  <c r="AA590" i="32"/>
  <c r="AF590" i="32"/>
  <c r="AA610" i="32"/>
  <c r="AF610" i="32"/>
  <c r="AA588" i="32"/>
  <c r="AF588" i="32"/>
  <c r="AA551" i="32"/>
  <c r="AF551" i="32"/>
  <c r="AA399" i="32"/>
  <c r="AF399" i="32"/>
  <c r="AA436" i="32"/>
  <c r="AF436" i="32"/>
  <c r="AA491" i="32"/>
  <c r="AF491" i="32"/>
  <c r="AA621" i="32"/>
  <c r="AF621" i="32"/>
  <c r="AA432" i="32"/>
  <c r="AF432" i="32"/>
  <c r="AA392" i="32"/>
  <c r="AF392" i="32"/>
  <c r="AA205" i="32"/>
  <c r="AF205" i="32"/>
  <c r="AA434" i="32"/>
  <c r="AF434" i="32"/>
  <c r="AA447" i="32"/>
  <c r="AF447" i="32"/>
  <c r="AA635" i="32"/>
  <c r="AF635" i="32"/>
  <c r="AA563" i="32"/>
  <c r="AF563" i="32"/>
  <c r="AA598" i="32"/>
  <c r="AF598" i="32"/>
  <c r="AA558" i="32"/>
  <c r="AF558" i="32"/>
  <c r="AA476" i="32"/>
  <c r="AF476" i="32"/>
  <c r="AA631" i="32"/>
  <c r="AF631" i="32"/>
  <c r="AA526" i="32"/>
  <c r="AF526" i="32"/>
  <c r="AA570" i="32"/>
  <c r="AF570" i="32"/>
  <c r="AA514" i="32"/>
  <c r="AF514" i="32"/>
  <c r="AA564" i="32"/>
  <c r="AF564" i="32"/>
  <c r="AA608" i="32"/>
  <c r="AF608" i="32"/>
  <c r="AA470" i="32"/>
  <c r="AF470" i="32"/>
  <c r="AA601" i="32"/>
  <c r="AF601" i="32"/>
  <c r="AA599" i="32"/>
  <c r="AF599" i="32"/>
  <c r="AA533" i="32"/>
  <c r="AF533" i="32"/>
  <c r="AA626" i="32"/>
  <c r="AF626" i="32"/>
  <c r="AA575" i="32"/>
  <c r="AF575" i="32"/>
  <c r="AA489" i="32"/>
  <c r="AF489" i="32"/>
  <c r="AA607" i="32"/>
  <c r="AF607" i="32"/>
  <c r="AA520" i="32"/>
  <c r="AF520" i="32"/>
  <c r="AA614" i="32"/>
  <c r="AF614" i="32"/>
  <c r="AA646" i="32"/>
  <c r="AF646" i="32"/>
  <c r="AA562" i="32"/>
  <c r="AF562" i="32"/>
  <c r="AA473" i="32"/>
  <c r="AF473" i="32"/>
  <c r="AA577" i="32"/>
  <c r="AF577" i="32"/>
  <c r="AA623" i="32"/>
  <c r="AF623" i="32"/>
  <c r="AA592" i="32"/>
  <c r="AF592" i="32"/>
  <c r="AA584" i="32"/>
  <c r="AF584" i="32"/>
  <c r="AA629" i="32"/>
  <c r="AF629" i="32"/>
  <c r="AA638" i="32"/>
  <c r="AF638" i="32"/>
  <c r="AA541" i="32"/>
  <c r="AF541" i="32"/>
  <c r="AA622" i="32"/>
  <c r="AF622" i="32"/>
  <c r="AA606" i="32"/>
  <c r="AF606" i="32"/>
  <c r="AA542" i="32"/>
  <c r="AF542" i="32"/>
  <c r="AA597" i="32"/>
  <c r="AF597" i="32"/>
  <c r="AA615" i="32"/>
  <c r="AF615" i="32"/>
  <c r="AA649" i="32"/>
  <c r="AF649" i="32"/>
  <c r="AA490" i="32"/>
  <c r="AF490" i="32"/>
  <c r="AA544" i="32"/>
  <c r="AF544" i="32"/>
  <c r="AA647" i="32"/>
  <c r="AF647" i="32"/>
  <c r="AA625" i="32"/>
  <c r="AF625" i="32"/>
  <c r="AA552" i="32"/>
  <c r="AF552" i="32"/>
  <c r="AA620" i="32"/>
  <c r="AF620" i="32"/>
  <c r="AA354" i="32"/>
  <c r="AF354" i="32"/>
  <c r="AA430" i="32"/>
  <c r="AF430" i="32"/>
  <c r="AA643" i="32"/>
  <c r="AF643" i="32"/>
  <c r="AA641" i="32"/>
  <c r="AF641" i="32"/>
  <c r="AA652" i="32"/>
  <c r="AF652" i="32"/>
  <c r="AA651" i="32"/>
  <c r="AF651" i="32"/>
  <c r="AA650" i="32"/>
  <c r="AF650" i="32"/>
  <c r="AA654" i="32"/>
  <c r="AF654" i="32"/>
  <c r="AA653" i="32"/>
  <c r="AF653" i="32"/>
  <c r="AA655" i="32"/>
  <c r="AF655" i="32"/>
  <c r="AA656" i="32"/>
  <c r="AF656" i="32"/>
  <c r="AA418" i="32"/>
  <c r="AF418" i="32"/>
  <c r="G98" i="12"/>
  <c r="G97" i="12"/>
  <c r="G102" i="12"/>
  <c r="G101" i="12"/>
  <c r="G104" i="12"/>
  <c r="G106" i="12"/>
  <c r="G105" i="12"/>
  <c r="G103" i="12"/>
  <c r="G100" i="12"/>
  <c r="G99" i="12"/>
  <c r="G96" i="12"/>
  <c r="G95" i="12"/>
  <c r="AJ656" i="32"/>
  <c r="AI656" i="32"/>
  <c r="AH656" i="32"/>
  <c r="AG656" i="32"/>
  <c r="AE656" i="32"/>
  <c r="AD656" i="32"/>
  <c r="AC656" i="32"/>
  <c r="AB656" i="32"/>
  <c r="AJ655" i="32"/>
  <c r="AI655" i="32"/>
  <c r="AH655" i="32"/>
  <c r="AG655" i="32"/>
  <c r="AE655" i="32"/>
  <c r="AD655" i="32"/>
  <c r="AC655" i="32"/>
  <c r="AB655" i="32"/>
  <c r="AJ653" i="32"/>
  <c r="AI653" i="32"/>
  <c r="AH653" i="32"/>
  <c r="AG653" i="32"/>
  <c r="AE653" i="32"/>
  <c r="AD653" i="32"/>
  <c r="AC653" i="32"/>
  <c r="AB653" i="32"/>
  <c r="AJ654" i="32"/>
  <c r="AI654" i="32"/>
  <c r="AH654" i="32"/>
  <c r="AG654" i="32"/>
  <c r="AE654" i="32"/>
  <c r="AD654" i="32"/>
  <c r="AC654" i="32"/>
  <c r="AB654" i="32"/>
  <c r="AJ650" i="32"/>
  <c r="AI650" i="32"/>
  <c r="AH650" i="32"/>
  <c r="AG650" i="32"/>
  <c r="AE650" i="32"/>
  <c r="AD650" i="32"/>
  <c r="AC650" i="32"/>
  <c r="AB650" i="32"/>
  <c r="AJ651" i="32"/>
  <c r="AI651" i="32"/>
  <c r="AH651" i="32"/>
  <c r="AG651" i="32"/>
  <c r="AE651" i="32"/>
  <c r="AD651" i="32"/>
  <c r="AC651" i="32"/>
  <c r="AB651" i="32"/>
  <c r="AJ652" i="32"/>
  <c r="AI652" i="32"/>
  <c r="AH652" i="32"/>
  <c r="AG652" i="32"/>
  <c r="AE652" i="32"/>
  <c r="AD652" i="32"/>
  <c r="AC652" i="32"/>
  <c r="AB652" i="32"/>
  <c r="AJ641" i="32"/>
  <c r="AI641" i="32"/>
  <c r="AH641" i="32"/>
  <c r="AG641" i="32"/>
  <c r="AE641" i="32"/>
  <c r="AD641" i="32"/>
  <c r="AC641" i="32"/>
  <c r="AB641" i="32"/>
  <c r="AJ643" i="32"/>
  <c r="AI643" i="32"/>
  <c r="AH643" i="32"/>
  <c r="AG643" i="32"/>
  <c r="AE643" i="32"/>
  <c r="AD643" i="32"/>
  <c r="AC643" i="32"/>
  <c r="AB643" i="32"/>
  <c r="AJ430" i="32"/>
  <c r="AI430" i="32"/>
  <c r="AH430" i="32"/>
  <c r="AG430" i="32"/>
  <c r="AE430" i="32"/>
  <c r="AD430" i="32"/>
  <c r="AC430" i="32"/>
  <c r="AB430" i="32"/>
  <c r="AJ354" i="32"/>
  <c r="AI354" i="32"/>
  <c r="AH354" i="32"/>
  <c r="AG354" i="32"/>
  <c r="AE354" i="32"/>
  <c r="AD354" i="32"/>
  <c r="AC354" i="32"/>
  <c r="AB354" i="32"/>
  <c r="AJ620" i="32"/>
  <c r="AI620" i="32"/>
  <c r="AH620" i="32"/>
  <c r="AG620" i="32"/>
  <c r="AE620" i="32"/>
  <c r="AD620" i="32"/>
  <c r="AC620" i="32"/>
  <c r="AB620" i="32"/>
  <c r="AJ552" i="32"/>
  <c r="AI552" i="32"/>
  <c r="AH552" i="32"/>
  <c r="AG552" i="32"/>
  <c r="AE552" i="32"/>
  <c r="AD552" i="32"/>
  <c r="AC552" i="32"/>
  <c r="AB552" i="32"/>
  <c r="AJ625" i="32"/>
  <c r="AI625" i="32"/>
  <c r="AH625" i="32"/>
  <c r="AG625" i="32"/>
  <c r="AE625" i="32"/>
  <c r="AD625" i="32"/>
  <c r="AC625" i="32"/>
  <c r="AB625" i="32"/>
  <c r="AJ647" i="32"/>
  <c r="AI647" i="32"/>
  <c r="AH647" i="32"/>
  <c r="AG647" i="32"/>
  <c r="AE647" i="32"/>
  <c r="AD647" i="32"/>
  <c r="AC647" i="32"/>
  <c r="AB647" i="32"/>
  <c r="AJ544" i="32"/>
  <c r="AI544" i="32"/>
  <c r="AH544" i="32"/>
  <c r="AG544" i="32"/>
  <c r="AE544" i="32"/>
  <c r="AD544" i="32"/>
  <c r="AC544" i="32"/>
  <c r="AB544" i="32"/>
  <c r="AJ490" i="32"/>
  <c r="AI490" i="32"/>
  <c r="AH490" i="32"/>
  <c r="AG490" i="32"/>
  <c r="AE490" i="32"/>
  <c r="AD490" i="32"/>
  <c r="AC490" i="32"/>
  <c r="AB490" i="32"/>
  <c r="AJ649" i="32"/>
  <c r="AI649" i="32"/>
  <c r="AH649" i="32"/>
  <c r="AG649" i="32"/>
  <c r="AE649" i="32"/>
  <c r="AD649" i="32"/>
  <c r="AC649" i="32"/>
  <c r="AB649" i="32"/>
  <c r="AJ615" i="32"/>
  <c r="AI615" i="32"/>
  <c r="AH615" i="32"/>
  <c r="AG615" i="32"/>
  <c r="AE615" i="32"/>
  <c r="AD615" i="32"/>
  <c r="AC615" i="32"/>
  <c r="AB615" i="32"/>
  <c r="AJ597" i="32"/>
  <c r="AI597" i="32"/>
  <c r="AH597" i="32"/>
  <c r="AG597" i="32"/>
  <c r="AE597" i="32"/>
  <c r="AD597" i="32"/>
  <c r="AC597" i="32"/>
  <c r="AB597" i="32"/>
  <c r="AJ542" i="32"/>
  <c r="AI542" i="32"/>
  <c r="AH542" i="32"/>
  <c r="AG542" i="32"/>
  <c r="AE542" i="32"/>
  <c r="AD542" i="32"/>
  <c r="AC542" i="32"/>
  <c r="AB542" i="32"/>
  <c r="AJ606" i="32"/>
  <c r="AI606" i="32"/>
  <c r="AH606" i="32"/>
  <c r="AG606" i="32"/>
  <c r="AE606" i="32"/>
  <c r="AD606" i="32"/>
  <c r="AC606" i="32"/>
  <c r="AB606" i="32"/>
  <c r="AJ622" i="32"/>
  <c r="AI622" i="32"/>
  <c r="AH622" i="32"/>
  <c r="AG622" i="32"/>
  <c r="AE622" i="32"/>
  <c r="AD622" i="32"/>
  <c r="AC622" i="32"/>
  <c r="AB622" i="32"/>
  <c r="AJ541" i="32"/>
  <c r="AI541" i="32"/>
  <c r="AH541" i="32"/>
  <c r="AG541" i="32"/>
  <c r="AE541" i="32"/>
  <c r="AD541" i="32"/>
  <c r="AC541" i="32"/>
  <c r="AB541" i="32"/>
  <c r="AJ638" i="32"/>
  <c r="AI638" i="32"/>
  <c r="AH638" i="32"/>
  <c r="AG638" i="32"/>
  <c r="AE638" i="32"/>
  <c r="AD638" i="32"/>
  <c r="AC638" i="32"/>
  <c r="AB638" i="32"/>
  <c r="AJ629" i="32"/>
  <c r="AI629" i="32"/>
  <c r="AH629" i="32"/>
  <c r="AG629" i="32"/>
  <c r="AE629" i="32"/>
  <c r="AD629" i="32"/>
  <c r="AC629" i="32"/>
  <c r="AB629" i="32"/>
  <c r="AJ584" i="32"/>
  <c r="AI584" i="32"/>
  <c r="AH584" i="32"/>
  <c r="AG584" i="32"/>
  <c r="AE584" i="32"/>
  <c r="AD584" i="32"/>
  <c r="AC584" i="32"/>
  <c r="AB584" i="32"/>
  <c r="AJ592" i="32"/>
  <c r="AI592" i="32"/>
  <c r="AH592" i="32"/>
  <c r="AG592" i="32"/>
  <c r="AE592" i="32"/>
  <c r="AD592" i="32"/>
  <c r="AC592" i="32"/>
  <c r="AB592" i="32"/>
  <c r="AJ623" i="32"/>
  <c r="AI623" i="32"/>
  <c r="AH623" i="32"/>
  <c r="AG623" i="32"/>
  <c r="AE623" i="32"/>
  <c r="AD623" i="32"/>
  <c r="AC623" i="32"/>
  <c r="AB623" i="32"/>
  <c r="AJ577" i="32"/>
  <c r="AI577" i="32"/>
  <c r="AH577" i="32"/>
  <c r="AG577" i="32"/>
  <c r="AE577" i="32"/>
  <c r="AD577" i="32"/>
  <c r="AC577" i="32"/>
  <c r="AB577" i="32"/>
  <c r="AJ473" i="32"/>
  <c r="AI473" i="32"/>
  <c r="AH473" i="32"/>
  <c r="AG473" i="32"/>
  <c r="AE473" i="32"/>
  <c r="AD473" i="32"/>
  <c r="AC473" i="32"/>
  <c r="AB473" i="32"/>
  <c r="AJ562" i="32"/>
  <c r="AI562" i="32"/>
  <c r="AH562" i="32"/>
  <c r="AG562" i="32"/>
  <c r="AE562" i="32"/>
  <c r="AD562" i="32"/>
  <c r="AC562" i="32"/>
  <c r="AB562" i="32"/>
  <c r="AJ646" i="32"/>
  <c r="AI646" i="32"/>
  <c r="AH646" i="32"/>
  <c r="AG646" i="32"/>
  <c r="AE646" i="32"/>
  <c r="AD646" i="32"/>
  <c r="AC646" i="32"/>
  <c r="AB646" i="32"/>
  <c r="AJ614" i="32"/>
  <c r="AI614" i="32"/>
  <c r="AH614" i="32"/>
  <c r="AG614" i="32"/>
  <c r="AE614" i="32"/>
  <c r="AD614" i="32"/>
  <c r="AC614" i="32"/>
  <c r="AB614" i="32"/>
  <c r="AJ520" i="32"/>
  <c r="AI520" i="32"/>
  <c r="AH520" i="32"/>
  <c r="AG520" i="32"/>
  <c r="AE520" i="32"/>
  <c r="AD520" i="32"/>
  <c r="AC520" i="32"/>
  <c r="AB520" i="32"/>
  <c r="AJ607" i="32"/>
  <c r="AI607" i="32"/>
  <c r="AH607" i="32"/>
  <c r="AG607" i="32"/>
  <c r="AE607" i="32"/>
  <c r="AD607" i="32"/>
  <c r="AC607" i="32"/>
  <c r="AB607" i="32"/>
  <c r="AJ489" i="32"/>
  <c r="AI489" i="32"/>
  <c r="AH489" i="32"/>
  <c r="AG489" i="32"/>
  <c r="AE489" i="32"/>
  <c r="AD489" i="32"/>
  <c r="AC489" i="32"/>
  <c r="AB489" i="32"/>
  <c r="AJ575" i="32"/>
  <c r="AI575" i="32"/>
  <c r="AH575" i="32"/>
  <c r="AG575" i="32"/>
  <c r="AE575" i="32"/>
  <c r="AD575" i="32"/>
  <c r="AC575" i="32"/>
  <c r="AB575" i="32"/>
  <c r="AJ626" i="32"/>
  <c r="AI626" i="32"/>
  <c r="AH626" i="32"/>
  <c r="AG626" i="32"/>
  <c r="AE626" i="32"/>
  <c r="AD626" i="32"/>
  <c r="AC626" i="32"/>
  <c r="AB626" i="32"/>
  <c r="AJ533" i="32"/>
  <c r="AI533" i="32"/>
  <c r="AH533" i="32"/>
  <c r="AG533" i="32"/>
  <c r="AE533" i="32"/>
  <c r="AD533" i="32"/>
  <c r="AC533" i="32"/>
  <c r="AB533" i="32"/>
  <c r="AJ599" i="32"/>
  <c r="AI599" i="32"/>
  <c r="AH599" i="32"/>
  <c r="AG599" i="32"/>
  <c r="AE599" i="32"/>
  <c r="AD599" i="32"/>
  <c r="AC599" i="32"/>
  <c r="AB599" i="32"/>
  <c r="AJ601" i="32"/>
  <c r="AI601" i="32"/>
  <c r="AH601" i="32"/>
  <c r="AG601" i="32"/>
  <c r="AE601" i="32"/>
  <c r="AD601" i="32"/>
  <c r="AC601" i="32"/>
  <c r="AB601" i="32"/>
  <c r="AJ470" i="32"/>
  <c r="AI470" i="32"/>
  <c r="AH470" i="32"/>
  <c r="AG470" i="32"/>
  <c r="AE470" i="32"/>
  <c r="AD470" i="32"/>
  <c r="AC470" i="32"/>
  <c r="AB470" i="32"/>
  <c r="AJ608" i="32"/>
  <c r="AI608" i="32"/>
  <c r="AH608" i="32"/>
  <c r="AG608" i="32"/>
  <c r="AE608" i="32"/>
  <c r="AD608" i="32"/>
  <c r="AC608" i="32"/>
  <c r="AB608" i="32"/>
  <c r="AJ564" i="32"/>
  <c r="AI564" i="32"/>
  <c r="AH564" i="32"/>
  <c r="AG564" i="32"/>
  <c r="AE564" i="32"/>
  <c r="AD564" i="32"/>
  <c r="AC564" i="32"/>
  <c r="AB564" i="32"/>
  <c r="AJ514" i="32"/>
  <c r="AI514" i="32"/>
  <c r="AH514" i="32"/>
  <c r="AG514" i="32"/>
  <c r="AE514" i="32"/>
  <c r="AD514" i="32"/>
  <c r="AC514" i="32"/>
  <c r="AB514" i="32"/>
  <c r="AJ570" i="32"/>
  <c r="AI570" i="32"/>
  <c r="AH570" i="32"/>
  <c r="AG570" i="32"/>
  <c r="AE570" i="32"/>
  <c r="AD570" i="32"/>
  <c r="AC570" i="32"/>
  <c r="AB570" i="32"/>
  <c r="AJ526" i="32"/>
  <c r="AI526" i="32"/>
  <c r="AH526" i="32"/>
  <c r="AG526" i="32"/>
  <c r="AE526" i="32"/>
  <c r="AD526" i="32"/>
  <c r="AC526" i="32"/>
  <c r="AB526" i="32"/>
  <c r="AJ631" i="32"/>
  <c r="AI631" i="32"/>
  <c r="AH631" i="32"/>
  <c r="AG631" i="32"/>
  <c r="AE631" i="32"/>
  <c r="AD631" i="32"/>
  <c r="AC631" i="32"/>
  <c r="AB631" i="32"/>
  <c r="AJ476" i="32"/>
  <c r="AI476" i="32"/>
  <c r="AH476" i="32"/>
  <c r="AG476" i="32"/>
  <c r="AE476" i="32"/>
  <c r="AD476" i="32"/>
  <c r="AC476" i="32"/>
  <c r="AB476" i="32"/>
  <c r="AJ558" i="32"/>
  <c r="AI558" i="32"/>
  <c r="AH558" i="32"/>
  <c r="AG558" i="32"/>
  <c r="AE558" i="32"/>
  <c r="AD558" i="32"/>
  <c r="AC558" i="32"/>
  <c r="AB558" i="32"/>
  <c r="AJ598" i="32"/>
  <c r="AI598" i="32"/>
  <c r="AH598" i="32"/>
  <c r="AG598" i="32"/>
  <c r="AE598" i="32"/>
  <c r="AD598" i="32"/>
  <c r="AC598" i="32"/>
  <c r="AB598" i="32"/>
  <c r="AJ563" i="32"/>
  <c r="AI563" i="32"/>
  <c r="AH563" i="32"/>
  <c r="AG563" i="32"/>
  <c r="AE563" i="32"/>
  <c r="AD563" i="32"/>
  <c r="AC563" i="32"/>
  <c r="AB563" i="32"/>
  <c r="AJ635" i="32"/>
  <c r="AI635" i="32"/>
  <c r="AH635" i="32"/>
  <c r="AG635" i="32"/>
  <c r="AE635" i="32"/>
  <c r="AD635" i="32"/>
  <c r="AC635" i="32"/>
  <c r="AB635" i="32"/>
  <c r="AJ447" i="32"/>
  <c r="AI447" i="32"/>
  <c r="AH447" i="32"/>
  <c r="AG447" i="32"/>
  <c r="AE447" i="32"/>
  <c r="AD447" i="32"/>
  <c r="AC447" i="32"/>
  <c r="AB447" i="32"/>
  <c r="AJ434" i="32"/>
  <c r="AI434" i="32"/>
  <c r="AH434" i="32"/>
  <c r="AG434" i="32"/>
  <c r="AE434" i="32"/>
  <c r="AD434" i="32"/>
  <c r="AC434" i="32"/>
  <c r="AB434" i="32"/>
  <c r="AJ205" i="32"/>
  <c r="AI205" i="32"/>
  <c r="AH205" i="32"/>
  <c r="AG205" i="32"/>
  <c r="AE205" i="32"/>
  <c r="AD205" i="32"/>
  <c r="AC205" i="32"/>
  <c r="AB205" i="32"/>
  <c r="AJ392" i="32"/>
  <c r="AI392" i="32"/>
  <c r="AH392" i="32"/>
  <c r="AG392" i="32"/>
  <c r="AE392" i="32"/>
  <c r="AD392" i="32"/>
  <c r="AC392" i="32"/>
  <c r="AB392" i="32"/>
  <c r="AJ432" i="32"/>
  <c r="AI432" i="32"/>
  <c r="AH432" i="32"/>
  <c r="AG432" i="32"/>
  <c r="AE432" i="32"/>
  <c r="AD432" i="32"/>
  <c r="AC432" i="32"/>
  <c r="AB432" i="32"/>
  <c r="AJ621" i="32"/>
  <c r="AI621" i="32"/>
  <c r="AH621" i="32"/>
  <c r="AG621" i="32"/>
  <c r="AE621" i="32"/>
  <c r="AD621" i="32"/>
  <c r="AC621" i="32"/>
  <c r="AB621" i="32"/>
  <c r="AJ491" i="32"/>
  <c r="AI491" i="32"/>
  <c r="AH491" i="32"/>
  <c r="AG491" i="32"/>
  <c r="AE491" i="32"/>
  <c r="AD491" i="32"/>
  <c r="AC491" i="32"/>
  <c r="AB491" i="32"/>
  <c r="AJ436" i="32"/>
  <c r="AI436" i="32"/>
  <c r="AH436" i="32"/>
  <c r="AG436" i="32"/>
  <c r="AE436" i="32"/>
  <c r="AD436" i="32"/>
  <c r="AC436" i="32"/>
  <c r="AB436" i="32"/>
  <c r="AJ399" i="32"/>
  <c r="AI399" i="32"/>
  <c r="AH399" i="32"/>
  <c r="AG399" i="32"/>
  <c r="AE399" i="32"/>
  <c r="AD399" i="32"/>
  <c r="AC399" i="32"/>
  <c r="AB399" i="32"/>
  <c r="AJ551" i="32"/>
  <c r="AI551" i="32"/>
  <c r="AH551" i="32"/>
  <c r="AG551" i="32"/>
  <c r="AE551" i="32"/>
  <c r="AD551" i="32"/>
  <c r="AC551" i="32"/>
  <c r="AB551" i="32"/>
  <c r="AJ588" i="32"/>
  <c r="AI588" i="32"/>
  <c r="AH588" i="32"/>
  <c r="AG588" i="32"/>
  <c r="AE588" i="32"/>
  <c r="AD588" i="32"/>
  <c r="AC588" i="32"/>
  <c r="AB588" i="32"/>
  <c r="AJ610" i="32"/>
  <c r="AI610" i="32"/>
  <c r="AH610" i="32"/>
  <c r="AG610" i="32"/>
  <c r="AE610" i="32"/>
  <c r="AD610" i="32"/>
  <c r="AC610" i="32"/>
  <c r="AB610" i="32"/>
  <c r="AJ590" i="32"/>
  <c r="AI590" i="32"/>
  <c r="AH590" i="32"/>
  <c r="AG590" i="32"/>
  <c r="AE590" i="32"/>
  <c r="AD590" i="32"/>
  <c r="AC590" i="32"/>
  <c r="AB590" i="32"/>
  <c r="AJ505" i="32"/>
  <c r="AI505" i="32"/>
  <c r="AH505" i="32"/>
  <c r="AG505" i="32"/>
  <c r="AE505" i="32"/>
  <c r="AD505" i="32"/>
  <c r="AC505" i="32"/>
  <c r="AB505" i="32"/>
  <c r="AJ462" i="32"/>
  <c r="AI462" i="32"/>
  <c r="AH462" i="32"/>
  <c r="AG462" i="32"/>
  <c r="AE462" i="32"/>
  <c r="AD462" i="32"/>
  <c r="AC462" i="32"/>
  <c r="AB462" i="32"/>
  <c r="AJ504" i="32"/>
  <c r="AI504" i="32"/>
  <c r="AH504" i="32"/>
  <c r="AG504" i="32"/>
  <c r="AE504" i="32"/>
  <c r="AD504" i="32"/>
  <c r="AC504" i="32"/>
  <c r="AB504" i="32"/>
  <c r="AJ467" i="32"/>
  <c r="AI467" i="32"/>
  <c r="AH467" i="32"/>
  <c r="AG467" i="32"/>
  <c r="AE467" i="32"/>
  <c r="AD467" i="32"/>
  <c r="AC467" i="32"/>
  <c r="AB467" i="32"/>
  <c r="AJ507" i="32"/>
  <c r="AI507" i="32"/>
  <c r="AH507" i="32"/>
  <c r="AG507" i="32"/>
  <c r="AE507" i="32"/>
  <c r="AD507" i="32"/>
  <c r="AC507" i="32"/>
  <c r="AB507" i="32"/>
  <c r="AJ435" i="32"/>
  <c r="AI435" i="32"/>
  <c r="AH435" i="32"/>
  <c r="AG435" i="32"/>
  <c r="AE435" i="32"/>
  <c r="AD435" i="32"/>
  <c r="AC435" i="32"/>
  <c r="AB435" i="32"/>
  <c r="AJ518" i="32"/>
  <c r="AI518" i="32"/>
  <c r="AH518" i="32"/>
  <c r="AG518" i="32"/>
  <c r="AE518" i="32"/>
  <c r="AD518" i="32"/>
  <c r="AC518" i="32"/>
  <c r="AB518" i="32"/>
  <c r="AJ502" i="32"/>
  <c r="AI502" i="32"/>
  <c r="AH502" i="32"/>
  <c r="AG502" i="32"/>
  <c r="AE502" i="32"/>
  <c r="AD502" i="32"/>
  <c r="AC502" i="32"/>
  <c r="AB502" i="32"/>
  <c r="AJ583" i="32"/>
  <c r="AI583" i="32"/>
  <c r="AH583" i="32"/>
  <c r="AG583" i="32"/>
  <c r="AE583" i="32"/>
  <c r="AD583" i="32"/>
  <c r="AC583" i="32"/>
  <c r="AB583" i="32"/>
  <c r="AJ579" i="32"/>
  <c r="AI579" i="32"/>
  <c r="AH579" i="32"/>
  <c r="AG579" i="32"/>
  <c r="AE579" i="32"/>
  <c r="AD579" i="32"/>
  <c r="AC579" i="32"/>
  <c r="AB579" i="32"/>
  <c r="AJ315" i="32"/>
  <c r="AI315" i="32"/>
  <c r="AH315" i="32"/>
  <c r="AG315" i="32"/>
  <c r="AE315" i="32"/>
  <c r="AD315" i="32"/>
  <c r="AC315" i="32"/>
  <c r="AB315" i="32"/>
  <c r="AJ538" i="32"/>
  <c r="AI538" i="32"/>
  <c r="AH538" i="32"/>
  <c r="AG538" i="32"/>
  <c r="AE538" i="32"/>
  <c r="AD538" i="32"/>
  <c r="AC538" i="32"/>
  <c r="AB538" i="32"/>
  <c r="AJ561" i="32"/>
  <c r="AI561" i="32"/>
  <c r="AH561" i="32"/>
  <c r="AG561" i="32"/>
  <c r="AE561" i="32"/>
  <c r="AD561" i="32"/>
  <c r="AC561" i="32"/>
  <c r="AB561" i="32"/>
  <c r="AJ556" i="32"/>
  <c r="AI556" i="32"/>
  <c r="AH556" i="32"/>
  <c r="AG556" i="32"/>
  <c r="AE556" i="32"/>
  <c r="AD556" i="32"/>
  <c r="AC556" i="32"/>
  <c r="AB556" i="32"/>
  <c r="AJ531" i="32"/>
  <c r="AI531" i="32"/>
  <c r="AH531" i="32"/>
  <c r="AG531" i="32"/>
  <c r="AE531" i="32"/>
  <c r="AD531" i="32"/>
  <c r="AC531" i="32"/>
  <c r="AB531" i="32"/>
  <c r="AJ523" i="32"/>
  <c r="AI523" i="32"/>
  <c r="AH523" i="32"/>
  <c r="AG523" i="32"/>
  <c r="AE523" i="32"/>
  <c r="AD523" i="32"/>
  <c r="AC523" i="32"/>
  <c r="AB523" i="32"/>
  <c r="AJ309" i="32"/>
  <c r="AI309" i="32"/>
  <c r="AH309" i="32"/>
  <c r="AG309" i="32"/>
  <c r="AE309" i="32"/>
  <c r="AD309" i="32"/>
  <c r="AC309" i="32"/>
  <c r="AB309" i="32"/>
  <c r="AJ642" i="32"/>
  <c r="AI642" i="32"/>
  <c r="AH642" i="32"/>
  <c r="AG642" i="32"/>
  <c r="AE642" i="32"/>
  <c r="AD642" i="32"/>
  <c r="AC642" i="32"/>
  <c r="AB642" i="32"/>
  <c r="AJ612" i="32"/>
  <c r="AI612" i="32"/>
  <c r="AH612" i="32"/>
  <c r="AG612" i="32"/>
  <c r="AE612" i="32"/>
  <c r="AD612" i="32"/>
  <c r="AC612" i="32"/>
  <c r="AB612" i="32"/>
  <c r="AJ239" i="32"/>
  <c r="AI239" i="32"/>
  <c r="AH239" i="32"/>
  <c r="AG239" i="32"/>
  <c r="AE239" i="32"/>
  <c r="AD239" i="32"/>
  <c r="AC239" i="32"/>
  <c r="AB239" i="32"/>
  <c r="AJ342" i="32"/>
  <c r="AI342" i="32"/>
  <c r="AH342" i="32"/>
  <c r="AG342" i="32"/>
  <c r="AE342" i="32"/>
  <c r="AD342" i="32"/>
  <c r="AC342" i="32"/>
  <c r="AB342" i="32"/>
  <c r="AJ605" i="32"/>
  <c r="AI605" i="32"/>
  <c r="AH605" i="32"/>
  <c r="AG605" i="32"/>
  <c r="AE605" i="32"/>
  <c r="AD605" i="32"/>
  <c r="AC605" i="32"/>
  <c r="AB605" i="32"/>
  <c r="AJ603" i="32"/>
  <c r="AI603" i="32"/>
  <c r="AH603" i="32"/>
  <c r="AG603" i="32"/>
  <c r="AE603" i="32"/>
  <c r="AD603" i="32"/>
  <c r="AC603" i="32"/>
  <c r="AB603" i="32"/>
  <c r="AJ528" i="32"/>
  <c r="AI528" i="32"/>
  <c r="AH528" i="32"/>
  <c r="AG528" i="32"/>
  <c r="AE528" i="32"/>
  <c r="AD528" i="32"/>
  <c r="AC528" i="32"/>
  <c r="AB528" i="32"/>
  <c r="AJ627" i="32"/>
  <c r="AI627" i="32"/>
  <c r="AH627" i="32"/>
  <c r="AG627" i="32"/>
  <c r="AE627" i="32"/>
  <c r="AD627" i="32"/>
  <c r="AC627" i="32"/>
  <c r="AB627" i="32"/>
  <c r="AJ508" i="32"/>
  <c r="AI508" i="32"/>
  <c r="AH508" i="32"/>
  <c r="AG508" i="32"/>
  <c r="AE508" i="32"/>
  <c r="AD508" i="32"/>
  <c r="AC508" i="32"/>
  <c r="AB508" i="32"/>
  <c r="AJ463" i="32"/>
  <c r="AI463" i="32"/>
  <c r="AH463" i="32"/>
  <c r="AG463" i="32"/>
  <c r="AE463" i="32"/>
  <c r="AD463" i="32"/>
  <c r="AC463" i="32"/>
  <c r="AB463" i="32"/>
  <c r="AJ424" i="32"/>
  <c r="AI424" i="32"/>
  <c r="AH424" i="32"/>
  <c r="AG424" i="32"/>
  <c r="AE424" i="32"/>
  <c r="AD424" i="32"/>
  <c r="AC424" i="32"/>
  <c r="AB424" i="32"/>
  <c r="AJ448" i="32"/>
  <c r="AI448" i="32"/>
  <c r="AH448" i="32"/>
  <c r="AG448" i="32"/>
  <c r="AE448" i="32"/>
  <c r="AD448" i="32"/>
  <c r="AC448" i="32"/>
  <c r="AB448" i="32"/>
  <c r="AJ618" i="32"/>
  <c r="AI618" i="32"/>
  <c r="AH618" i="32"/>
  <c r="AG618" i="32"/>
  <c r="AE618" i="32"/>
  <c r="AD618" i="32"/>
  <c r="AC618" i="32"/>
  <c r="AB618" i="32"/>
  <c r="AJ578" i="32"/>
  <c r="AI578" i="32"/>
  <c r="AH578" i="32"/>
  <c r="AG578" i="32"/>
  <c r="AE578" i="32"/>
  <c r="AD578" i="32"/>
  <c r="AC578" i="32"/>
  <c r="AB578" i="32"/>
  <c r="AJ628" i="32"/>
  <c r="AI628" i="32"/>
  <c r="AH628" i="32"/>
  <c r="AG628" i="32"/>
  <c r="AE628" i="32"/>
  <c r="AD628" i="32"/>
  <c r="AC628" i="32"/>
  <c r="AB628" i="32"/>
  <c r="AJ516" i="32"/>
  <c r="AI516" i="32"/>
  <c r="AH516" i="32"/>
  <c r="AG516" i="32"/>
  <c r="AE516" i="32"/>
  <c r="AD516" i="32"/>
  <c r="AC516" i="32"/>
  <c r="AB516" i="32"/>
  <c r="AJ388" i="32"/>
  <c r="AI388" i="32"/>
  <c r="AH388" i="32"/>
  <c r="AG388" i="32"/>
  <c r="AE388" i="32"/>
  <c r="AD388" i="32"/>
  <c r="AC388" i="32"/>
  <c r="AB388" i="32"/>
  <c r="AJ624" i="32"/>
  <c r="AI624" i="32"/>
  <c r="AH624" i="32"/>
  <c r="AG624" i="32"/>
  <c r="AE624" i="32"/>
  <c r="AD624" i="32"/>
  <c r="AC624" i="32"/>
  <c r="AB624" i="32"/>
  <c r="AJ191" i="32"/>
  <c r="AI191" i="32"/>
  <c r="AH191" i="32"/>
  <c r="AG191" i="32"/>
  <c r="AE191" i="32"/>
  <c r="AD191" i="32"/>
  <c r="AC191" i="32"/>
  <c r="AB191" i="32"/>
  <c r="AJ440" i="32"/>
  <c r="AI440" i="32"/>
  <c r="AH440" i="32"/>
  <c r="AG440" i="32"/>
  <c r="AE440" i="32"/>
  <c r="AD440" i="32"/>
  <c r="AC440" i="32"/>
  <c r="AB440" i="32"/>
  <c r="AJ465" i="32"/>
  <c r="AI465" i="32"/>
  <c r="AH465" i="32"/>
  <c r="AG465" i="32"/>
  <c r="AE465" i="32"/>
  <c r="AD465" i="32"/>
  <c r="AC465" i="32"/>
  <c r="AB465" i="32"/>
  <c r="AJ537" i="32"/>
  <c r="AI537" i="32"/>
  <c r="AH537" i="32"/>
  <c r="AG537" i="32"/>
  <c r="AE537" i="32"/>
  <c r="AD537" i="32"/>
  <c r="AC537" i="32"/>
  <c r="AB537" i="32"/>
  <c r="AJ539" i="32"/>
  <c r="AI539" i="32"/>
  <c r="AH539" i="32"/>
  <c r="AG539" i="32"/>
  <c r="AE539" i="32"/>
  <c r="AD539" i="32"/>
  <c r="AC539" i="32"/>
  <c r="AB539" i="32"/>
  <c r="AJ362" i="32"/>
  <c r="AI362" i="32"/>
  <c r="AH362" i="32"/>
  <c r="AG362" i="32"/>
  <c r="AE362" i="32"/>
  <c r="AD362" i="32"/>
  <c r="AC362" i="32"/>
  <c r="AB362" i="32"/>
  <c r="AJ496" i="32"/>
  <c r="AI496" i="32"/>
  <c r="AH496" i="32"/>
  <c r="AG496" i="32"/>
  <c r="AE496" i="32"/>
  <c r="AD496" i="32"/>
  <c r="AC496" i="32"/>
  <c r="AB496" i="32"/>
  <c r="AJ484" i="32"/>
  <c r="AI484" i="32"/>
  <c r="AH484" i="32"/>
  <c r="AG484" i="32"/>
  <c r="AE484" i="32"/>
  <c r="AD484" i="32"/>
  <c r="AC484" i="32"/>
  <c r="AB484" i="32"/>
  <c r="AJ644" i="32"/>
  <c r="AI644" i="32"/>
  <c r="AH644" i="32"/>
  <c r="AG644" i="32"/>
  <c r="AE644" i="32"/>
  <c r="AD644" i="32"/>
  <c r="AC644" i="32"/>
  <c r="AB644" i="32"/>
  <c r="AJ571" i="32"/>
  <c r="AI571" i="32"/>
  <c r="AH571" i="32"/>
  <c r="AG571" i="32"/>
  <c r="AE571" i="32"/>
  <c r="AD571" i="32"/>
  <c r="AC571" i="32"/>
  <c r="AB571" i="32"/>
  <c r="AJ472" i="32"/>
  <c r="AI472" i="32"/>
  <c r="AH472" i="32"/>
  <c r="AG472" i="32"/>
  <c r="AE472" i="32"/>
  <c r="AD472" i="32"/>
  <c r="AC472" i="32"/>
  <c r="AB472" i="32"/>
  <c r="AJ274" i="32"/>
  <c r="AI274" i="32"/>
  <c r="AH274" i="32"/>
  <c r="AG274" i="32"/>
  <c r="AE274" i="32"/>
  <c r="AD274" i="32"/>
  <c r="AC274" i="32"/>
  <c r="AB274" i="32"/>
  <c r="AJ515" i="32"/>
  <c r="AI515" i="32"/>
  <c r="AH515" i="32"/>
  <c r="AG515" i="32"/>
  <c r="AE515" i="32"/>
  <c r="AD515" i="32"/>
  <c r="AC515" i="32"/>
  <c r="AB515" i="32"/>
  <c r="AJ204" i="32"/>
  <c r="AI204" i="32"/>
  <c r="AH204" i="32"/>
  <c r="AG204" i="32"/>
  <c r="AE204" i="32"/>
  <c r="AD204" i="32"/>
  <c r="AC204" i="32"/>
  <c r="AB204" i="32"/>
  <c r="AJ421" i="32"/>
  <c r="AI421" i="32"/>
  <c r="AH421" i="32"/>
  <c r="AG421" i="32"/>
  <c r="AE421" i="32"/>
  <c r="AD421" i="32"/>
  <c r="AC421" i="32"/>
  <c r="AB421" i="32"/>
  <c r="AJ346" i="32"/>
  <c r="AI346" i="32"/>
  <c r="AH346" i="32"/>
  <c r="AG346" i="32"/>
  <c r="AE346" i="32"/>
  <c r="AD346" i="32"/>
  <c r="AC346" i="32"/>
  <c r="AB346" i="32"/>
  <c r="AJ366" i="32"/>
  <c r="AI366" i="32"/>
  <c r="AH366" i="32"/>
  <c r="AG366" i="32"/>
  <c r="AE366" i="32"/>
  <c r="AD366" i="32"/>
  <c r="AC366" i="32"/>
  <c r="AB366" i="32"/>
  <c r="AJ543" i="32"/>
  <c r="AI543" i="32"/>
  <c r="AH543" i="32"/>
  <c r="AG543" i="32"/>
  <c r="AE543" i="32"/>
  <c r="AD543" i="32"/>
  <c r="AC543" i="32"/>
  <c r="AB543" i="32"/>
  <c r="AJ602" i="32"/>
  <c r="AI602" i="32"/>
  <c r="AH602" i="32"/>
  <c r="AG602" i="32"/>
  <c r="AE602" i="32"/>
  <c r="AD602" i="32"/>
  <c r="AC602" i="32"/>
  <c r="AB602" i="32"/>
  <c r="AJ363" i="32"/>
  <c r="AI363" i="32"/>
  <c r="AH363" i="32"/>
  <c r="AG363" i="32"/>
  <c r="AE363" i="32"/>
  <c r="AD363" i="32"/>
  <c r="AC363" i="32"/>
  <c r="AB363" i="32"/>
  <c r="AJ550" i="32"/>
  <c r="AI550" i="32"/>
  <c r="AH550" i="32"/>
  <c r="AG550" i="32"/>
  <c r="AE550" i="32"/>
  <c r="AD550" i="32"/>
  <c r="AC550" i="32"/>
  <c r="AB550" i="32"/>
  <c r="AJ495" i="32"/>
  <c r="AI495" i="32"/>
  <c r="AH495" i="32"/>
  <c r="AG495" i="32"/>
  <c r="AE495" i="32"/>
  <c r="AD495" i="32"/>
  <c r="AC495" i="32"/>
  <c r="AB495" i="32"/>
  <c r="AJ468" i="32"/>
  <c r="AI468" i="32"/>
  <c r="AH468" i="32"/>
  <c r="AG468" i="32"/>
  <c r="AE468" i="32"/>
  <c r="AD468" i="32"/>
  <c r="AC468" i="32"/>
  <c r="AB468" i="32"/>
  <c r="AJ586" i="32"/>
  <c r="AI586" i="32"/>
  <c r="AH586" i="32"/>
  <c r="AG586" i="32"/>
  <c r="AE586" i="32"/>
  <c r="AD586" i="32"/>
  <c r="AC586" i="32"/>
  <c r="AB586" i="32"/>
  <c r="AJ593" i="32"/>
  <c r="AI593" i="32"/>
  <c r="AH593" i="32"/>
  <c r="AG593" i="32"/>
  <c r="AE593" i="32"/>
  <c r="AD593" i="32"/>
  <c r="AC593" i="32"/>
  <c r="AB593" i="32"/>
  <c r="AJ352" i="32"/>
  <c r="AI352" i="32"/>
  <c r="AH352" i="32"/>
  <c r="AG352" i="32"/>
  <c r="AE352" i="32"/>
  <c r="AD352" i="32"/>
  <c r="AC352" i="32"/>
  <c r="AB352" i="32"/>
  <c r="AJ494" i="32"/>
  <c r="AI494" i="32"/>
  <c r="AH494" i="32"/>
  <c r="AG494" i="32"/>
  <c r="AE494" i="32"/>
  <c r="AD494" i="32"/>
  <c r="AC494" i="32"/>
  <c r="AB494" i="32"/>
  <c r="AJ250" i="32"/>
  <c r="AI250" i="32"/>
  <c r="AH250" i="32"/>
  <c r="AG250" i="32"/>
  <c r="AE250" i="32"/>
  <c r="AD250" i="32"/>
  <c r="AC250" i="32"/>
  <c r="AB250" i="32"/>
  <c r="AJ267" i="32"/>
  <c r="AI267" i="32"/>
  <c r="AH267" i="32"/>
  <c r="AG267" i="32"/>
  <c r="AE267" i="32"/>
  <c r="AD267" i="32"/>
  <c r="AC267" i="32"/>
  <c r="AB267" i="32"/>
  <c r="AJ287" i="32"/>
  <c r="AI287" i="32"/>
  <c r="AH287" i="32"/>
  <c r="AG287" i="32"/>
  <c r="AE287" i="32"/>
  <c r="AD287" i="32"/>
  <c r="AC287" i="32"/>
  <c r="AB287" i="32"/>
  <c r="AJ364" i="32"/>
  <c r="AI364" i="32"/>
  <c r="AH364" i="32"/>
  <c r="AG364" i="32"/>
  <c r="AE364" i="32"/>
  <c r="AD364" i="32"/>
  <c r="AC364" i="32"/>
  <c r="AB364" i="32"/>
  <c r="AJ351" i="32"/>
  <c r="AI351" i="32"/>
  <c r="AH351" i="32"/>
  <c r="AG351" i="32"/>
  <c r="AE351" i="32"/>
  <c r="AD351" i="32"/>
  <c r="AC351" i="32"/>
  <c r="AB351" i="32"/>
  <c r="AJ480" i="32"/>
  <c r="AI480" i="32"/>
  <c r="AH480" i="32"/>
  <c r="AG480" i="32"/>
  <c r="AE480" i="32"/>
  <c r="AD480" i="32"/>
  <c r="AC480" i="32"/>
  <c r="AB480" i="32"/>
  <c r="AJ190" i="32"/>
  <c r="AI190" i="32"/>
  <c r="AH190" i="32"/>
  <c r="AG190" i="32"/>
  <c r="AE190" i="32"/>
  <c r="AD190" i="32"/>
  <c r="AC190" i="32"/>
  <c r="AB190" i="32"/>
  <c r="AJ460" i="32"/>
  <c r="AI460" i="32"/>
  <c r="AH460" i="32"/>
  <c r="AG460" i="32"/>
  <c r="AE460" i="32"/>
  <c r="AD460" i="32"/>
  <c r="AC460" i="32"/>
  <c r="AB460" i="32"/>
  <c r="AJ557" i="32"/>
  <c r="AI557" i="32"/>
  <c r="AH557" i="32"/>
  <c r="AG557" i="32"/>
  <c r="AE557" i="32"/>
  <c r="AD557" i="32"/>
  <c r="AC557" i="32"/>
  <c r="AB557" i="32"/>
  <c r="AJ414" i="32"/>
  <c r="AI414" i="32"/>
  <c r="AH414" i="32"/>
  <c r="AG414" i="32"/>
  <c r="AE414" i="32"/>
  <c r="AD414" i="32"/>
  <c r="AC414" i="32"/>
  <c r="AB414" i="32"/>
  <c r="AJ498" i="32"/>
  <c r="AI498" i="32"/>
  <c r="AH498" i="32"/>
  <c r="AG498" i="32"/>
  <c r="AE498" i="32"/>
  <c r="AD498" i="32"/>
  <c r="AC498" i="32"/>
  <c r="AB498" i="32"/>
  <c r="AJ379" i="32"/>
  <c r="AI379" i="32"/>
  <c r="AH379" i="32"/>
  <c r="AG379" i="32"/>
  <c r="AE379" i="32"/>
  <c r="AD379" i="32"/>
  <c r="AC379" i="32"/>
  <c r="AB379" i="32"/>
  <c r="AJ385" i="32"/>
  <c r="AI385" i="32"/>
  <c r="AH385" i="32"/>
  <c r="AG385" i="32"/>
  <c r="AE385" i="32"/>
  <c r="AD385" i="32"/>
  <c r="AC385" i="32"/>
  <c r="AB385" i="32"/>
  <c r="AJ444" i="32"/>
  <c r="AI444" i="32"/>
  <c r="AH444" i="32"/>
  <c r="AG444" i="32"/>
  <c r="AE444" i="32"/>
  <c r="AD444" i="32"/>
  <c r="AC444" i="32"/>
  <c r="AB444" i="32"/>
  <c r="AJ400" i="32"/>
  <c r="AI400" i="32"/>
  <c r="AH400" i="32"/>
  <c r="AG400" i="32"/>
  <c r="AE400" i="32"/>
  <c r="AD400" i="32"/>
  <c r="AC400" i="32"/>
  <c r="AB400" i="32"/>
  <c r="AJ547" i="32"/>
  <c r="AI547" i="32"/>
  <c r="AH547" i="32"/>
  <c r="AG547" i="32"/>
  <c r="AE547" i="32"/>
  <c r="AD547" i="32"/>
  <c r="AC547" i="32"/>
  <c r="AB547" i="32"/>
  <c r="AJ560" i="32"/>
  <c r="AI560" i="32"/>
  <c r="AH560" i="32"/>
  <c r="AG560" i="32"/>
  <c r="AE560" i="32"/>
  <c r="AD560" i="32"/>
  <c r="AC560" i="32"/>
  <c r="AB560" i="32"/>
  <c r="AJ591" i="32"/>
  <c r="AI591" i="32"/>
  <c r="AH591" i="32"/>
  <c r="AG591" i="32"/>
  <c r="AE591" i="32"/>
  <c r="AD591" i="32"/>
  <c r="AC591" i="32"/>
  <c r="AB591" i="32"/>
  <c r="AJ211" i="32"/>
  <c r="AI211" i="32"/>
  <c r="AH211" i="32"/>
  <c r="AG211" i="32"/>
  <c r="AE211" i="32"/>
  <c r="AD211" i="32"/>
  <c r="AC211" i="32"/>
  <c r="AB211" i="32"/>
  <c r="AJ488" i="32"/>
  <c r="AI488" i="32"/>
  <c r="AH488" i="32"/>
  <c r="AG488" i="32"/>
  <c r="AE488" i="32"/>
  <c r="AD488" i="32"/>
  <c r="AC488" i="32"/>
  <c r="AB488" i="32"/>
  <c r="AJ576" i="32"/>
  <c r="AI576" i="32"/>
  <c r="AH576" i="32"/>
  <c r="AG576" i="32"/>
  <c r="AE576" i="32"/>
  <c r="AD576" i="32"/>
  <c r="AC576" i="32"/>
  <c r="AB576" i="32"/>
  <c r="AJ451" i="32"/>
  <c r="AI451" i="32"/>
  <c r="AH451" i="32"/>
  <c r="AG451" i="32"/>
  <c r="AE451" i="32"/>
  <c r="AD451" i="32"/>
  <c r="AC451" i="32"/>
  <c r="AB451" i="32"/>
  <c r="AJ419" i="32"/>
  <c r="AI419" i="32"/>
  <c r="AH419" i="32"/>
  <c r="AG419" i="32"/>
  <c r="AE419" i="32"/>
  <c r="AD419" i="32"/>
  <c r="AC419" i="32"/>
  <c r="AB419" i="32"/>
  <c r="AJ291" i="32"/>
  <c r="AI291" i="32"/>
  <c r="AH291" i="32"/>
  <c r="AG291" i="32"/>
  <c r="AE291" i="32"/>
  <c r="AD291" i="32"/>
  <c r="AC291" i="32"/>
  <c r="AB291" i="32"/>
  <c r="AJ327" i="32"/>
  <c r="AI327" i="32"/>
  <c r="AH327" i="32"/>
  <c r="AG327" i="32"/>
  <c r="AE327" i="32"/>
  <c r="AD327" i="32"/>
  <c r="AC327" i="32"/>
  <c r="AB327" i="32"/>
  <c r="AJ569" i="32"/>
  <c r="AI569" i="32"/>
  <c r="AH569" i="32"/>
  <c r="AG569" i="32"/>
  <c r="AE569" i="32"/>
  <c r="AD569" i="32"/>
  <c r="AC569" i="32"/>
  <c r="AB569" i="32"/>
  <c r="AJ566" i="32"/>
  <c r="AI566" i="32"/>
  <c r="AH566" i="32"/>
  <c r="AG566" i="32"/>
  <c r="AE566" i="32"/>
  <c r="AD566" i="32"/>
  <c r="AC566" i="32"/>
  <c r="AB566" i="32"/>
  <c r="AJ381" i="32"/>
  <c r="AI381" i="32"/>
  <c r="AH381" i="32"/>
  <c r="AG381" i="32"/>
  <c r="AE381" i="32"/>
  <c r="AD381" i="32"/>
  <c r="AC381" i="32"/>
  <c r="AB381" i="32"/>
  <c r="AJ306" i="32"/>
  <c r="AI306" i="32"/>
  <c r="AH306" i="32"/>
  <c r="AG306" i="32"/>
  <c r="AE306" i="32"/>
  <c r="AD306" i="32"/>
  <c r="AC306" i="32"/>
  <c r="AB306" i="32"/>
  <c r="AJ255" i="32"/>
  <c r="AI255" i="32"/>
  <c r="AH255" i="32"/>
  <c r="AG255" i="32"/>
  <c r="AE255" i="32"/>
  <c r="AD255" i="32"/>
  <c r="AC255" i="32"/>
  <c r="AB255" i="32"/>
  <c r="AJ446" i="32"/>
  <c r="AI446" i="32"/>
  <c r="AH446" i="32"/>
  <c r="AG446" i="32"/>
  <c r="AE446" i="32"/>
  <c r="AD446" i="32"/>
  <c r="AC446" i="32"/>
  <c r="AB446" i="32"/>
  <c r="AJ582" i="32"/>
  <c r="AI582" i="32"/>
  <c r="AH582" i="32"/>
  <c r="AG582" i="32"/>
  <c r="AE582" i="32"/>
  <c r="AD582" i="32"/>
  <c r="AC582" i="32"/>
  <c r="AB582" i="32"/>
  <c r="AJ234" i="32"/>
  <c r="AI234" i="32"/>
  <c r="AH234" i="32"/>
  <c r="AG234" i="32"/>
  <c r="AE234" i="32"/>
  <c r="AD234" i="32"/>
  <c r="AC234" i="32"/>
  <c r="AB234" i="32"/>
  <c r="AJ308" i="32"/>
  <c r="AI308" i="32"/>
  <c r="AH308" i="32"/>
  <c r="AG308" i="32"/>
  <c r="AE308" i="32"/>
  <c r="AD308" i="32"/>
  <c r="AC308" i="32"/>
  <c r="AB308" i="32"/>
  <c r="AJ404" i="32"/>
  <c r="AI404" i="32"/>
  <c r="AH404" i="32"/>
  <c r="AG404" i="32"/>
  <c r="AE404" i="32"/>
  <c r="AD404" i="32"/>
  <c r="AC404" i="32"/>
  <c r="AB404" i="32"/>
  <c r="AJ244" i="32"/>
  <c r="AI244" i="32"/>
  <c r="AH244" i="32"/>
  <c r="AG244" i="32"/>
  <c r="AE244" i="32"/>
  <c r="AD244" i="32"/>
  <c r="AC244" i="32"/>
  <c r="AB244" i="32"/>
  <c r="AJ595" i="32"/>
  <c r="AI595" i="32"/>
  <c r="AH595" i="32"/>
  <c r="AG595" i="32"/>
  <c r="AE595" i="32"/>
  <c r="AD595" i="32"/>
  <c r="AC595" i="32"/>
  <c r="AB595" i="32"/>
  <c r="AJ453" i="32"/>
  <c r="AI453" i="32"/>
  <c r="AH453" i="32"/>
  <c r="AG453" i="32"/>
  <c r="AE453" i="32"/>
  <c r="AD453" i="32"/>
  <c r="AC453" i="32"/>
  <c r="AB453" i="32"/>
  <c r="AJ442" i="32"/>
  <c r="AI442" i="32"/>
  <c r="AH442" i="32"/>
  <c r="AG442" i="32"/>
  <c r="AE442" i="32"/>
  <c r="AD442" i="32"/>
  <c r="AC442" i="32"/>
  <c r="AB442" i="32"/>
  <c r="AJ282" i="32"/>
  <c r="AI282" i="32"/>
  <c r="AH282" i="32"/>
  <c r="AG282" i="32"/>
  <c r="AE282" i="32"/>
  <c r="AD282" i="32"/>
  <c r="AC282" i="32"/>
  <c r="AB282" i="32"/>
  <c r="AJ415" i="32"/>
  <c r="AI415" i="32"/>
  <c r="AH415" i="32"/>
  <c r="AG415" i="32"/>
  <c r="AE415" i="32"/>
  <c r="AD415" i="32"/>
  <c r="AC415" i="32"/>
  <c r="AB415" i="32"/>
  <c r="AJ565" i="32"/>
  <c r="AI565" i="32"/>
  <c r="AH565" i="32"/>
  <c r="AG565" i="32"/>
  <c r="AE565" i="32"/>
  <c r="AD565" i="32"/>
  <c r="AC565" i="32"/>
  <c r="AB565" i="32"/>
  <c r="AJ323" i="32"/>
  <c r="AI323" i="32"/>
  <c r="AH323" i="32"/>
  <c r="AG323" i="32"/>
  <c r="AE323" i="32"/>
  <c r="AD323" i="32"/>
  <c r="AC323" i="32"/>
  <c r="AB323" i="32"/>
  <c r="AJ214" i="32"/>
  <c r="AI214" i="32"/>
  <c r="AH214" i="32"/>
  <c r="AG214" i="32"/>
  <c r="AE214" i="32"/>
  <c r="AD214" i="32"/>
  <c r="AC214" i="32"/>
  <c r="AB214" i="32"/>
  <c r="AJ529" i="32"/>
  <c r="AI529" i="32"/>
  <c r="AH529" i="32"/>
  <c r="AG529" i="32"/>
  <c r="AE529" i="32"/>
  <c r="AD529" i="32"/>
  <c r="AC529" i="32"/>
  <c r="AB529" i="32"/>
  <c r="AJ532" i="32"/>
  <c r="AI532" i="32"/>
  <c r="AH532" i="32"/>
  <c r="AG532" i="32"/>
  <c r="AE532" i="32"/>
  <c r="AD532" i="32"/>
  <c r="AC532" i="32"/>
  <c r="AB532" i="32"/>
  <c r="AJ290" i="32"/>
  <c r="AI290" i="32"/>
  <c r="AH290" i="32"/>
  <c r="AG290" i="32"/>
  <c r="AE290" i="32"/>
  <c r="AD290" i="32"/>
  <c r="AC290" i="32"/>
  <c r="AB290" i="32"/>
  <c r="AJ228" i="32"/>
  <c r="AI228" i="32"/>
  <c r="AH228" i="32"/>
  <c r="AG228" i="32"/>
  <c r="AE228" i="32"/>
  <c r="AD228" i="32"/>
  <c r="AC228" i="32"/>
  <c r="AB228" i="32"/>
  <c r="AJ307" i="32"/>
  <c r="AI307" i="32"/>
  <c r="AH307" i="32"/>
  <c r="AG307" i="32"/>
  <c r="AE307" i="32"/>
  <c r="AD307" i="32"/>
  <c r="AC307" i="32"/>
  <c r="AB307" i="32"/>
  <c r="AJ645" i="32"/>
  <c r="AI645" i="32"/>
  <c r="AH645" i="32"/>
  <c r="AG645" i="32"/>
  <c r="AE645" i="32"/>
  <c r="AD645" i="32"/>
  <c r="AC645" i="32"/>
  <c r="AB645" i="32"/>
  <c r="AJ380" i="32"/>
  <c r="AI380" i="32"/>
  <c r="AH380" i="32"/>
  <c r="AG380" i="32"/>
  <c r="AE380" i="32"/>
  <c r="AD380" i="32"/>
  <c r="AC380" i="32"/>
  <c r="AB380" i="32"/>
  <c r="AJ466" i="32"/>
  <c r="AI466" i="32"/>
  <c r="AH466" i="32"/>
  <c r="AG466" i="32"/>
  <c r="AE466" i="32"/>
  <c r="AD466" i="32"/>
  <c r="AC466" i="32"/>
  <c r="AB466" i="32"/>
  <c r="AJ517" i="32"/>
  <c r="AI517" i="32"/>
  <c r="AH517" i="32"/>
  <c r="AG517" i="32"/>
  <c r="AE517" i="32"/>
  <c r="AD517" i="32"/>
  <c r="AC517" i="32"/>
  <c r="AB517" i="32"/>
  <c r="AJ456" i="32"/>
  <c r="AI456" i="32"/>
  <c r="AH456" i="32"/>
  <c r="AG456" i="32"/>
  <c r="AE456" i="32"/>
  <c r="AD456" i="32"/>
  <c r="AC456" i="32"/>
  <c r="AB456" i="32"/>
  <c r="AJ200" i="32"/>
  <c r="AI200" i="32"/>
  <c r="AH200" i="32"/>
  <c r="AG200" i="32"/>
  <c r="AE200" i="32"/>
  <c r="AD200" i="32"/>
  <c r="AC200" i="32"/>
  <c r="AB200" i="32"/>
  <c r="AJ403" i="32"/>
  <c r="AI403" i="32"/>
  <c r="AH403" i="32"/>
  <c r="AG403" i="32"/>
  <c r="AE403" i="32"/>
  <c r="AD403" i="32"/>
  <c r="AC403" i="32"/>
  <c r="AB403" i="32"/>
  <c r="AJ407" i="32"/>
  <c r="AI407" i="32"/>
  <c r="AH407" i="32"/>
  <c r="AG407" i="32"/>
  <c r="AE407" i="32"/>
  <c r="AD407" i="32"/>
  <c r="AC407" i="32"/>
  <c r="AB407" i="32"/>
  <c r="AJ361" i="32"/>
  <c r="AI361" i="32"/>
  <c r="AH361" i="32"/>
  <c r="AG361" i="32"/>
  <c r="AE361" i="32"/>
  <c r="AD361" i="32"/>
  <c r="AC361" i="32"/>
  <c r="AB361" i="32"/>
  <c r="AJ458" i="32"/>
  <c r="AI458" i="32"/>
  <c r="AH458" i="32"/>
  <c r="AG458" i="32"/>
  <c r="AE458" i="32"/>
  <c r="AD458" i="32"/>
  <c r="AC458" i="32"/>
  <c r="AB458" i="32"/>
  <c r="AJ235" i="32"/>
  <c r="AI235" i="32"/>
  <c r="AH235" i="32"/>
  <c r="AG235" i="32"/>
  <c r="AE235" i="32"/>
  <c r="AD235" i="32"/>
  <c r="AC235" i="32"/>
  <c r="AB235" i="32"/>
  <c r="AJ356" i="32"/>
  <c r="AI356" i="32"/>
  <c r="AH356" i="32"/>
  <c r="AG356" i="32"/>
  <c r="AE356" i="32"/>
  <c r="AD356" i="32"/>
  <c r="AC356" i="32"/>
  <c r="AB356" i="32"/>
  <c r="AJ288" i="32"/>
  <c r="AI288" i="32"/>
  <c r="AH288" i="32"/>
  <c r="AG288" i="32"/>
  <c r="AE288" i="32"/>
  <c r="AD288" i="32"/>
  <c r="AC288" i="32"/>
  <c r="AB288" i="32"/>
  <c r="AJ369" i="32"/>
  <c r="AI369" i="32"/>
  <c r="AH369" i="32"/>
  <c r="AG369" i="32"/>
  <c r="AE369" i="32"/>
  <c r="AD369" i="32"/>
  <c r="AC369" i="32"/>
  <c r="AB369" i="32"/>
  <c r="AJ383" i="32"/>
  <c r="AI383" i="32"/>
  <c r="AH383" i="32"/>
  <c r="AG383" i="32"/>
  <c r="AE383" i="32"/>
  <c r="AD383" i="32"/>
  <c r="AC383" i="32"/>
  <c r="AB383" i="32"/>
  <c r="AJ355" i="32"/>
  <c r="AI355" i="32"/>
  <c r="AH355" i="32"/>
  <c r="AG355" i="32"/>
  <c r="AE355" i="32"/>
  <c r="AD355" i="32"/>
  <c r="AC355" i="32"/>
  <c r="AB355" i="32"/>
  <c r="AJ357" i="32"/>
  <c r="AI357" i="32"/>
  <c r="AH357" i="32"/>
  <c r="AG357" i="32"/>
  <c r="AE357" i="32"/>
  <c r="AD357" i="32"/>
  <c r="AC357" i="32"/>
  <c r="AB357" i="32"/>
  <c r="AJ555" i="32"/>
  <c r="AI555" i="32"/>
  <c r="AH555" i="32"/>
  <c r="AG555" i="32"/>
  <c r="AE555" i="32"/>
  <c r="AD555" i="32"/>
  <c r="AC555" i="32"/>
  <c r="AB555" i="32"/>
  <c r="AJ349" i="32"/>
  <c r="AI349" i="32"/>
  <c r="AH349" i="32"/>
  <c r="AG349" i="32"/>
  <c r="AE349" i="32"/>
  <c r="AD349" i="32"/>
  <c r="AC349" i="32"/>
  <c r="AB349" i="32"/>
  <c r="AJ281" i="32"/>
  <c r="AI281" i="32"/>
  <c r="AH281" i="32"/>
  <c r="AG281" i="32"/>
  <c r="AE281" i="32"/>
  <c r="AD281" i="32"/>
  <c r="AC281" i="32"/>
  <c r="AB281" i="32"/>
  <c r="AJ454" i="32"/>
  <c r="AI454" i="32"/>
  <c r="AH454" i="32"/>
  <c r="AG454" i="32"/>
  <c r="AE454" i="32"/>
  <c r="AD454" i="32"/>
  <c r="AC454" i="32"/>
  <c r="AB454" i="32"/>
  <c r="AJ486" i="32"/>
  <c r="AI486" i="32"/>
  <c r="AH486" i="32"/>
  <c r="AG486" i="32"/>
  <c r="AE486" i="32"/>
  <c r="AD486" i="32"/>
  <c r="AC486" i="32"/>
  <c r="AB486" i="32"/>
  <c r="AJ303" i="32"/>
  <c r="AI303" i="32"/>
  <c r="AH303" i="32"/>
  <c r="AG303" i="32"/>
  <c r="AE303" i="32"/>
  <c r="AD303" i="32"/>
  <c r="AC303" i="32"/>
  <c r="AB303" i="32"/>
  <c r="AJ427" i="32"/>
  <c r="AI427" i="32"/>
  <c r="AH427" i="32"/>
  <c r="AG427" i="32"/>
  <c r="AE427" i="32"/>
  <c r="AD427" i="32"/>
  <c r="AC427" i="32"/>
  <c r="AB427" i="32"/>
  <c r="AJ273" i="32"/>
  <c r="AI273" i="32"/>
  <c r="AH273" i="32"/>
  <c r="AG273" i="32"/>
  <c r="AE273" i="32"/>
  <c r="AD273" i="32"/>
  <c r="AC273" i="32"/>
  <c r="AB273" i="32"/>
  <c r="AJ326" i="32"/>
  <c r="AI326" i="32"/>
  <c r="AH326" i="32"/>
  <c r="AG326" i="32"/>
  <c r="AE326" i="32"/>
  <c r="AD326" i="32"/>
  <c r="AC326" i="32"/>
  <c r="AB326" i="32"/>
  <c r="AJ452" i="32"/>
  <c r="AI452" i="32"/>
  <c r="AH452" i="32"/>
  <c r="AG452" i="32"/>
  <c r="AE452" i="32"/>
  <c r="AD452" i="32"/>
  <c r="AC452" i="32"/>
  <c r="AB452" i="32"/>
  <c r="AJ367" i="32"/>
  <c r="AI367" i="32"/>
  <c r="AH367" i="32"/>
  <c r="AG367" i="32"/>
  <c r="AE367" i="32"/>
  <c r="AD367" i="32"/>
  <c r="AC367" i="32"/>
  <c r="AB367" i="32"/>
  <c r="AJ246" i="32"/>
  <c r="AI246" i="32"/>
  <c r="AH246" i="32"/>
  <c r="AG246" i="32"/>
  <c r="AE246" i="32"/>
  <c r="AD246" i="32"/>
  <c r="AC246" i="32"/>
  <c r="AB246" i="32"/>
  <c r="AJ393" i="32"/>
  <c r="AI393" i="32"/>
  <c r="AH393" i="32"/>
  <c r="AG393" i="32"/>
  <c r="AE393" i="32"/>
  <c r="AD393" i="32"/>
  <c r="AC393" i="32"/>
  <c r="AB393" i="32"/>
  <c r="AJ286" i="32"/>
  <c r="AI286" i="32"/>
  <c r="AH286" i="32"/>
  <c r="AG286" i="32"/>
  <c r="AE286" i="32"/>
  <c r="AD286" i="32"/>
  <c r="AC286" i="32"/>
  <c r="AB286" i="32"/>
  <c r="AJ375" i="32"/>
  <c r="AI375" i="32"/>
  <c r="AH375" i="32"/>
  <c r="AG375" i="32"/>
  <c r="AE375" i="32"/>
  <c r="AD375" i="32"/>
  <c r="AC375" i="32"/>
  <c r="AB375" i="32"/>
  <c r="AJ401" i="32"/>
  <c r="AI401" i="32"/>
  <c r="AH401" i="32"/>
  <c r="AG401" i="32"/>
  <c r="AE401" i="32"/>
  <c r="AD401" i="32"/>
  <c r="AC401" i="32"/>
  <c r="AB401" i="32"/>
  <c r="AJ313" i="32"/>
  <c r="AI313" i="32"/>
  <c r="AH313" i="32"/>
  <c r="AG313" i="32"/>
  <c r="AE313" i="32"/>
  <c r="AD313" i="32"/>
  <c r="AC313" i="32"/>
  <c r="AB313" i="32"/>
  <c r="AJ252" i="32"/>
  <c r="AI252" i="32"/>
  <c r="AH252" i="32"/>
  <c r="AG252" i="32"/>
  <c r="AE252" i="32"/>
  <c r="AD252" i="32"/>
  <c r="AC252" i="32"/>
  <c r="AB252" i="32"/>
  <c r="AJ405" i="32"/>
  <c r="AI405" i="32"/>
  <c r="AH405" i="32"/>
  <c r="AG405" i="32"/>
  <c r="AE405" i="32"/>
  <c r="AD405" i="32"/>
  <c r="AC405" i="32"/>
  <c r="AB405" i="32"/>
  <c r="AJ567" i="32"/>
  <c r="AI567" i="32"/>
  <c r="AH567" i="32"/>
  <c r="AG567" i="32"/>
  <c r="AE567" i="32"/>
  <c r="AD567" i="32"/>
  <c r="AC567" i="32"/>
  <c r="AB567" i="32"/>
  <c r="AJ478" i="32"/>
  <c r="AI478" i="32"/>
  <c r="AH478" i="32"/>
  <c r="AG478" i="32"/>
  <c r="AE478" i="32"/>
  <c r="AD478" i="32"/>
  <c r="AC478" i="32"/>
  <c r="AB478" i="32"/>
  <c r="AJ343" i="32"/>
  <c r="AI343" i="32"/>
  <c r="AH343" i="32"/>
  <c r="AG343" i="32"/>
  <c r="AE343" i="32"/>
  <c r="AD343" i="32"/>
  <c r="AC343" i="32"/>
  <c r="AB343" i="32"/>
  <c r="AJ457" i="32"/>
  <c r="AI457" i="32"/>
  <c r="AH457" i="32"/>
  <c r="AG457" i="32"/>
  <c r="AE457" i="32"/>
  <c r="AD457" i="32"/>
  <c r="AC457" i="32"/>
  <c r="AB457" i="32"/>
  <c r="AJ370" i="32"/>
  <c r="AI370" i="32"/>
  <c r="AH370" i="32"/>
  <c r="AG370" i="32"/>
  <c r="AE370" i="32"/>
  <c r="AD370" i="32"/>
  <c r="AC370" i="32"/>
  <c r="AB370" i="32"/>
  <c r="AJ637" i="32"/>
  <c r="AI637" i="32"/>
  <c r="AH637" i="32"/>
  <c r="AG637" i="32"/>
  <c r="AE637" i="32"/>
  <c r="AD637" i="32"/>
  <c r="AC637" i="32"/>
  <c r="AB637" i="32"/>
  <c r="AJ633" i="32"/>
  <c r="AI633" i="32"/>
  <c r="AH633" i="32"/>
  <c r="AG633" i="32"/>
  <c r="AE633" i="32"/>
  <c r="AD633" i="32"/>
  <c r="AC633" i="32"/>
  <c r="AB633" i="32"/>
  <c r="AJ373" i="32"/>
  <c r="AI373" i="32"/>
  <c r="AH373" i="32"/>
  <c r="AG373" i="32"/>
  <c r="AE373" i="32"/>
  <c r="AD373" i="32"/>
  <c r="AC373" i="32"/>
  <c r="AB373" i="32"/>
  <c r="AJ540" i="32"/>
  <c r="AI540" i="32"/>
  <c r="AH540" i="32"/>
  <c r="AG540" i="32"/>
  <c r="AE540" i="32"/>
  <c r="AD540" i="32"/>
  <c r="AC540" i="32"/>
  <c r="AB540" i="32"/>
  <c r="AJ294" i="32"/>
  <c r="AI294" i="32"/>
  <c r="AH294" i="32"/>
  <c r="AG294" i="32"/>
  <c r="AE294" i="32"/>
  <c r="AD294" i="32"/>
  <c r="AC294" i="32"/>
  <c r="AB294" i="32"/>
  <c r="AJ594" i="32"/>
  <c r="AI594" i="32"/>
  <c r="AH594" i="32"/>
  <c r="AG594" i="32"/>
  <c r="AE594" i="32"/>
  <c r="AD594" i="32"/>
  <c r="AC594" i="32"/>
  <c r="AB594" i="32"/>
  <c r="AJ264" i="32"/>
  <c r="AI264" i="32"/>
  <c r="AH264" i="32"/>
  <c r="AG264" i="32"/>
  <c r="AE264" i="32"/>
  <c r="AD264" i="32"/>
  <c r="AC264" i="32"/>
  <c r="AB264" i="32"/>
  <c r="AJ310" i="32"/>
  <c r="AI310" i="32"/>
  <c r="AH310" i="32"/>
  <c r="AG310" i="32"/>
  <c r="AE310" i="32"/>
  <c r="AD310" i="32"/>
  <c r="AC310" i="32"/>
  <c r="AB310" i="32"/>
  <c r="AJ417" i="32"/>
  <c r="AI417" i="32"/>
  <c r="AH417" i="32"/>
  <c r="AG417" i="32"/>
  <c r="AE417" i="32"/>
  <c r="AD417" i="32"/>
  <c r="AC417" i="32"/>
  <c r="AB417" i="32"/>
  <c r="AJ236" i="32"/>
  <c r="AI236" i="32"/>
  <c r="AH236" i="32"/>
  <c r="AG236" i="32"/>
  <c r="AE236" i="32"/>
  <c r="AD236" i="32"/>
  <c r="AC236" i="32"/>
  <c r="AB236" i="32"/>
  <c r="AJ559" i="32"/>
  <c r="AI559" i="32"/>
  <c r="AH559" i="32"/>
  <c r="AG559" i="32"/>
  <c r="AE559" i="32"/>
  <c r="AD559" i="32"/>
  <c r="AC559" i="32"/>
  <c r="AB559" i="32"/>
  <c r="AJ257" i="32"/>
  <c r="AI257" i="32"/>
  <c r="AH257" i="32"/>
  <c r="AG257" i="32"/>
  <c r="AE257" i="32"/>
  <c r="AD257" i="32"/>
  <c r="AC257" i="32"/>
  <c r="AB257" i="32"/>
  <c r="AJ611" i="32"/>
  <c r="AI611" i="32"/>
  <c r="AH611" i="32"/>
  <c r="AG611" i="32"/>
  <c r="AE611" i="32"/>
  <c r="AD611" i="32"/>
  <c r="AC611" i="32"/>
  <c r="AB611" i="32"/>
  <c r="AJ224" i="32"/>
  <c r="AI224" i="32"/>
  <c r="AH224" i="32"/>
  <c r="AG224" i="32"/>
  <c r="AE224" i="32"/>
  <c r="AD224" i="32"/>
  <c r="AC224" i="32"/>
  <c r="AB224" i="32"/>
  <c r="AJ657" i="32"/>
  <c r="AI657" i="32"/>
  <c r="AH657" i="32"/>
  <c r="AG657" i="32"/>
  <c r="AE657" i="32"/>
  <c r="AD657" i="32"/>
  <c r="AC657" i="32"/>
  <c r="AB657" i="32"/>
  <c r="AJ203" i="32"/>
  <c r="AI203" i="32"/>
  <c r="AH203" i="32"/>
  <c r="AG203" i="32"/>
  <c r="AE203" i="32"/>
  <c r="AD203" i="32"/>
  <c r="AC203" i="32"/>
  <c r="AB203" i="32"/>
  <c r="AJ485" i="32"/>
  <c r="AI485" i="32"/>
  <c r="AH485" i="32"/>
  <c r="AG485" i="32"/>
  <c r="AE485" i="32"/>
  <c r="AD485" i="32"/>
  <c r="AC485" i="32"/>
  <c r="AB485" i="32"/>
  <c r="AJ549" i="32"/>
  <c r="AI549" i="32"/>
  <c r="AH549" i="32"/>
  <c r="AG549" i="32"/>
  <c r="AE549" i="32"/>
  <c r="AD549" i="32"/>
  <c r="AC549" i="32"/>
  <c r="AB549" i="32"/>
  <c r="AJ170" i="32"/>
  <c r="AI170" i="32"/>
  <c r="AH170" i="32"/>
  <c r="AG170" i="32"/>
  <c r="AE170" i="32"/>
  <c r="AD170" i="32"/>
  <c r="AC170" i="32"/>
  <c r="AB170" i="32"/>
  <c r="AJ648" i="32"/>
  <c r="AI648" i="32"/>
  <c r="AH648" i="32"/>
  <c r="AG648" i="32"/>
  <c r="AE648" i="32"/>
  <c r="AD648" i="32"/>
  <c r="AC648" i="32"/>
  <c r="AB648" i="32"/>
  <c r="AJ616" i="32"/>
  <c r="AI616" i="32"/>
  <c r="AH616" i="32"/>
  <c r="AG616" i="32"/>
  <c r="AE616" i="32"/>
  <c r="AD616" i="32"/>
  <c r="AC616" i="32"/>
  <c r="AB616" i="32"/>
  <c r="AJ394" i="32"/>
  <c r="AI394" i="32"/>
  <c r="AH394" i="32"/>
  <c r="AG394" i="32"/>
  <c r="AE394" i="32"/>
  <c r="AD394" i="32"/>
  <c r="AC394" i="32"/>
  <c r="AB394" i="32"/>
  <c r="AJ422" i="32"/>
  <c r="AI422" i="32"/>
  <c r="AH422" i="32"/>
  <c r="AG422" i="32"/>
  <c r="AE422" i="32"/>
  <c r="AD422" i="32"/>
  <c r="AC422" i="32"/>
  <c r="AB422" i="32"/>
  <c r="AJ185" i="32"/>
  <c r="AI185" i="32"/>
  <c r="AH185" i="32"/>
  <c r="AG185" i="32"/>
  <c r="AE185" i="32"/>
  <c r="AD185" i="32"/>
  <c r="AC185" i="32"/>
  <c r="AB185" i="32"/>
  <c r="AJ258" i="32"/>
  <c r="AI258" i="32"/>
  <c r="AH258" i="32"/>
  <c r="AG258" i="32"/>
  <c r="AE258" i="32"/>
  <c r="AD258" i="32"/>
  <c r="AC258" i="32"/>
  <c r="AB258" i="32"/>
  <c r="AJ387" i="32"/>
  <c r="AI387" i="32"/>
  <c r="AH387" i="32"/>
  <c r="AG387" i="32"/>
  <c r="AE387" i="32"/>
  <c r="AD387" i="32"/>
  <c r="AC387" i="32"/>
  <c r="AB387" i="32"/>
  <c r="AJ335" i="32"/>
  <c r="AI335" i="32"/>
  <c r="AH335" i="32"/>
  <c r="AG335" i="32"/>
  <c r="AE335" i="32"/>
  <c r="AD335" i="32"/>
  <c r="AC335" i="32"/>
  <c r="AB335" i="32"/>
  <c r="AJ450" i="32"/>
  <c r="AI450" i="32"/>
  <c r="AH450" i="32"/>
  <c r="AG450" i="32"/>
  <c r="AE450" i="32"/>
  <c r="AD450" i="32"/>
  <c r="AC450" i="32"/>
  <c r="AB450" i="32"/>
  <c r="AJ406" i="32"/>
  <c r="AI406" i="32"/>
  <c r="AH406" i="32"/>
  <c r="AG406" i="32"/>
  <c r="AE406" i="32"/>
  <c r="AD406" i="32"/>
  <c r="AC406" i="32"/>
  <c r="AB406" i="32"/>
  <c r="AJ227" i="32"/>
  <c r="AI227" i="32"/>
  <c r="AH227" i="32"/>
  <c r="AG227" i="32"/>
  <c r="AE227" i="32"/>
  <c r="AD227" i="32"/>
  <c r="AC227" i="32"/>
  <c r="AB227" i="32"/>
  <c r="AJ619" i="32"/>
  <c r="AI619" i="32"/>
  <c r="AH619" i="32"/>
  <c r="AG619" i="32"/>
  <c r="AE619" i="32"/>
  <c r="AD619" i="32"/>
  <c r="AC619" i="32"/>
  <c r="AB619" i="32"/>
  <c r="AJ316" i="32"/>
  <c r="AI316" i="32"/>
  <c r="AH316" i="32"/>
  <c r="AG316" i="32"/>
  <c r="AE316" i="32"/>
  <c r="AD316" i="32"/>
  <c r="AC316" i="32"/>
  <c r="AB316" i="32"/>
  <c r="AJ408" i="32"/>
  <c r="AI408" i="32"/>
  <c r="AH408" i="32"/>
  <c r="AG408" i="32"/>
  <c r="AE408" i="32"/>
  <c r="AD408" i="32"/>
  <c r="AC408" i="32"/>
  <c r="AB408" i="32"/>
  <c r="AJ157" i="32"/>
  <c r="AI157" i="32"/>
  <c r="AH157" i="32"/>
  <c r="AG157" i="32"/>
  <c r="AE157" i="32"/>
  <c r="AD157" i="32"/>
  <c r="AC157" i="32"/>
  <c r="AB157" i="32"/>
  <c r="AJ420" i="32"/>
  <c r="AI420" i="32"/>
  <c r="AH420" i="32"/>
  <c r="AG420" i="32"/>
  <c r="AE420" i="32"/>
  <c r="AD420" i="32"/>
  <c r="AC420" i="32"/>
  <c r="AB420" i="32"/>
  <c r="AJ553" i="32"/>
  <c r="AI553" i="32"/>
  <c r="AH553" i="32"/>
  <c r="AG553" i="32"/>
  <c r="AE553" i="32"/>
  <c r="AD553" i="32"/>
  <c r="AC553" i="32"/>
  <c r="AB553" i="32"/>
  <c r="AJ384" i="32"/>
  <c r="AI384" i="32"/>
  <c r="AH384" i="32"/>
  <c r="AG384" i="32"/>
  <c r="AE384" i="32"/>
  <c r="AD384" i="32"/>
  <c r="AC384" i="32"/>
  <c r="AB384" i="32"/>
  <c r="AJ245" i="32"/>
  <c r="AI245" i="32"/>
  <c r="AH245" i="32"/>
  <c r="AG245" i="32"/>
  <c r="AE245" i="32"/>
  <c r="AD245" i="32"/>
  <c r="AC245" i="32"/>
  <c r="AB245" i="32"/>
  <c r="AJ500" i="32"/>
  <c r="AI500" i="32"/>
  <c r="AH500" i="32"/>
  <c r="AG500" i="32"/>
  <c r="AE500" i="32"/>
  <c r="AD500" i="32"/>
  <c r="AC500" i="32"/>
  <c r="AB500" i="32"/>
  <c r="AJ295" i="32"/>
  <c r="AI295" i="32"/>
  <c r="AH295" i="32"/>
  <c r="AG295" i="32"/>
  <c r="AE295" i="32"/>
  <c r="AD295" i="32"/>
  <c r="AC295" i="32"/>
  <c r="AB295" i="32"/>
  <c r="AJ330" i="32"/>
  <c r="AI330" i="32"/>
  <c r="AH330" i="32"/>
  <c r="AG330" i="32"/>
  <c r="AE330" i="32"/>
  <c r="AD330" i="32"/>
  <c r="AC330" i="32"/>
  <c r="AB330" i="32"/>
  <c r="AJ345" i="32"/>
  <c r="AI345" i="32"/>
  <c r="AH345" i="32"/>
  <c r="AG345" i="32"/>
  <c r="AE345" i="32"/>
  <c r="AD345" i="32"/>
  <c r="AC345" i="32"/>
  <c r="AB345" i="32"/>
  <c r="AJ231" i="32"/>
  <c r="AI231" i="32"/>
  <c r="AH231" i="32"/>
  <c r="AG231" i="32"/>
  <c r="AE231" i="32"/>
  <c r="AD231" i="32"/>
  <c r="AC231" i="32"/>
  <c r="AB231" i="32"/>
  <c r="AJ513" i="32"/>
  <c r="AI513" i="32"/>
  <c r="AH513" i="32"/>
  <c r="AG513" i="32"/>
  <c r="AE513" i="32"/>
  <c r="AD513" i="32"/>
  <c r="AC513" i="32"/>
  <c r="AB513" i="32"/>
  <c r="AJ509" i="32"/>
  <c r="AI509" i="32"/>
  <c r="AH509" i="32"/>
  <c r="AG509" i="32"/>
  <c r="AE509" i="32"/>
  <c r="AD509" i="32"/>
  <c r="AC509" i="32"/>
  <c r="AB509" i="32"/>
  <c r="AJ243" i="32"/>
  <c r="AI243" i="32"/>
  <c r="AH243" i="32"/>
  <c r="AG243" i="32"/>
  <c r="AE243" i="32"/>
  <c r="AD243" i="32"/>
  <c r="AC243" i="32"/>
  <c r="AB243" i="32"/>
  <c r="AJ195" i="32"/>
  <c r="AI195" i="32"/>
  <c r="AH195" i="32"/>
  <c r="AG195" i="32"/>
  <c r="AE195" i="32"/>
  <c r="AD195" i="32"/>
  <c r="AC195" i="32"/>
  <c r="AB195" i="32"/>
  <c r="AJ103" i="32"/>
  <c r="AI103" i="32"/>
  <c r="AH103" i="32"/>
  <c r="AG103" i="32"/>
  <c r="AE103" i="32"/>
  <c r="AD103" i="32"/>
  <c r="AC103" i="32"/>
  <c r="AB103" i="32"/>
  <c r="AJ630" i="32"/>
  <c r="AI630" i="32"/>
  <c r="AH630" i="32"/>
  <c r="AG630" i="32"/>
  <c r="AE630" i="32"/>
  <c r="AD630" i="32"/>
  <c r="AC630" i="32"/>
  <c r="AB630" i="32"/>
  <c r="AJ251" i="32"/>
  <c r="AI251" i="32"/>
  <c r="AH251" i="32"/>
  <c r="AG251" i="32"/>
  <c r="AE251" i="32"/>
  <c r="AD251" i="32"/>
  <c r="AC251" i="32"/>
  <c r="AB251" i="32"/>
  <c r="AJ546" i="32"/>
  <c r="AI546" i="32"/>
  <c r="AH546" i="32"/>
  <c r="AG546" i="32"/>
  <c r="AE546" i="32"/>
  <c r="AD546" i="32"/>
  <c r="AC546" i="32"/>
  <c r="AB546" i="32"/>
  <c r="AJ226" i="32"/>
  <c r="AI226" i="32"/>
  <c r="AH226" i="32"/>
  <c r="AG226" i="32"/>
  <c r="AE226" i="32"/>
  <c r="AD226" i="32"/>
  <c r="AC226" i="32"/>
  <c r="AB226" i="32"/>
  <c r="AJ222" i="32"/>
  <c r="AI222" i="32"/>
  <c r="AH222" i="32"/>
  <c r="AG222" i="32"/>
  <c r="AE222" i="32"/>
  <c r="AD222" i="32"/>
  <c r="AC222" i="32"/>
  <c r="AB222" i="32"/>
  <c r="AJ581" i="32"/>
  <c r="AI581" i="32"/>
  <c r="AH581" i="32"/>
  <c r="AG581" i="32"/>
  <c r="AE581" i="32"/>
  <c r="AD581" i="32"/>
  <c r="AC581" i="32"/>
  <c r="AB581" i="32"/>
  <c r="AJ348" i="32"/>
  <c r="AI348" i="32"/>
  <c r="AH348" i="32"/>
  <c r="AG348" i="32"/>
  <c r="AE348" i="32"/>
  <c r="AD348" i="32"/>
  <c r="AC348" i="32"/>
  <c r="AB348" i="32"/>
  <c r="AJ176" i="32"/>
  <c r="AI176" i="32"/>
  <c r="AH176" i="32"/>
  <c r="AG176" i="32"/>
  <c r="AE176" i="32"/>
  <c r="AD176" i="32"/>
  <c r="AC176" i="32"/>
  <c r="AB176" i="32"/>
  <c r="AJ574" i="32"/>
  <c r="AI574" i="32"/>
  <c r="AH574" i="32"/>
  <c r="AG574" i="32"/>
  <c r="AE574" i="32"/>
  <c r="AD574" i="32"/>
  <c r="AC574" i="32"/>
  <c r="AB574" i="32"/>
  <c r="AJ159" i="32"/>
  <c r="AI159" i="32"/>
  <c r="AH159" i="32"/>
  <c r="AG159" i="32"/>
  <c r="AE159" i="32"/>
  <c r="AD159" i="32"/>
  <c r="AC159" i="32"/>
  <c r="AB159" i="32"/>
  <c r="AJ464" i="32"/>
  <c r="AI464" i="32"/>
  <c r="AH464" i="32"/>
  <c r="AG464" i="32"/>
  <c r="AE464" i="32"/>
  <c r="AD464" i="32"/>
  <c r="AC464" i="32"/>
  <c r="AB464" i="32"/>
  <c r="AJ474" i="32"/>
  <c r="AI474" i="32"/>
  <c r="AH474" i="32"/>
  <c r="AG474" i="32"/>
  <c r="AE474" i="32"/>
  <c r="AD474" i="32"/>
  <c r="AC474" i="32"/>
  <c r="AB474" i="32"/>
  <c r="AJ220" i="32"/>
  <c r="AI220" i="32"/>
  <c r="AH220" i="32"/>
  <c r="AG220" i="32"/>
  <c r="AE220" i="32"/>
  <c r="AD220" i="32"/>
  <c r="AC220" i="32"/>
  <c r="AB220" i="32"/>
  <c r="AJ188" i="32"/>
  <c r="AI188" i="32"/>
  <c r="AH188" i="32"/>
  <c r="AG188" i="32"/>
  <c r="AE188" i="32"/>
  <c r="AD188" i="32"/>
  <c r="AC188" i="32"/>
  <c r="AB188" i="32"/>
  <c r="AJ99" i="32"/>
  <c r="AI99" i="32"/>
  <c r="AH99" i="32"/>
  <c r="AG99" i="32"/>
  <c r="AE99" i="32"/>
  <c r="AD99" i="32"/>
  <c r="AC99" i="32"/>
  <c r="AB99" i="32"/>
  <c r="AJ230" i="32"/>
  <c r="AI230" i="32"/>
  <c r="AH230" i="32"/>
  <c r="AG230" i="32"/>
  <c r="AE230" i="32"/>
  <c r="AD230" i="32"/>
  <c r="AC230" i="32"/>
  <c r="AB230" i="32"/>
  <c r="AJ129" i="32"/>
  <c r="AI129" i="32"/>
  <c r="AH129" i="32"/>
  <c r="AG129" i="32"/>
  <c r="AE129" i="32"/>
  <c r="AD129" i="32"/>
  <c r="AC129" i="32"/>
  <c r="AB129" i="32"/>
  <c r="AJ617" i="32"/>
  <c r="AI617" i="32"/>
  <c r="AH617" i="32"/>
  <c r="AG617" i="32"/>
  <c r="AE617" i="32"/>
  <c r="AD617" i="32"/>
  <c r="AC617" i="32"/>
  <c r="AB617" i="32"/>
  <c r="AJ433" i="32"/>
  <c r="AI433" i="32"/>
  <c r="AH433" i="32"/>
  <c r="AG433" i="32"/>
  <c r="AE433" i="32"/>
  <c r="AD433" i="32"/>
  <c r="AC433" i="32"/>
  <c r="AB433" i="32"/>
  <c r="AJ411" i="32"/>
  <c r="AI411" i="32"/>
  <c r="AH411" i="32"/>
  <c r="AG411" i="32"/>
  <c r="AE411" i="32"/>
  <c r="AD411" i="32"/>
  <c r="AC411" i="32"/>
  <c r="AB411" i="32"/>
  <c r="AJ283" i="32"/>
  <c r="AI283" i="32"/>
  <c r="AH283" i="32"/>
  <c r="AG283" i="32"/>
  <c r="AE283" i="32"/>
  <c r="AD283" i="32"/>
  <c r="AC283" i="32"/>
  <c r="AB283" i="32"/>
  <c r="AJ332" i="32"/>
  <c r="AI332" i="32"/>
  <c r="AH332" i="32"/>
  <c r="AG332" i="32"/>
  <c r="AE332" i="32"/>
  <c r="AD332" i="32"/>
  <c r="AC332" i="32"/>
  <c r="AB332" i="32"/>
  <c r="AJ276" i="32"/>
  <c r="AI276" i="32"/>
  <c r="AH276" i="32"/>
  <c r="AG276" i="32"/>
  <c r="AE276" i="32"/>
  <c r="AD276" i="32"/>
  <c r="AC276" i="32"/>
  <c r="AB276" i="32"/>
  <c r="AJ212" i="32"/>
  <c r="AI212" i="32"/>
  <c r="AH212" i="32"/>
  <c r="AG212" i="32"/>
  <c r="AE212" i="32"/>
  <c r="AD212" i="32"/>
  <c r="AC212" i="32"/>
  <c r="AB212" i="32"/>
  <c r="AJ141" i="32"/>
  <c r="AI141" i="32"/>
  <c r="AH141" i="32"/>
  <c r="AG141" i="32"/>
  <c r="AE141" i="32"/>
  <c r="AD141" i="32"/>
  <c r="AC141" i="32"/>
  <c r="AB141" i="32"/>
  <c r="AJ202" i="32"/>
  <c r="AI202" i="32"/>
  <c r="AH202" i="32"/>
  <c r="AG202" i="32"/>
  <c r="AE202" i="32"/>
  <c r="AD202" i="32"/>
  <c r="AC202" i="32"/>
  <c r="AB202" i="32"/>
  <c r="AJ155" i="32"/>
  <c r="AI155" i="32"/>
  <c r="AH155" i="32"/>
  <c r="AG155" i="32"/>
  <c r="AE155" i="32"/>
  <c r="AD155" i="32"/>
  <c r="AC155" i="32"/>
  <c r="AB155" i="32"/>
  <c r="AJ359" i="32"/>
  <c r="AI359" i="32"/>
  <c r="AH359" i="32"/>
  <c r="AG359" i="32"/>
  <c r="AE359" i="32"/>
  <c r="AD359" i="32"/>
  <c r="AC359" i="32"/>
  <c r="AB359" i="32"/>
  <c r="AJ455" i="32"/>
  <c r="AI455" i="32"/>
  <c r="AH455" i="32"/>
  <c r="AG455" i="32"/>
  <c r="AE455" i="32"/>
  <c r="AD455" i="32"/>
  <c r="AC455" i="32"/>
  <c r="AB455" i="32"/>
  <c r="AJ372" i="32"/>
  <c r="AI372" i="32"/>
  <c r="AH372" i="32"/>
  <c r="AG372" i="32"/>
  <c r="AE372" i="32"/>
  <c r="AD372" i="32"/>
  <c r="AC372" i="32"/>
  <c r="AB372" i="32"/>
  <c r="AJ340" i="32"/>
  <c r="AI340" i="32"/>
  <c r="AH340" i="32"/>
  <c r="AG340" i="32"/>
  <c r="AE340" i="32"/>
  <c r="AD340" i="32"/>
  <c r="AC340" i="32"/>
  <c r="AB340" i="32"/>
  <c r="AJ461" i="32"/>
  <c r="AI461" i="32"/>
  <c r="AH461" i="32"/>
  <c r="AG461" i="32"/>
  <c r="AE461" i="32"/>
  <c r="AD461" i="32"/>
  <c r="AC461" i="32"/>
  <c r="AB461" i="32"/>
  <c r="AJ587" i="32"/>
  <c r="AI587" i="32"/>
  <c r="AH587" i="32"/>
  <c r="AG587" i="32"/>
  <c r="AE587" i="32"/>
  <c r="AD587" i="32"/>
  <c r="AC587" i="32"/>
  <c r="AB587" i="32"/>
  <c r="AJ259" i="32"/>
  <c r="AI259" i="32"/>
  <c r="AH259" i="32"/>
  <c r="AG259" i="32"/>
  <c r="AE259" i="32"/>
  <c r="AD259" i="32"/>
  <c r="AC259" i="32"/>
  <c r="AB259" i="32"/>
  <c r="AJ365" i="32"/>
  <c r="AI365" i="32"/>
  <c r="AH365" i="32"/>
  <c r="AG365" i="32"/>
  <c r="AE365" i="32"/>
  <c r="AD365" i="32"/>
  <c r="AC365" i="32"/>
  <c r="AB365" i="32"/>
  <c r="AJ206" i="32"/>
  <c r="AI206" i="32"/>
  <c r="AH206" i="32"/>
  <c r="AG206" i="32"/>
  <c r="AE206" i="32"/>
  <c r="AD206" i="32"/>
  <c r="AC206" i="32"/>
  <c r="AB206" i="32"/>
  <c r="AJ536" i="32"/>
  <c r="AI536" i="32"/>
  <c r="AH536" i="32"/>
  <c r="AG536" i="32"/>
  <c r="AE536" i="32"/>
  <c r="AD536" i="32"/>
  <c r="AC536" i="32"/>
  <c r="AB536" i="32"/>
  <c r="AJ336" i="32"/>
  <c r="AI336" i="32"/>
  <c r="AH336" i="32"/>
  <c r="AG336" i="32"/>
  <c r="AE336" i="32"/>
  <c r="AD336" i="32"/>
  <c r="AC336" i="32"/>
  <c r="AB336" i="32"/>
  <c r="AJ201" i="32"/>
  <c r="AI201" i="32"/>
  <c r="AH201" i="32"/>
  <c r="AG201" i="32"/>
  <c r="AE201" i="32"/>
  <c r="AD201" i="32"/>
  <c r="AC201" i="32"/>
  <c r="AB201" i="32"/>
  <c r="AJ193" i="32"/>
  <c r="AI193" i="32"/>
  <c r="AH193" i="32"/>
  <c r="AG193" i="32"/>
  <c r="AE193" i="32"/>
  <c r="AD193" i="32"/>
  <c r="AC193" i="32"/>
  <c r="AB193" i="32"/>
  <c r="AJ534" i="32"/>
  <c r="AI534" i="32"/>
  <c r="AH534" i="32"/>
  <c r="AG534" i="32"/>
  <c r="AE534" i="32"/>
  <c r="AD534" i="32"/>
  <c r="AC534" i="32"/>
  <c r="AB534" i="32"/>
  <c r="AJ634" i="32"/>
  <c r="AI634" i="32"/>
  <c r="AH634" i="32"/>
  <c r="AG634" i="32"/>
  <c r="AE634" i="32"/>
  <c r="AD634" i="32"/>
  <c r="AC634" i="32"/>
  <c r="AB634" i="32"/>
  <c r="AJ347" i="32"/>
  <c r="AI347" i="32"/>
  <c r="AH347" i="32"/>
  <c r="AG347" i="32"/>
  <c r="AE347" i="32"/>
  <c r="AD347" i="32"/>
  <c r="AC347" i="32"/>
  <c r="AB347" i="32"/>
  <c r="AJ156" i="32"/>
  <c r="AI156" i="32"/>
  <c r="AH156" i="32"/>
  <c r="AG156" i="32"/>
  <c r="AE156" i="32"/>
  <c r="AD156" i="32"/>
  <c r="AC156" i="32"/>
  <c r="AB156" i="32"/>
  <c r="AJ216" i="32"/>
  <c r="AI216" i="32"/>
  <c r="AH216" i="32"/>
  <c r="AG216" i="32"/>
  <c r="AE216" i="32"/>
  <c r="AD216" i="32"/>
  <c r="AC216" i="32"/>
  <c r="AB216" i="32"/>
  <c r="AJ263" i="32"/>
  <c r="AI263" i="32"/>
  <c r="AH263" i="32"/>
  <c r="AG263" i="32"/>
  <c r="AE263" i="32"/>
  <c r="AD263" i="32"/>
  <c r="AC263" i="32"/>
  <c r="AB263" i="32"/>
  <c r="AJ320" i="32"/>
  <c r="AI320" i="32"/>
  <c r="AH320" i="32"/>
  <c r="AG320" i="32"/>
  <c r="AE320" i="32"/>
  <c r="AD320" i="32"/>
  <c r="AC320" i="32"/>
  <c r="AB320" i="32"/>
  <c r="AJ293" i="32"/>
  <c r="AI293" i="32"/>
  <c r="AH293" i="32"/>
  <c r="AG293" i="32"/>
  <c r="AE293" i="32"/>
  <c r="AD293" i="32"/>
  <c r="AC293" i="32"/>
  <c r="AB293" i="32"/>
  <c r="AJ304" i="32"/>
  <c r="AI304" i="32"/>
  <c r="AH304" i="32"/>
  <c r="AG304" i="32"/>
  <c r="AE304" i="32"/>
  <c r="AD304" i="32"/>
  <c r="AC304" i="32"/>
  <c r="AB304" i="32"/>
  <c r="AJ119" i="32"/>
  <c r="AI119" i="32"/>
  <c r="AH119" i="32"/>
  <c r="AG119" i="32"/>
  <c r="AE119" i="32"/>
  <c r="AD119" i="32"/>
  <c r="AC119" i="32"/>
  <c r="AB119" i="32"/>
  <c r="AJ360" i="32"/>
  <c r="AI360" i="32"/>
  <c r="AH360" i="32"/>
  <c r="AG360" i="32"/>
  <c r="AE360" i="32"/>
  <c r="AD360" i="32"/>
  <c r="AC360" i="32"/>
  <c r="AB360" i="32"/>
  <c r="AJ183" i="32"/>
  <c r="AI183" i="32"/>
  <c r="AH183" i="32"/>
  <c r="AG183" i="32"/>
  <c r="AE183" i="32"/>
  <c r="AD183" i="32"/>
  <c r="AC183" i="32"/>
  <c r="AB183" i="32"/>
  <c r="AJ471" i="32"/>
  <c r="AI471" i="32"/>
  <c r="AH471" i="32"/>
  <c r="AG471" i="32"/>
  <c r="AE471" i="32"/>
  <c r="AD471" i="32"/>
  <c r="AC471" i="32"/>
  <c r="AB471" i="32"/>
  <c r="AJ475" i="32"/>
  <c r="AI475" i="32"/>
  <c r="AH475" i="32"/>
  <c r="AG475" i="32"/>
  <c r="AE475" i="32"/>
  <c r="AD475" i="32"/>
  <c r="AC475" i="32"/>
  <c r="AB475" i="32"/>
  <c r="AJ171" i="32"/>
  <c r="AI171" i="32"/>
  <c r="AH171" i="32"/>
  <c r="AG171" i="32"/>
  <c r="AE171" i="32"/>
  <c r="AD171" i="32"/>
  <c r="AC171" i="32"/>
  <c r="AB171" i="32"/>
  <c r="AJ396" i="32"/>
  <c r="AI396" i="32"/>
  <c r="AH396" i="32"/>
  <c r="AG396" i="32"/>
  <c r="AE396" i="32"/>
  <c r="AD396" i="32"/>
  <c r="AC396" i="32"/>
  <c r="AB396" i="32"/>
  <c r="AJ128" i="32"/>
  <c r="AI128" i="32"/>
  <c r="AH128" i="32"/>
  <c r="AG128" i="32"/>
  <c r="AE128" i="32"/>
  <c r="AD128" i="32"/>
  <c r="AC128" i="32"/>
  <c r="AB128" i="32"/>
  <c r="AJ503" i="32"/>
  <c r="AI503" i="32"/>
  <c r="AH503" i="32"/>
  <c r="AG503" i="32"/>
  <c r="AE503" i="32"/>
  <c r="AD503" i="32"/>
  <c r="AC503" i="32"/>
  <c r="AB503" i="32"/>
  <c r="AJ130" i="32"/>
  <c r="AI130" i="32"/>
  <c r="AH130" i="32"/>
  <c r="AG130" i="32"/>
  <c r="AE130" i="32"/>
  <c r="AD130" i="32"/>
  <c r="AC130" i="32"/>
  <c r="AB130" i="32"/>
  <c r="AJ545" i="32"/>
  <c r="AI545" i="32"/>
  <c r="AH545" i="32"/>
  <c r="AG545" i="32"/>
  <c r="AE545" i="32"/>
  <c r="AD545" i="32"/>
  <c r="AC545" i="32"/>
  <c r="AB545" i="32"/>
  <c r="AJ272" i="32"/>
  <c r="AI272" i="32"/>
  <c r="AH272" i="32"/>
  <c r="AG272" i="32"/>
  <c r="AE272" i="32"/>
  <c r="AD272" i="32"/>
  <c r="AC272" i="32"/>
  <c r="AB272" i="32"/>
  <c r="AJ479" i="32"/>
  <c r="AI479" i="32"/>
  <c r="AH479" i="32"/>
  <c r="AG479" i="32"/>
  <c r="AE479" i="32"/>
  <c r="AD479" i="32"/>
  <c r="AC479" i="32"/>
  <c r="AB479" i="32"/>
  <c r="AJ196" i="32"/>
  <c r="AI196" i="32"/>
  <c r="AH196" i="32"/>
  <c r="AG196" i="32"/>
  <c r="AE196" i="32"/>
  <c r="AD196" i="32"/>
  <c r="AC196" i="32"/>
  <c r="AB196" i="32"/>
  <c r="AJ344" i="32"/>
  <c r="AI344" i="32"/>
  <c r="AH344" i="32"/>
  <c r="AG344" i="32"/>
  <c r="AE344" i="32"/>
  <c r="AD344" i="32"/>
  <c r="AC344" i="32"/>
  <c r="AB344" i="32"/>
  <c r="AJ179" i="32"/>
  <c r="AI179" i="32"/>
  <c r="AH179" i="32"/>
  <c r="AG179" i="32"/>
  <c r="AE179" i="32"/>
  <c r="AD179" i="32"/>
  <c r="AC179" i="32"/>
  <c r="AB179" i="32"/>
  <c r="AJ481" i="32"/>
  <c r="AI481" i="32"/>
  <c r="AH481" i="32"/>
  <c r="AG481" i="32"/>
  <c r="AE481" i="32"/>
  <c r="AD481" i="32"/>
  <c r="AC481" i="32"/>
  <c r="AB481" i="32"/>
  <c r="AJ164" i="32"/>
  <c r="AI164" i="32"/>
  <c r="AH164" i="32"/>
  <c r="AG164" i="32"/>
  <c r="AE164" i="32"/>
  <c r="AD164" i="32"/>
  <c r="AC164" i="32"/>
  <c r="AB164" i="32"/>
  <c r="AJ232" i="32"/>
  <c r="AI232" i="32"/>
  <c r="AH232" i="32"/>
  <c r="AG232" i="32"/>
  <c r="AE232" i="32"/>
  <c r="AD232" i="32"/>
  <c r="AC232" i="32"/>
  <c r="AB232" i="32"/>
  <c r="AJ241" i="32"/>
  <c r="AI241" i="32"/>
  <c r="AH241" i="32"/>
  <c r="AG241" i="32"/>
  <c r="AE241" i="32"/>
  <c r="AD241" i="32"/>
  <c r="AC241" i="32"/>
  <c r="AB241" i="32"/>
  <c r="AJ506" i="32"/>
  <c r="AI506" i="32"/>
  <c r="AH506" i="32"/>
  <c r="AG506" i="32"/>
  <c r="AE506" i="32"/>
  <c r="AD506" i="32"/>
  <c r="AC506" i="32"/>
  <c r="AB506" i="32"/>
  <c r="AJ353" i="32"/>
  <c r="AI353" i="32"/>
  <c r="AH353" i="32"/>
  <c r="AG353" i="32"/>
  <c r="AE353" i="32"/>
  <c r="AD353" i="32"/>
  <c r="AC353" i="32"/>
  <c r="AB353" i="32"/>
  <c r="AJ249" i="32"/>
  <c r="AI249" i="32"/>
  <c r="AH249" i="32"/>
  <c r="AG249" i="32"/>
  <c r="AE249" i="32"/>
  <c r="AD249" i="32"/>
  <c r="AC249" i="32"/>
  <c r="AB249" i="32"/>
  <c r="AJ143" i="32"/>
  <c r="AI143" i="32"/>
  <c r="AH143" i="32"/>
  <c r="AG143" i="32"/>
  <c r="AE143" i="32"/>
  <c r="AD143" i="32"/>
  <c r="AC143" i="32"/>
  <c r="AB143" i="32"/>
  <c r="AJ425" i="32"/>
  <c r="AI425" i="32"/>
  <c r="AH425" i="32"/>
  <c r="AG425" i="32"/>
  <c r="AE425" i="32"/>
  <c r="AD425" i="32"/>
  <c r="AC425" i="32"/>
  <c r="AB425" i="32"/>
  <c r="AJ469" i="32"/>
  <c r="AI469" i="32"/>
  <c r="AH469" i="32"/>
  <c r="AG469" i="32"/>
  <c r="AE469" i="32"/>
  <c r="AD469" i="32"/>
  <c r="AC469" i="32"/>
  <c r="AB469" i="32"/>
  <c r="AJ317" i="32"/>
  <c r="AI317" i="32"/>
  <c r="AH317" i="32"/>
  <c r="AG317" i="32"/>
  <c r="AE317" i="32"/>
  <c r="AD317" i="32"/>
  <c r="AC317" i="32"/>
  <c r="AB317" i="32"/>
  <c r="AJ300" i="32"/>
  <c r="AI300" i="32"/>
  <c r="AH300" i="32"/>
  <c r="AG300" i="32"/>
  <c r="AE300" i="32"/>
  <c r="AD300" i="32"/>
  <c r="AC300" i="32"/>
  <c r="AB300" i="32"/>
  <c r="AJ278" i="32"/>
  <c r="AI278" i="32"/>
  <c r="AH278" i="32"/>
  <c r="AG278" i="32"/>
  <c r="AE278" i="32"/>
  <c r="AD278" i="32"/>
  <c r="AC278" i="32"/>
  <c r="AB278" i="32"/>
  <c r="AJ604" i="32"/>
  <c r="AI604" i="32"/>
  <c r="AH604" i="32"/>
  <c r="AG604" i="32"/>
  <c r="AE604" i="32"/>
  <c r="AD604" i="32"/>
  <c r="AC604" i="32"/>
  <c r="AB604" i="32"/>
  <c r="AJ305" i="32"/>
  <c r="AI305" i="32"/>
  <c r="AH305" i="32"/>
  <c r="AG305" i="32"/>
  <c r="AE305" i="32"/>
  <c r="AD305" i="32"/>
  <c r="AC305" i="32"/>
  <c r="AB305" i="32"/>
  <c r="AJ240" i="32"/>
  <c r="AI240" i="32"/>
  <c r="AH240" i="32"/>
  <c r="AG240" i="32"/>
  <c r="AE240" i="32"/>
  <c r="AD240" i="32"/>
  <c r="AC240" i="32"/>
  <c r="AB240" i="32"/>
  <c r="AJ321" i="32"/>
  <c r="AI321" i="32"/>
  <c r="AH321" i="32"/>
  <c r="AG321" i="32"/>
  <c r="AE321" i="32"/>
  <c r="AD321" i="32"/>
  <c r="AC321" i="32"/>
  <c r="AB321" i="32"/>
  <c r="AJ573" i="32"/>
  <c r="AI573" i="32"/>
  <c r="AH573" i="32"/>
  <c r="AG573" i="32"/>
  <c r="AE573" i="32"/>
  <c r="AD573" i="32"/>
  <c r="AC573" i="32"/>
  <c r="AB573" i="32"/>
  <c r="AJ126" i="32"/>
  <c r="AI126" i="32"/>
  <c r="AH126" i="32"/>
  <c r="AG126" i="32"/>
  <c r="AE126" i="32"/>
  <c r="AD126" i="32"/>
  <c r="AC126" i="32"/>
  <c r="AB126" i="32"/>
  <c r="AJ266" i="32"/>
  <c r="AI266" i="32"/>
  <c r="AH266" i="32"/>
  <c r="AG266" i="32"/>
  <c r="AE266" i="32"/>
  <c r="AD266" i="32"/>
  <c r="AC266" i="32"/>
  <c r="AB266" i="32"/>
  <c r="AJ398" i="32"/>
  <c r="AI398" i="32"/>
  <c r="AH398" i="32"/>
  <c r="AG398" i="32"/>
  <c r="AE398" i="32"/>
  <c r="AD398" i="32"/>
  <c r="AC398" i="32"/>
  <c r="AB398" i="32"/>
  <c r="AJ269" i="32"/>
  <c r="AI269" i="32"/>
  <c r="AH269" i="32"/>
  <c r="AG269" i="32"/>
  <c r="AE269" i="32"/>
  <c r="AD269" i="32"/>
  <c r="AC269" i="32"/>
  <c r="AB269" i="32"/>
  <c r="AJ339" i="32"/>
  <c r="AI339" i="32"/>
  <c r="AH339" i="32"/>
  <c r="AG339" i="32"/>
  <c r="AE339" i="32"/>
  <c r="AD339" i="32"/>
  <c r="AC339" i="32"/>
  <c r="AB339" i="32"/>
  <c r="AJ221" i="32"/>
  <c r="AI221" i="32"/>
  <c r="AH221" i="32"/>
  <c r="AG221" i="32"/>
  <c r="AE221" i="32"/>
  <c r="AD221" i="32"/>
  <c r="AC221" i="32"/>
  <c r="AB221" i="32"/>
  <c r="AJ207" i="32"/>
  <c r="AI207" i="32"/>
  <c r="AH207" i="32"/>
  <c r="AG207" i="32"/>
  <c r="AE207" i="32"/>
  <c r="AD207" i="32"/>
  <c r="AC207" i="32"/>
  <c r="AB207" i="32"/>
  <c r="AJ525" i="32"/>
  <c r="AI525" i="32"/>
  <c r="AH525" i="32"/>
  <c r="AG525" i="32"/>
  <c r="AE525" i="32"/>
  <c r="AD525" i="32"/>
  <c r="AC525" i="32"/>
  <c r="AB525" i="32"/>
  <c r="AJ187" i="32"/>
  <c r="AI187" i="32"/>
  <c r="AH187" i="32"/>
  <c r="AG187" i="32"/>
  <c r="AE187" i="32"/>
  <c r="AD187" i="32"/>
  <c r="AC187" i="32"/>
  <c r="AB187" i="32"/>
  <c r="AJ173" i="32"/>
  <c r="AI173" i="32"/>
  <c r="AH173" i="32"/>
  <c r="AG173" i="32"/>
  <c r="AE173" i="32"/>
  <c r="AD173" i="32"/>
  <c r="AC173" i="32"/>
  <c r="AB173" i="32"/>
  <c r="AJ325" i="32"/>
  <c r="AI325" i="32"/>
  <c r="AH325" i="32"/>
  <c r="AG325" i="32"/>
  <c r="AE325" i="32"/>
  <c r="AD325" i="32"/>
  <c r="AC325" i="32"/>
  <c r="AB325" i="32"/>
  <c r="AJ331" i="32"/>
  <c r="AI331" i="32"/>
  <c r="AH331" i="32"/>
  <c r="AG331" i="32"/>
  <c r="AE331" i="32"/>
  <c r="AD331" i="32"/>
  <c r="AC331" i="32"/>
  <c r="AB331" i="32"/>
  <c r="AJ477" i="32"/>
  <c r="AI477" i="32"/>
  <c r="AH477" i="32"/>
  <c r="AG477" i="32"/>
  <c r="AE477" i="32"/>
  <c r="AD477" i="32"/>
  <c r="AC477" i="32"/>
  <c r="AB477" i="32"/>
  <c r="AJ120" i="32"/>
  <c r="AI120" i="32"/>
  <c r="AH120" i="32"/>
  <c r="AG120" i="32"/>
  <c r="AE120" i="32"/>
  <c r="AD120" i="32"/>
  <c r="AC120" i="32"/>
  <c r="AB120" i="32"/>
  <c r="AJ152" i="32"/>
  <c r="AI152" i="32"/>
  <c r="AH152" i="32"/>
  <c r="AG152" i="32"/>
  <c r="AE152" i="32"/>
  <c r="AD152" i="32"/>
  <c r="AC152" i="32"/>
  <c r="AB152" i="32"/>
  <c r="AJ275" i="32"/>
  <c r="AI275" i="32"/>
  <c r="AH275" i="32"/>
  <c r="AG275" i="32"/>
  <c r="AE275" i="32"/>
  <c r="AD275" i="32"/>
  <c r="AC275" i="32"/>
  <c r="AB275" i="32"/>
  <c r="AJ521" i="32"/>
  <c r="AI521" i="32"/>
  <c r="AH521" i="32"/>
  <c r="AG521" i="32"/>
  <c r="AE521" i="32"/>
  <c r="AD521" i="32"/>
  <c r="AC521" i="32"/>
  <c r="AB521" i="32"/>
  <c r="AJ138" i="32"/>
  <c r="AI138" i="32"/>
  <c r="AH138" i="32"/>
  <c r="AG138" i="32"/>
  <c r="AE138" i="32"/>
  <c r="AD138" i="32"/>
  <c r="AC138" i="32"/>
  <c r="AB138" i="32"/>
  <c r="AJ510" i="32"/>
  <c r="AI510" i="32"/>
  <c r="AH510" i="32"/>
  <c r="AG510" i="32"/>
  <c r="AE510" i="32"/>
  <c r="AD510" i="32"/>
  <c r="AC510" i="32"/>
  <c r="AB510" i="32"/>
  <c r="AJ178" i="32"/>
  <c r="AI178" i="32"/>
  <c r="AH178" i="32"/>
  <c r="AG178" i="32"/>
  <c r="AE178" i="32"/>
  <c r="AD178" i="32"/>
  <c r="AC178" i="32"/>
  <c r="AB178" i="32"/>
  <c r="AJ374" i="32"/>
  <c r="AI374" i="32"/>
  <c r="AH374" i="32"/>
  <c r="AG374" i="32"/>
  <c r="AE374" i="32"/>
  <c r="AD374" i="32"/>
  <c r="AC374" i="32"/>
  <c r="AB374" i="32"/>
  <c r="AJ449" i="32"/>
  <c r="AI449" i="32"/>
  <c r="AH449" i="32"/>
  <c r="AG449" i="32"/>
  <c r="AE449" i="32"/>
  <c r="AD449" i="32"/>
  <c r="AC449" i="32"/>
  <c r="AB449" i="32"/>
  <c r="AJ121" i="32"/>
  <c r="AI121" i="32"/>
  <c r="AH121" i="32"/>
  <c r="AG121" i="32"/>
  <c r="AE121" i="32"/>
  <c r="AD121" i="32"/>
  <c r="AC121" i="32"/>
  <c r="AB121" i="32"/>
  <c r="AJ154" i="32"/>
  <c r="AI154" i="32"/>
  <c r="AH154" i="32"/>
  <c r="AG154" i="32"/>
  <c r="AE154" i="32"/>
  <c r="AD154" i="32"/>
  <c r="AC154" i="32"/>
  <c r="AB154" i="32"/>
  <c r="AJ81" i="32"/>
  <c r="AI81" i="32"/>
  <c r="AH81" i="32"/>
  <c r="AG81" i="32"/>
  <c r="AE81" i="32"/>
  <c r="AD81" i="32"/>
  <c r="AC81" i="32"/>
  <c r="AB81" i="32"/>
  <c r="AJ519" i="32"/>
  <c r="AI519" i="32"/>
  <c r="AH519" i="32"/>
  <c r="AG519" i="32"/>
  <c r="AE519" i="32"/>
  <c r="AD519" i="32"/>
  <c r="AC519" i="32"/>
  <c r="AB519" i="32"/>
  <c r="AJ311" i="32"/>
  <c r="AI311" i="32"/>
  <c r="AH311" i="32"/>
  <c r="AG311" i="32"/>
  <c r="AE311" i="32"/>
  <c r="AD311" i="32"/>
  <c r="AC311" i="32"/>
  <c r="AB311" i="32"/>
  <c r="AJ109" i="32"/>
  <c r="AI109" i="32"/>
  <c r="AH109" i="32"/>
  <c r="AG109" i="32"/>
  <c r="AE109" i="32"/>
  <c r="AD109" i="32"/>
  <c r="AC109" i="32"/>
  <c r="AB109" i="32"/>
  <c r="AJ150" i="32"/>
  <c r="AI150" i="32"/>
  <c r="AH150" i="32"/>
  <c r="AG150" i="32"/>
  <c r="AE150" i="32"/>
  <c r="AD150" i="32"/>
  <c r="AC150" i="32"/>
  <c r="AB150" i="32"/>
  <c r="AJ223" i="32"/>
  <c r="AI223" i="32"/>
  <c r="AH223" i="32"/>
  <c r="AG223" i="32"/>
  <c r="AE223" i="32"/>
  <c r="AD223" i="32"/>
  <c r="AC223" i="32"/>
  <c r="AB223" i="32"/>
  <c r="AJ248" i="32"/>
  <c r="AI248" i="32"/>
  <c r="AH248" i="32"/>
  <c r="AG248" i="32"/>
  <c r="AE248" i="32"/>
  <c r="AD248" i="32"/>
  <c r="AC248" i="32"/>
  <c r="AB248" i="32"/>
  <c r="AJ580" i="32"/>
  <c r="AI580" i="32"/>
  <c r="AH580" i="32"/>
  <c r="AG580" i="32"/>
  <c r="AE580" i="32"/>
  <c r="AD580" i="32"/>
  <c r="AC580" i="32"/>
  <c r="AB580" i="32"/>
  <c r="AJ158" i="32"/>
  <c r="AI158" i="32"/>
  <c r="AH158" i="32"/>
  <c r="AG158" i="32"/>
  <c r="AE158" i="32"/>
  <c r="AD158" i="32"/>
  <c r="AC158" i="32"/>
  <c r="AB158" i="32"/>
  <c r="AJ443" i="32"/>
  <c r="AI443" i="32"/>
  <c r="AH443" i="32"/>
  <c r="AG443" i="32"/>
  <c r="AE443" i="32"/>
  <c r="AD443" i="32"/>
  <c r="AC443" i="32"/>
  <c r="AB443" i="32"/>
  <c r="AJ589" i="32"/>
  <c r="AI589" i="32"/>
  <c r="AH589" i="32"/>
  <c r="AG589" i="32"/>
  <c r="AE589" i="32"/>
  <c r="AD589" i="32"/>
  <c r="AC589" i="32"/>
  <c r="AB589" i="32"/>
  <c r="AJ265" i="32"/>
  <c r="AI265" i="32"/>
  <c r="AH265" i="32"/>
  <c r="AG265" i="32"/>
  <c r="AE265" i="32"/>
  <c r="AD265" i="32"/>
  <c r="AC265" i="32"/>
  <c r="AB265" i="32"/>
  <c r="AJ324" i="32"/>
  <c r="AI324" i="32"/>
  <c r="AH324" i="32"/>
  <c r="AG324" i="32"/>
  <c r="AE324" i="32"/>
  <c r="AD324" i="32"/>
  <c r="AC324" i="32"/>
  <c r="AB324" i="32"/>
  <c r="AJ87" i="32"/>
  <c r="AI87" i="32"/>
  <c r="AH87" i="32"/>
  <c r="AG87" i="32"/>
  <c r="AE87" i="32"/>
  <c r="AD87" i="32"/>
  <c r="AC87" i="32"/>
  <c r="AB87" i="32"/>
  <c r="AJ78" i="32"/>
  <c r="AI78" i="32"/>
  <c r="AH78" i="32"/>
  <c r="AG78" i="32"/>
  <c r="AE78" i="32"/>
  <c r="AD78" i="32"/>
  <c r="AC78" i="32"/>
  <c r="AB78" i="32"/>
  <c r="AJ113" i="32"/>
  <c r="AI113" i="32"/>
  <c r="AH113" i="32"/>
  <c r="AG113" i="32"/>
  <c r="AE113" i="32"/>
  <c r="AD113" i="32"/>
  <c r="AC113" i="32"/>
  <c r="AB113" i="32"/>
  <c r="AJ114" i="32"/>
  <c r="AI114" i="32"/>
  <c r="AH114" i="32"/>
  <c r="AG114" i="32"/>
  <c r="AE114" i="32"/>
  <c r="AD114" i="32"/>
  <c r="AC114" i="32"/>
  <c r="AB114" i="32"/>
  <c r="AJ242" i="32"/>
  <c r="AI242" i="32"/>
  <c r="AH242" i="32"/>
  <c r="AG242" i="32"/>
  <c r="AE242" i="32"/>
  <c r="AD242" i="32"/>
  <c r="AC242" i="32"/>
  <c r="AB242" i="32"/>
  <c r="AJ377" i="32"/>
  <c r="AI377" i="32"/>
  <c r="AH377" i="32"/>
  <c r="AG377" i="32"/>
  <c r="AE377" i="32"/>
  <c r="AD377" i="32"/>
  <c r="AC377" i="32"/>
  <c r="AB377" i="32"/>
  <c r="AJ413" i="32"/>
  <c r="AI413" i="32"/>
  <c r="AH413" i="32"/>
  <c r="AG413" i="32"/>
  <c r="AE413" i="32"/>
  <c r="AD413" i="32"/>
  <c r="AC413" i="32"/>
  <c r="AB413" i="32"/>
  <c r="AJ410" i="32"/>
  <c r="AI410" i="32"/>
  <c r="AH410" i="32"/>
  <c r="AG410" i="32"/>
  <c r="AE410" i="32"/>
  <c r="AD410" i="32"/>
  <c r="AC410" i="32"/>
  <c r="AB410" i="32"/>
  <c r="AJ292" i="32"/>
  <c r="AI292" i="32"/>
  <c r="AH292" i="32"/>
  <c r="AG292" i="32"/>
  <c r="AE292" i="32"/>
  <c r="AD292" i="32"/>
  <c r="AC292" i="32"/>
  <c r="AB292" i="32"/>
  <c r="AJ237" i="32"/>
  <c r="AI237" i="32"/>
  <c r="AH237" i="32"/>
  <c r="AG237" i="32"/>
  <c r="AE237" i="32"/>
  <c r="AD237" i="32"/>
  <c r="AC237" i="32"/>
  <c r="AB237" i="32"/>
  <c r="AJ161" i="32"/>
  <c r="AI161" i="32"/>
  <c r="AH161" i="32"/>
  <c r="AG161" i="32"/>
  <c r="AE161" i="32"/>
  <c r="AD161" i="32"/>
  <c r="AC161" i="32"/>
  <c r="AB161" i="32"/>
  <c r="AJ166" i="32"/>
  <c r="AI166" i="32"/>
  <c r="AH166" i="32"/>
  <c r="AG166" i="32"/>
  <c r="AE166" i="32"/>
  <c r="AD166" i="32"/>
  <c r="AC166" i="32"/>
  <c r="AB166" i="32"/>
  <c r="AJ328" i="32"/>
  <c r="AI328" i="32"/>
  <c r="AH328" i="32"/>
  <c r="AG328" i="32"/>
  <c r="AE328" i="32"/>
  <c r="AD328" i="32"/>
  <c r="AC328" i="32"/>
  <c r="AB328" i="32"/>
  <c r="AJ175" i="32"/>
  <c r="AI175" i="32"/>
  <c r="AH175" i="32"/>
  <c r="AG175" i="32"/>
  <c r="AE175" i="32"/>
  <c r="AD175" i="32"/>
  <c r="AC175" i="32"/>
  <c r="AB175" i="32"/>
  <c r="AJ459" i="32"/>
  <c r="AI459" i="32"/>
  <c r="AH459" i="32"/>
  <c r="AG459" i="32"/>
  <c r="AE459" i="32"/>
  <c r="AD459" i="32"/>
  <c r="AC459" i="32"/>
  <c r="AB459" i="32"/>
  <c r="AJ186" i="32"/>
  <c r="AI186" i="32"/>
  <c r="AH186" i="32"/>
  <c r="AG186" i="32"/>
  <c r="AE186" i="32"/>
  <c r="AD186" i="32"/>
  <c r="AC186" i="32"/>
  <c r="AB186" i="32"/>
  <c r="AJ174" i="32"/>
  <c r="AI174" i="32"/>
  <c r="AH174" i="32"/>
  <c r="AG174" i="32"/>
  <c r="AE174" i="32"/>
  <c r="AD174" i="32"/>
  <c r="AC174" i="32"/>
  <c r="AB174" i="32"/>
  <c r="AJ8" i="32"/>
  <c r="AI8" i="32"/>
  <c r="AH8" i="32"/>
  <c r="AG8" i="32"/>
  <c r="AE8" i="32"/>
  <c r="AD8" i="32"/>
  <c r="AC8" i="32"/>
  <c r="AB8" i="32"/>
  <c r="AJ391" i="32"/>
  <c r="AI391" i="32"/>
  <c r="AH391" i="32"/>
  <c r="AG391" i="32"/>
  <c r="AE391" i="32"/>
  <c r="AD391" i="32"/>
  <c r="AC391" i="32"/>
  <c r="AB391" i="32"/>
  <c r="AJ122" i="32"/>
  <c r="AI122" i="32"/>
  <c r="AH122" i="32"/>
  <c r="AG122" i="32"/>
  <c r="AE122" i="32"/>
  <c r="AD122" i="32"/>
  <c r="AC122" i="32"/>
  <c r="AB122" i="32"/>
  <c r="AJ334" i="32"/>
  <c r="AI334" i="32"/>
  <c r="AH334" i="32"/>
  <c r="AG334" i="32"/>
  <c r="AE334" i="32"/>
  <c r="AD334" i="32"/>
  <c r="AC334" i="32"/>
  <c r="AB334" i="32"/>
  <c r="AJ535" i="32"/>
  <c r="AI535" i="32"/>
  <c r="AH535" i="32"/>
  <c r="AG535" i="32"/>
  <c r="AE535" i="32"/>
  <c r="AD535" i="32"/>
  <c r="AC535" i="32"/>
  <c r="AB535" i="32"/>
  <c r="AJ209" i="32"/>
  <c r="AI209" i="32"/>
  <c r="AH209" i="32"/>
  <c r="AG209" i="32"/>
  <c r="AE209" i="32"/>
  <c r="AD209" i="32"/>
  <c r="AC209" i="32"/>
  <c r="AB209" i="32"/>
  <c r="AJ182" i="32"/>
  <c r="AI182" i="32"/>
  <c r="AH182" i="32"/>
  <c r="AG182" i="32"/>
  <c r="AE182" i="32"/>
  <c r="AD182" i="32"/>
  <c r="AC182" i="32"/>
  <c r="AB182" i="32"/>
  <c r="AJ487" i="32"/>
  <c r="AI487" i="32"/>
  <c r="AH487" i="32"/>
  <c r="AG487" i="32"/>
  <c r="AE487" i="32"/>
  <c r="AD487" i="32"/>
  <c r="AC487" i="32"/>
  <c r="AB487" i="32"/>
  <c r="AJ168" i="32"/>
  <c r="AI168" i="32"/>
  <c r="AH168" i="32"/>
  <c r="AG168" i="32"/>
  <c r="AE168" i="32"/>
  <c r="AD168" i="32"/>
  <c r="AC168" i="32"/>
  <c r="AB168" i="32"/>
  <c r="AJ423" i="32"/>
  <c r="AI423" i="32"/>
  <c r="AH423" i="32"/>
  <c r="AG423" i="32"/>
  <c r="AE423" i="32"/>
  <c r="AD423" i="32"/>
  <c r="AC423" i="32"/>
  <c r="AB423" i="32"/>
  <c r="AJ123" i="32"/>
  <c r="AI123" i="32"/>
  <c r="AH123" i="32"/>
  <c r="AG123" i="32"/>
  <c r="AE123" i="32"/>
  <c r="AD123" i="32"/>
  <c r="AC123" i="32"/>
  <c r="AB123" i="32"/>
  <c r="AJ568" i="32"/>
  <c r="AI568" i="32"/>
  <c r="AH568" i="32"/>
  <c r="AG568" i="32"/>
  <c r="AE568" i="32"/>
  <c r="AD568" i="32"/>
  <c r="AC568" i="32"/>
  <c r="AB568" i="32"/>
  <c r="AJ499" i="32"/>
  <c r="AI499" i="32"/>
  <c r="AH499" i="32"/>
  <c r="AG499" i="32"/>
  <c r="AE499" i="32"/>
  <c r="AD499" i="32"/>
  <c r="AC499" i="32"/>
  <c r="AB499" i="32"/>
  <c r="AJ105" i="32"/>
  <c r="AI105" i="32"/>
  <c r="AH105" i="32"/>
  <c r="AG105" i="32"/>
  <c r="AE105" i="32"/>
  <c r="AD105" i="32"/>
  <c r="AC105" i="32"/>
  <c r="AB105" i="32"/>
  <c r="AJ72" i="32"/>
  <c r="AI72" i="32"/>
  <c r="AH72" i="32"/>
  <c r="AG72" i="32"/>
  <c r="AE72" i="32"/>
  <c r="AD72" i="32"/>
  <c r="AC72" i="32"/>
  <c r="AB72" i="32"/>
  <c r="AJ441" i="32"/>
  <c r="AI441" i="32"/>
  <c r="AH441" i="32"/>
  <c r="AG441" i="32"/>
  <c r="AE441" i="32"/>
  <c r="AD441" i="32"/>
  <c r="AC441" i="32"/>
  <c r="AB441" i="32"/>
  <c r="AJ111" i="32"/>
  <c r="AI111" i="32"/>
  <c r="AH111" i="32"/>
  <c r="AG111" i="32"/>
  <c r="AE111" i="32"/>
  <c r="AD111" i="32"/>
  <c r="AC111" i="32"/>
  <c r="AB111" i="32"/>
  <c r="AJ596" i="32"/>
  <c r="AI596" i="32"/>
  <c r="AH596" i="32"/>
  <c r="AG596" i="32"/>
  <c r="AE596" i="32"/>
  <c r="AD596" i="32"/>
  <c r="AC596" i="32"/>
  <c r="AB596" i="32"/>
  <c r="AJ85" i="32"/>
  <c r="AI85" i="32"/>
  <c r="AH85" i="32"/>
  <c r="AG85" i="32"/>
  <c r="AE85" i="32"/>
  <c r="AD85" i="32"/>
  <c r="AC85" i="32"/>
  <c r="AB85" i="32"/>
  <c r="AJ134" i="32"/>
  <c r="AI134" i="32"/>
  <c r="AH134" i="32"/>
  <c r="AG134" i="32"/>
  <c r="AE134" i="32"/>
  <c r="AD134" i="32"/>
  <c r="AC134" i="32"/>
  <c r="AB134" i="32"/>
  <c r="AJ585" i="32"/>
  <c r="AI585" i="32"/>
  <c r="AH585" i="32"/>
  <c r="AG585" i="32"/>
  <c r="AE585" i="32"/>
  <c r="AD585" i="32"/>
  <c r="AC585" i="32"/>
  <c r="AB585" i="32"/>
  <c r="AJ198" i="32"/>
  <c r="AI198" i="32"/>
  <c r="AH198" i="32"/>
  <c r="AG198" i="32"/>
  <c r="AE198" i="32"/>
  <c r="AD198" i="32"/>
  <c r="AC198" i="32"/>
  <c r="AB198" i="32"/>
  <c r="AJ146" i="32"/>
  <c r="AI146" i="32"/>
  <c r="AH146" i="32"/>
  <c r="AG146" i="32"/>
  <c r="AE146" i="32"/>
  <c r="AD146" i="32"/>
  <c r="AC146" i="32"/>
  <c r="AB146" i="32"/>
  <c r="AJ77" i="32"/>
  <c r="AI77" i="32"/>
  <c r="AH77" i="32"/>
  <c r="AG77" i="32"/>
  <c r="AE77" i="32"/>
  <c r="AD77" i="32"/>
  <c r="AC77" i="32"/>
  <c r="AB77" i="32"/>
  <c r="AJ57" i="32"/>
  <c r="AI57" i="32"/>
  <c r="AH57" i="32"/>
  <c r="AG57" i="32"/>
  <c r="AE57" i="32"/>
  <c r="AD57" i="32"/>
  <c r="AC57" i="32"/>
  <c r="AB57" i="32"/>
  <c r="AJ639" i="32"/>
  <c r="AI639" i="32"/>
  <c r="AH639" i="32"/>
  <c r="AG639" i="32"/>
  <c r="AE639" i="32"/>
  <c r="AD639" i="32"/>
  <c r="AC639" i="32"/>
  <c r="AB639" i="32"/>
  <c r="AJ386" i="32"/>
  <c r="AI386" i="32"/>
  <c r="AH386" i="32"/>
  <c r="AG386" i="32"/>
  <c r="AE386" i="32"/>
  <c r="AD386" i="32"/>
  <c r="AC386" i="32"/>
  <c r="AB386" i="32"/>
  <c r="AJ318" i="32"/>
  <c r="AI318" i="32"/>
  <c r="AH318" i="32"/>
  <c r="AG318" i="32"/>
  <c r="AE318" i="32"/>
  <c r="AD318" i="32"/>
  <c r="AC318" i="32"/>
  <c r="AB318" i="32"/>
  <c r="AJ438" i="32"/>
  <c r="AI438" i="32"/>
  <c r="AH438" i="32"/>
  <c r="AG438" i="32"/>
  <c r="AE438" i="32"/>
  <c r="AD438" i="32"/>
  <c r="AC438" i="32"/>
  <c r="AB438" i="32"/>
  <c r="AJ50" i="32"/>
  <c r="AI50" i="32"/>
  <c r="AH50" i="32"/>
  <c r="AG50" i="32"/>
  <c r="AE50" i="32"/>
  <c r="AD50" i="32"/>
  <c r="AC50" i="32"/>
  <c r="AB50" i="32"/>
  <c r="AJ210" i="32"/>
  <c r="AI210" i="32"/>
  <c r="AH210" i="32"/>
  <c r="AG210" i="32"/>
  <c r="AE210" i="32"/>
  <c r="AD210" i="32"/>
  <c r="AC210" i="32"/>
  <c r="AB210" i="32"/>
  <c r="AJ101" i="32"/>
  <c r="AI101" i="32"/>
  <c r="AH101" i="32"/>
  <c r="AG101" i="32"/>
  <c r="AE101" i="32"/>
  <c r="AD101" i="32"/>
  <c r="AC101" i="32"/>
  <c r="AB101" i="32"/>
  <c r="AJ322" i="32"/>
  <c r="AI322" i="32"/>
  <c r="AH322" i="32"/>
  <c r="AG322" i="32"/>
  <c r="AE322" i="32"/>
  <c r="AD322" i="32"/>
  <c r="AC322" i="32"/>
  <c r="AB322" i="32"/>
  <c r="AJ301" i="32"/>
  <c r="AI301" i="32"/>
  <c r="AH301" i="32"/>
  <c r="AG301" i="32"/>
  <c r="AE301" i="32"/>
  <c r="AD301" i="32"/>
  <c r="AC301" i="32"/>
  <c r="AB301" i="32"/>
  <c r="AJ91" i="32"/>
  <c r="AI91" i="32"/>
  <c r="AH91" i="32"/>
  <c r="AG91" i="32"/>
  <c r="AE91" i="32"/>
  <c r="AD91" i="32"/>
  <c r="AC91" i="32"/>
  <c r="AB91" i="32"/>
  <c r="AJ426" i="32"/>
  <c r="AI426" i="32"/>
  <c r="AH426" i="32"/>
  <c r="AG426" i="32"/>
  <c r="AE426" i="32"/>
  <c r="AD426" i="32"/>
  <c r="AC426" i="32"/>
  <c r="AB426" i="32"/>
  <c r="AJ184" i="32"/>
  <c r="AI184" i="32"/>
  <c r="AH184" i="32"/>
  <c r="AG184" i="32"/>
  <c r="AE184" i="32"/>
  <c r="AD184" i="32"/>
  <c r="AC184" i="32"/>
  <c r="AB184" i="32"/>
  <c r="AJ144" i="32"/>
  <c r="AI144" i="32"/>
  <c r="AH144" i="32"/>
  <c r="AG144" i="32"/>
  <c r="AE144" i="32"/>
  <c r="AD144" i="32"/>
  <c r="AC144" i="32"/>
  <c r="AB144" i="32"/>
  <c r="AJ312" i="32"/>
  <c r="AI312" i="32"/>
  <c r="AH312" i="32"/>
  <c r="AG312" i="32"/>
  <c r="AE312" i="32"/>
  <c r="AD312" i="32"/>
  <c r="AC312" i="32"/>
  <c r="AB312" i="32"/>
  <c r="AJ613" i="32"/>
  <c r="AI613" i="32"/>
  <c r="AH613" i="32"/>
  <c r="AG613" i="32"/>
  <c r="AE613" i="32"/>
  <c r="AD613" i="32"/>
  <c r="AC613" i="32"/>
  <c r="AB613" i="32"/>
  <c r="AJ115" i="32"/>
  <c r="AI115" i="32"/>
  <c r="AH115" i="32"/>
  <c r="AG115" i="32"/>
  <c r="AE115" i="32"/>
  <c r="AD115" i="32"/>
  <c r="AC115" i="32"/>
  <c r="AB115" i="32"/>
  <c r="AJ169" i="32"/>
  <c r="AI169" i="32"/>
  <c r="AH169" i="32"/>
  <c r="AG169" i="32"/>
  <c r="AE169" i="32"/>
  <c r="AD169" i="32"/>
  <c r="AC169" i="32"/>
  <c r="AB169" i="32"/>
  <c r="AJ63" i="32"/>
  <c r="AI63" i="32"/>
  <c r="AH63" i="32"/>
  <c r="AG63" i="32"/>
  <c r="AE63" i="32"/>
  <c r="AD63" i="32"/>
  <c r="AC63" i="32"/>
  <c r="AB63" i="32"/>
  <c r="AJ298" i="32"/>
  <c r="AI298" i="32"/>
  <c r="AH298" i="32"/>
  <c r="AG298" i="32"/>
  <c r="AE298" i="32"/>
  <c r="AD298" i="32"/>
  <c r="AC298" i="32"/>
  <c r="AB298" i="32"/>
  <c r="AJ382" i="32"/>
  <c r="AI382" i="32"/>
  <c r="AH382" i="32"/>
  <c r="AG382" i="32"/>
  <c r="AE382" i="32"/>
  <c r="AD382" i="32"/>
  <c r="AC382" i="32"/>
  <c r="AB382" i="32"/>
  <c r="AJ136" i="32"/>
  <c r="AI136" i="32"/>
  <c r="AH136" i="32"/>
  <c r="AG136" i="32"/>
  <c r="AE136" i="32"/>
  <c r="AD136" i="32"/>
  <c r="AC136" i="32"/>
  <c r="AB136" i="32"/>
  <c r="AJ512" i="32"/>
  <c r="AI512" i="32"/>
  <c r="AH512" i="32"/>
  <c r="AG512" i="32"/>
  <c r="AE512" i="32"/>
  <c r="AD512" i="32"/>
  <c r="AC512" i="32"/>
  <c r="AB512" i="32"/>
  <c r="AJ124" i="32"/>
  <c r="AI124" i="32"/>
  <c r="AH124" i="32"/>
  <c r="AG124" i="32"/>
  <c r="AE124" i="32"/>
  <c r="AD124" i="32"/>
  <c r="AC124" i="32"/>
  <c r="AB124" i="32"/>
  <c r="AJ140" i="32"/>
  <c r="AI140" i="32"/>
  <c r="AH140" i="32"/>
  <c r="AG140" i="32"/>
  <c r="AE140" i="32"/>
  <c r="AD140" i="32"/>
  <c r="AC140" i="32"/>
  <c r="AB140" i="32"/>
  <c r="AJ95" i="32"/>
  <c r="AI95" i="32"/>
  <c r="AH95" i="32"/>
  <c r="AG95" i="32"/>
  <c r="AE95" i="32"/>
  <c r="AD95" i="32"/>
  <c r="AC95" i="32"/>
  <c r="AB95" i="32"/>
  <c r="AJ180" i="32"/>
  <c r="AI180" i="32"/>
  <c r="AH180" i="32"/>
  <c r="AG180" i="32"/>
  <c r="AE180" i="32"/>
  <c r="AD180" i="32"/>
  <c r="AC180" i="32"/>
  <c r="AB180" i="32"/>
  <c r="AJ218" i="32"/>
  <c r="AI218" i="32"/>
  <c r="AH218" i="32"/>
  <c r="AG218" i="32"/>
  <c r="AE218" i="32"/>
  <c r="AD218" i="32"/>
  <c r="AC218" i="32"/>
  <c r="AB218" i="32"/>
  <c r="AJ116" i="32"/>
  <c r="AI116" i="32"/>
  <c r="AH116" i="32"/>
  <c r="AG116" i="32"/>
  <c r="AE116" i="32"/>
  <c r="AD116" i="32"/>
  <c r="AC116" i="32"/>
  <c r="AB116" i="32"/>
  <c r="AJ219" i="32"/>
  <c r="AI219" i="32"/>
  <c r="AH219" i="32"/>
  <c r="AG219" i="32"/>
  <c r="AE219" i="32"/>
  <c r="AD219" i="32"/>
  <c r="AC219" i="32"/>
  <c r="AB219" i="32"/>
  <c r="AJ280" i="32"/>
  <c r="AI280" i="32"/>
  <c r="AH280" i="32"/>
  <c r="AG280" i="32"/>
  <c r="AE280" i="32"/>
  <c r="AD280" i="32"/>
  <c r="AC280" i="32"/>
  <c r="AB280" i="32"/>
  <c r="AJ636" i="32"/>
  <c r="AI636" i="32"/>
  <c r="AH636" i="32"/>
  <c r="AG636" i="32"/>
  <c r="AE636" i="32"/>
  <c r="AD636" i="32"/>
  <c r="AC636" i="32"/>
  <c r="AB636" i="32"/>
  <c r="AJ213" i="32"/>
  <c r="AI213" i="32"/>
  <c r="AH213" i="32"/>
  <c r="AG213" i="32"/>
  <c r="AE213" i="32"/>
  <c r="AD213" i="32"/>
  <c r="AC213" i="32"/>
  <c r="AB213" i="32"/>
  <c r="AJ492" i="32"/>
  <c r="AI492" i="32"/>
  <c r="AH492" i="32"/>
  <c r="AG492" i="32"/>
  <c r="AE492" i="32"/>
  <c r="AD492" i="32"/>
  <c r="AC492" i="32"/>
  <c r="AB492" i="32"/>
  <c r="AJ416" i="32"/>
  <c r="AI416" i="32"/>
  <c r="AH416" i="32"/>
  <c r="AG416" i="32"/>
  <c r="AE416" i="32"/>
  <c r="AD416" i="32"/>
  <c r="AC416" i="32"/>
  <c r="AB416" i="32"/>
  <c r="AJ270" i="32"/>
  <c r="AI270" i="32"/>
  <c r="AH270" i="32"/>
  <c r="AG270" i="32"/>
  <c r="AE270" i="32"/>
  <c r="AD270" i="32"/>
  <c r="AC270" i="32"/>
  <c r="AB270" i="32"/>
  <c r="AJ117" i="32"/>
  <c r="AI117" i="32"/>
  <c r="AH117" i="32"/>
  <c r="AG117" i="32"/>
  <c r="AE117" i="32"/>
  <c r="AD117" i="32"/>
  <c r="AC117" i="32"/>
  <c r="AB117" i="32"/>
  <c r="AJ194" i="32"/>
  <c r="AI194" i="32"/>
  <c r="AH194" i="32"/>
  <c r="AG194" i="32"/>
  <c r="AE194" i="32"/>
  <c r="AD194" i="32"/>
  <c r="AC194" i="32"/>
  <c r="AB194" i="32"/>
  <c r="AJ271" i="32"/>
  <c r="AI271" i="32"/>
  <c r="AH271" i="32"/>
  <c r="AG271" i="32"/>
  <c r="AE271" i="32"/>
  <c r="AD271" i="32"/>
  <c r="AC271" i="32"/>
  <c r="AB271" i="32"/>
  <c r="AJ299" i="32"/>
  <c r="AI299" i="32"/>
  <c r="AH299" i="32"/>
  <c r="AG299" i="32"/>
  <c r="AE299" i="32"/>
  <c r="AD299" i="32"/>
  <c r="AC299" i="32"/>
  <c r="AB299" i="32"/>
  <c r="AJ524" i="32"/>
  <c r="AI524" i="32"/>
  <c r="AH524" i="32"/>
  <c r="AG524" i="32"/>
  <c r="AE524" i="32"/>
  <c r="AD524" i="32"/>
  <c r="AC524" i="32"/>
  <c r="AB524" i="32"/>
  <c r="AJ247" i="32"/>
  <c r="AI247" i="32"/>
  <c r="AH247" i="32"/>
  <c r="AG247" i="32"/>
  <c r="AE247" i="32"/>
  <c r="AD247" i="32"/>
  <c r="AC247" i="32"/>
  <c r="AB247" i="32"/>
  <c r="AJ107" i="32"/>
  <c r="AI107" i="32"/>
  <c r="AH107" i="32"/>
  <c r="AG107" i="32"/>
  <c r="AE107" i="32"/>
  <c r="AD107" i="32"/>
  <c r="AC107" i="32"/>
  <c r="AB107" i="32"/>
  <c r="AJ600" i="32"/>
  <c r="AI600" i="32"/>
  <c r="AH600" i="32"/>
  <c r="AG600" i="32"/>
  <c r="AE600" i="32"/>
  <c r="AD600" i="32"/>
  <c r="AC600" i="32"/>
  <c r="AB600" i="32"/>
  <c r="AJ112" i="32"/>
  <c r="AI112" i="32"/>
  <c r="AH112" i="32"/>
  <c r="AG112" i="32"/>
  <c r="AE112" i="32"/>
  <c r="AD112" i="32"/>
  <c r="AC112" i="32"/>
  <c r="AB112" i="32"/>
  <c r="AJ98" i="32"/>
  <c r="AI98" i="32"/>
  <c r="AH98" i="32"/>
  <c r="AG98" i="32"/>
  <c r="AE98" i="32"/>
  <c r="AD98" i="32"/>
  <c r="AC98" i="32"/>
  <c r="AB98" i="32"/>
  <c r="AJ177" i="32"/>
  <c r="AI177" i="32"/>
  <c r="AH177" i="32"/>
  <c r="AG177" i="32"/>
  <c r="AE177" i="32"/>
  <c r="AD177" i="32"/>
  <c r="AC177" i="32"/>
  <c r="AB177" i="32"/>
  <c r="AJ412" i="32"/>
  <c r="AI412" i="32"/>
  <c r="AH412" i="32"/>
  <c r="AG412" i="32"/>
  <c r="AE412" i="32"/>
  <c r="AD412" i="32"/>
  <c r="AC412" i="32"/>
  <c r="AB412" i="32"/>
  <c r="AJ389" i="32"/>
  <c r="AI389" i="32"/>
  <c r="AH389" i="32"/>
  <c r="AG389" i="32"/>
  <c r="AE389" i="32"/>
  <c r="AD389" i="32"/>
  <c r="AC389" i="32"/>
  <c r="AB389" i="32"/>
  <c r="AJ153" i="32"/>
  <c r="AI153" i="32"/>
  <c r="AH153" i="32"/>
  <c r="AG153" i="32"/>
  <c r="AE153" i="32"/>
  <c r="AD153" i="32"/>
  <c r="AC153" i="32"/>
  <c r="AB153" i="32"/>
  <c r="AJ48" i="32"/>
  <c r="AI48" i="32"/>
  <c r="AH48" i="32"/>
  <c r="AG48" i="32"/>
  <c r="AE48" i="32"/>
  <c r="AD48" i="32"/>
  <c r="AC48" i="32"/>
  <c r="AB48" i="32"/>
  <c r="AJ145" i="32"/>
  <c r="AI145" i="32"/>
  <c r="AH145" i="32"/>
  <c r="AG145" i="32"/>
  <c r="AE145" i="32"/>
  <c r="AD145" i="32"/>
  <c r="AC145" i="32"/>
  <c r="AB145" i="32"/>
  <c r="AJ199" i="32"/>
  <c r="AI199" i="32"/>
  <c r="AH199" i="32"/>
  <c r="AG199" i="32"/>
  <c r="AE199" i="32"/>
  <c r="AD199" i="32"/>
  <c r="AC199" i="32"/>
  <c r="AB199" i="32"/>
  <c r="AJ289" i="32"/>
  <c r="AI289" i="32"/>
  <c r="AH289" i="32"/>
  <c r="AG289" i="32"/>
  <c r="AE289" i="32"/>
  <c r="AD289" i="32"/>
  <c r="AC289" i="32"/>
  <c r="AB289" i="32"/>
  <c r="AJ522" i="32"/>
  <c r="AI522" i="32"/>
  <c r="AH522" i="32"/>
  <c r="AG522" i="32"/>
  <c r="AE522" i="32"/>
  <c r="AD522" i="32"/>
  <c r="AC522" i="32"/>
  <c r="AB522" i="32"/>
  <c r="AJ197" i="32"/>
  <c r="AI197" i="32"/>
  <c r="AH197" i="32"/>
  <c r="AG197" i="32"/>
  <c r="AE197" i="32"/>
  <c r="AD197" i="32"/>
  <c r="AC197" i="32"/>
  <c r="AB197" i="32"/>
  <c r="AJ530" i="32"/>
  <c r="AI530" i="32"/>
  <c r="AH530" i="32"/>
  <c r="AG530" i="32"/>
  <c r="AE530" i="32"/>
  <c r="AD530" i="32"/>
  <c r="AC530" i="32"/>
  <c r="AB530" i="32"/>
  <c r="AJ429" i="32"/>
  <c r="AI429" i="32"/>
  <c r="AH429" i="32"/>
  <c r="AG429" i="32"/>
  <c r="AE429" i="32"/>
  <c r="AD429" i="32"/>
  <c r="AC429" i="32"/>
  <c r="AB429" i="32"/>
  <c r="AJ371" i="32"/>
  <c r="AI371" i="32"/>
  <c r="AH371" i="32"/>
  <c r="AG371" i="32"/>
  <c r="AE371" i="32"/>
  <c r="AD371" i="32"/>
  <c r="AC371" i="32"/>
  <c r="AB371" i="32"/>
  <c r="AJ167" i="32"/>
  <c r="AI167" i="32"/>
  <c r="AH167" i="32"/>
  <c r="AG167" i="32"/>
  <c r="AE167" i="32"/>
  <c r="AD167" i="32"/>
  <c r="AC167" i="32"/>
  <c r="AB167" i="32"/>
  <c r="AJ341" i="32"/>
  <c r="AI341" i="32"/>
  <c r="AH341" i="32"/>
  <c r="AG341" i="32"/>
  <c r="AE341" i="32"/>
  <c r="AD341" i="32"/>
  <c r="AC341" i="32"/>
  <c r="AB341" i="32"/>
  <c r="AJ162" i="32"/>
  <c r="AI162" i="32"/>
  <c r="AH162" i="32"/>
  <c r="AG162" i="32"/>
  <c r="AE162" i="32"/>
  <c r="AD162" i="32"/>
  <c r="AC162" i="32"/>
  <c r="AB162" i="32"/>
  <c r="AJ189" i="32"/>
  <c r="AI189" i="32"/>
  <c r="AH189" i="32"/>
  <c r="AG189" i="32"/>
  <c r="AE189" i="32"/>
  <c r="AD189" i="32"/>
  <c r="AC189" i="32"/>
  <c r="AB189" i="32"/>
  <c r="AJ329" i="32"/>
  <c r="AI329" i="32"/>
  <c r="AH329" i="32"/>
  <c r="AG329" i="32"/>
  <c r="AE329" i="32"/>
  <c r="AD329" i="32"/>
  <c r="AC329" i="32"/>
  <c r="AB329" i="32"/>
  <c r="AJ131" i="32"/>
  <c r="AI131" i="32"/>
  <c r="AH131" i="32"/>
  <c r="AG131" i="32"/>
  <c r="AE131" i="32"/>
  <c r="AD131" i="32"/>
  <c r="AC131" i="32"/>
  <c r="AB131" i="32"/>
  <c r="AJ79" i="32"/>
  <c r="AI79" i="32"/>
  <c r="AH79" i="32"/>
  <c r="AG79" i="32"/>
  <c r="AE79" i="32"/>
  <c r="AD79" i="32"/>
  <c r="AC79" i="32"/>
  <c r="AB79" i="32"/>
  <c r="AJ181" i="32"/>
  <c r="AI181" i="32"/>
  <c r="AH181" i="32"/>
  <c r="AG181" i="32"/>
  <c r="AE181" i="32"/>
  <c r="AD181" i="32"/>
  <c r="AC181" i="32"/>
  <c r="AB181" i="32"/>
  <c r="AJ94" i="32"/>
  <c r="AI94" i="32"/>
  <c r="AH94" i="32"/>
  <c r="AG94" i="32"/>
  <c r="AE94" i="32"/>
  <c r="AD94" i="32"/>
  <c r="AC94" i="32"/>
  <c r="AB94" i="32"/>
  <c r="AJ163" i="32"/>
  <c r="AI163" i="32"/>
  <c r="AH163" i="32"/>
  <c r="AG163" i="32"/>
  <c r="AE163" i="32"/>
  <c r="AD163" i="32"/>
  <c r="AC163" i="32"/>
  <c r="AB163" i="32"/>
  <c r="AJ572" i="32"/>
  <c r="AI572" i="32"/>
  <c r="AH572" i="32"/>
  <c r="AG572" i="32"/>
  <c r="AE572" i="32"/>
  <c r="AD572" i="32"/>
  <c r="AC572" i="32"/>
  <c r="AB572" i="32"/>
  <c r="AJ428" i="32"/>
  <c r="AI428" i="32"/>
  <c r="AH428" i="32"/>
  <c r="AG428" i="32"/>
  <c r="AE428" i="32"/>
  <c r="AD428" i="32"/>
  <c r="AC428" i="32"/>
  <c r="AB428" i="32"/>
  <c r="AJ215" i="32"/>
  <c r="AI215" i="32"/>
  <c r="AH215" i="32"/>
  <c r="AG215" i="32"/>
  <c r="AE215" i="32"/>
  <c r="AD215" i="32"/>
  <c r="AC215" i="32"/>
  <c r="AB215" i="32"/>
  <c r="AJ390" i="32"/>
  <c r="AI390" i="32"/>
  <c r="AH390" i="32"/>
  <c r="AG390" i="32"/>
  <c r="AE390" i="32"/>
  <c r="AD390" i="32"/>
  <c r="AC390" i="32"/>
  <c r="AB390" i="32"/>
  <c r="AJ302" i="32"/>
  <c r="AI302" i="32"/>
  <c r="AH302" i="32"/>
  <c r="AG302" i="32"/>
  <c r="AE302" i="32"/>
  <c r="AD302" i="32"/>
  <c r="AC302" i="32"/>
  <c r="AB302" i="32"/>
  <c r="AJ43" i="32"/>
  <c r="AI43" i="32"/>
  <c r="AH43" i="32"/>
  <c r="AG43" i="32"/>
  <c r="AE43" i="32"/>
  <c r="AD43" i="32"/>
  <c r="AC43" i="32"/>
  <c r="AB43" i="32"/>
  <c r="AJ376" i="32"/>
  <c r="AI376" i="32"/>
  <c r="AH376" i="32"/>
  <c r="AG376" i="32"/>
  <c r="AE376" i="32"/>
  <c r="AD376" i="32"/>
  <c r="AC376" i="32"/>
  <c r="AB376" i="32"/>
  <c r="AJ277" i="32"/>
  <c r="AI277" i="32"/>
  <c r="AH277" i="32"/>
  <c r="AG277" i="32"/>
  <c r="AE277" i="32"/>
  <c r="AD277" i="32"/>
  <c r="AC277" i="32"/>
  <c r="AB277" i="32"/>
  <c r="AJ148" i="32"/>
  <c r="AI148" i="32"/>
  <c r="AH148" i="32"/>
  <c r="AG148" i="32"/>
  <c r="AE148" i="32"/>
  <c r="AD148" i="32"/>
  <c r="AC148" i="32"/>
  <c r="AB148" i="32"/>
  <c r="AJ527" i="32"/>
  <c r="AI527" i="32"/>
  <c r="AH527" i="32"/>
  <c r="AG527" i="32"/>
  <c r="AE527" i="32"/>
  <c r="AD527" i="32"/>
  <c r="AC527" i="32"/>
  <c r="AB527" i="32"/>
  <c r="AJ337" i="32"/>
  <c r="AI337" i="32"/>
  <c r="AH337" i="32"/>
  <c r="AG337" i="32"/>
  <c r="AE337" i="32"/>
  <c r="AD337" i="32"/>
  <c r="AC337" i="32"/>
  <c r="AB337" i="32"/>
  <c r="AJ125" i="32"/>
  <c r="AI125" i="32"/>
  <c r="AH125" i="32"/>
  <c r="AG125" i="32"/>
  <c r="AE125" i="32"/>
  <c r="AD125" i="32"/>
  <c r="AC125" i="32"/>
  <c r="AB125" i="32"/>
  <c r="AJ217" i="32"/>
  <c r="AI217" i="32"/>
  <c r="AH217" i="32"/>
  <c r="AG217" i="32"/>
  <c r="AE217" i="32"/>
  <c r="AD217" i="32"/>
  <c r="AC217" i="32"/>
  <c r="AB217" i="32"/>
  <c r="AJ118" i="32"/>
  <c r="AI118" i="32"/>
  <c r="AH118" i="32"/>
  <c r="AG118" i="32"/>
  <c r="AE118" i="32"/>
  <c r="AD118" i="32"/>
  <c r="AC118" i="32"/>
  <c r="AB118" i="32"/>
  <c r="AJ165" i="32"/>
  <c r="AI165" i="32"/>
  <c r="AH165" i="32"/>
  <c r="AG165" i="32"/>
  <c r="AE165" i="32"/>
  <c r="AD165" i="32"/>
  <c r="AC165" i="32"/>
  <c r="AB165" i="32"/>
  <c r="AJ88" i="32"/>
  <c r="AI88" i="32"/>
  <c r="AH88" i="32"/>
  <c r="AG88" i="32"/>
  <c r="AE88" i="32"/>
  <c r="AD88" i="32"/>
  <c r="AC88" i="32"/>
  <c r="AB88" i="32"/>
  <c r="AJ554" i="32"/>
  <c r="AI554" i="32"/>
  <c r="AH554" i="32"/>
  <c r="AG554" i="32"/>
  <c r="AE554" i="32"/>
  <c r="AD554" i="32"/>
  <c r="AC554" i="32"/>
  <c r="AB554" i="32"/>
  <c r="AJ192" i="32"/>
  <c r="AI192" i="32"/>
  <c r="AH192" i="32"/>
  <c r="AG192" i="32"/>
  <c r="AE192" i="32"/>
  <c r="AD192" i="32"/>
  <c r="AC192" i="32"/>
  <c r="AB192" i="32"/>
  <c r="AJ297" i="32"/>
  <c r="AI297" i="32"/>
  <c r="AH297" i="32"/>
  <c r="AG297" i="32"/>
  <c r="AE297" i="32"/>
  <c r="AD297" i="32"/>
  <c r="AC297" i="32"/>
  <c r="AB297" i="32"/>
  <c r="AJ75" i="32"/>
  <c r="AI75" i="32"/>
  <c r="AH75" i="32"/>
  <c r="AG75" i="32"/>
  <c r="AE75" i="32"/>
  <c r="AD75" i="32"/>
  <c r="AC75" i="32"/>
  <c r="AB75" i="32"/>
  <c r="AJ132" i="32"/>
  <c r="AI132" i="32"/>
  <c r="AH132" i="32"/>
  <c r="AG132" i="32"/>
  <c r="AE132" i="32"/>
  <c r="AD132" i="32"/>
  <c r="AC132" i="32"/>
  <c r="AB132" i="32"/>
  <c r="AJ314" i="32"/>
  <c r="AI314" i="32"/>
  <c r="AH314" i="32"/>
  <c r="AG314" i="32"/>
  <c r="AE314" i="32"/>
  <c r="AD314" i="32"/>
  <c r="AC314" i="32"/>
  <c r="AB314" i="32"/>
  <c r="AJ431" i="32"/>
  <c r="AI431" i="32"/>
  <c r="AH431" i="32"/>
  <c r="AG431" i="32"/>
  <c r="AE431" i="32"/>
  <c r="AD431" i="32"/>
  <c r="AC431" i="32"/>
  <c r="AB431" i="32"/>
  <c r="AJ409" i="32"/>
  <c r="AI409" i="32"/>
  <c r="AH409" i="32"/>
  <c r="AG409" i="32"/>
  <c r="AE409" i="32"/>
  <c r="AD409" i="32"/>
  <c r="AC409" i="32"/>
  <c r="AB409" i="32"/>
  <c r="AJ151" i="32"/>
  <c r="AI151" i="32"/>
  <c r="AH151" i="32"/>
  <c r="AG151" i="32"/>
  <c r="AE151" i="32"/>
  <c r="AD151" i="32"/>
  <c r="AC151" i="32"/>
  <c r="AB151" i="32"/>
  <c r="AJ11" i="32"/>
  <c r="AI11" i="32"/>
  <c r="AH11" i="32"/>
  <c r="AG11" i="32"/>
  <c r="AE11" i="32"/>
  <c r="AD11" i="32"/>
  <c r="AC11" i="32"/>
  <c r="AB11" i="32"/>
  <c r="AJ127" i="32"/>
  <c r="AI127" i="32"/>
  <c r="AH127" i="32"/>
  <c r="AG127" i="32"/>
  <c r="AE127" i="32"/>
  <c r="AD127" i="32"/>
  <c r="AC127" i="32"/>
  <c r="AB127" i="32"/>
  <c r="AJ253" i="32"/>
  <c r="AI253" i="32"/>
  <c r="AH253" i="32"/>
  <c r="AG253" i="32"/>
  <c r="AE253" i="32"/>
  <c r="AD253" i="32"/>
  <c r="AC253" i="32"/>
  <c r="AB253" i="32"/>
  <c r="AJ139" i="32"/>
  <c r="AI139" i="32"/>
  <c r="AH139" i="32"/>
  <c r="AG139" i="32"/>
  <c r="AE139" i="32"/>
  <c r="AD139" i="32"/>
  <c r="AC139" i="32"/>
  <c r="AB139" i="32"/>
  <c r="AJ96" i="32"/>
  <c r="AI96" i="32"/>
  <c r="AH96" i="32"/>
  <c r="AG96" i="32"/>
  <c r="AE96" i="32"/>
  <c r="AD96" i="32"/>
  <c r="AC96" i="32"/>
  <c r="AB96" i="32"/>
  <c r="AJ395" i="32"/>
  <c r="AI395" i="32"/>
  <c r="AH395" i="32"/>
  <c r="AG395" i="32"/>
  <c r="AE395" i="32"/>
  <c r="AD395" i="32"/>
  <c r="AC395" i="32"/>
  <c r="AB395" i="32"/>
  <c r="AJ284" i="32"/>
  <c r="AI284" i="32"/>
  <c r="AH284" i="32"/>
  <c r="AG284" i="32"/>
  <c r="AE284" i="32"/>
  <c r="AD284" i="32"/>
  <c r="AC284" i="32"/>
  <c r="AB284" i="32"/>
  <c r="AJ84" i="32"/>
  <c r="AI84" i="32"/>
  <c r="AH84" i="32"/>
  <c r="AG84" i="32"/>
  <c r="AE84" i="32"/>
  <c r="AD84" i="32"/>
  <c r="AC84" i="32"/>
  <c r="AB84" i="32"/>
  <c r="AJ74" i="32"/>
  <c r="AI74" i="32"/>
  <c r="AH74" i="32"/>
  <c r="AG74" i="32"/>
  <c r="AE74" i="32"/>
  <c r="AD74" i="32"/>
  <c r="AC74" i="32"/>
  <c r="AB74" i="32"/>
  <c r="AJ133" i="32"/>
  <c r="AI133" i="32"/>
  <c r="AH133" i="32"/>
  <c r="AG133" i="32"/>
  <c r="AE133" i="32"/>
  <c r="AD133" i="32"/>
  <c r="AC133" i="32"/>
  <c r="AB133" i="32"/>
  <c r="AJ83" i="32"/>
  <c r="AI83" i="32"/>
  <c r="AH83" i="32"/>
  <c r="AG83" i="32"/>
  <c r="AE83" i="32"/>
  <c r="AD83" i="32"/>
  <c r="AC83" i="32"/>
  <c r="AB83" i="32"/>
  <c r="AJ32" i="32"/>
  <c r="AI32" i="32"/>
  <c r="AH32" i="32"/>
  <c r="AG32" i="32"/>
  <c r="AE32" i="32"/>
  <c r="AD32" i="32"/>
  <c r="AC32" i="32"/>
  <c r="AB32" i="32"/>
  <c r="AJ402" i="32"/>
  <c r="AI402" i="32"/>
  <c r="AH402" i="32"/>
  <c r="AG402" i="32"/>
  <c r="AE402" i="32"/>
  <c r="AD402" i="32"/>
  <c r="AC402" i="32"/>
  <c r="AB402" i="32"/>
  <c r="AJ93" i="32"/>
  <c r="AI93" i="32"/>
  <c r="AH93" i="32"/>
  <c r="AG93" i="32"/>
  <c r="AE93" i="32"/>
  <c r="AD93" i="32"/>
  <c r="AC93" i="32"/>
  <c r="AB93" i="32"/>
  <c r="AJ172" i="32"/>
  <c r="AI172" i="32"/>
  <c r="AH172" i="32"/>
  <c r="AG172" i="32"/>
  <c r="AE172" i="32"/>
  <c r="AD172" i="32"/>
  <c r="AC172" i="32"/>
  <c r="AB172" i="32"/>
  <c r="AJ76" i="32"/>
  <c r="AI76" i="32"/>
  <c r="AH76" i="32"/>
  <c r="AG76" i="32"/>
  <c r="AE76" i="32"/>
  <c r="AD76" i="32"/>
  <c r="AC76" i="32"/>
  <c r="AB76" i="32"/>
  <c r="AJ71" i="32"/>
  <c r="AI71" i="32"/>
  <c r="AH71" i="32"/>
  <c r="AG71" i="32"/>
  <c r="AE71" i="32"/>
  <c r="AD71" i="32"/>
  <c r="AC71" i="32"/>
  <c r="AB71" i="32"/>
  <c r="AJ67" i="32"/>
  <c r="AI67" i="32"/>
  <c r="AH67" i="32"/>
  <c r="AG67" i="32"/>
  <c r="AE67" i="32"/>
  <c r="AD67" i="32"/>
  <c r="AC67" i="32"/>
  <c r="AB67" i="32"/>
  <c r="AJ142" i="32"/>
  <c r="AI142" i="32"/>
  <c r="AH142" i="32"/>
  <c r="AG142" i="32"/>
  <c r="AE142" i="32"/>
  <c r="AD142" i="32"/>
  <c r="AC142" i="32"/>
  <c r="AB142" i="32"/>
  <c r="AJ368" i="32"/>
  <c r="AI368" i="32"/>
  <c r="AH368" i="32"/>
  <c r="AG368" i="32"/>
  <c r="AE368" i="32"/>
  <c r="AD368" i="32"/>
  <c r="AC368" i="32"/>
  <c r="AB368" i="32"/>
  <c r="AJ262" i="32"/>
  <c r="AI262" i="32"/>
  <c r="AH262" i="32"/>
  <c r="AG262" i="32"/>
  <c r="AE262" i="32"/>
  <c r="AD262" i="32"/>
  <c r="AC262" i="32"/>
  <c r="AB262" i="32"/>
  <c r="AJ41" i="32"/>
  <c r="AI41" i="32"/>
  <c r="AH41" i="32"/>
  <c r="AG41" i="32"/>
  <c r="AE41" i="32"/>
  <c r="AD41" i="32"/>
  <c r="AC41" i="32"/>
  <c r="AB41" i="32"/>
  <c r="AJ482" i="32"/>
  <c r="AI482" i="32"/>
  <c r="AH482" i="32"/>
  <c r="AG482" i="32"/>
  <c r="AE482" i="32"/>
  <c r="AD482" i="32"/>
  <c r="AC482" i="32"/>
  <c r="AB482" i="32"/>
  <c r="AJ16" i="32"/>
  <c r="AI16" i="32"/>
  <c r="AH16" i="32"/>
  <c r="AG16" i="32"/>
  <c r="AE16" i="32"/>
  <c r="AD16" i="32"/>
  <c r="AC16" i="32"/>
  <c r="AB16" i="32"/>
  <c r="AJ53" i="32"/>
  <c r="AI53" i="32"/>
  <c r="AH53" i="32"/>
  <c r="AG53" i="32"/>
  <c r="AE53" i="32"/>
  <c r="AD53" i="32"/>
  <c r="AC53" i="32"/>
  <c r="AB53" i="32"/>
  <c r="AJ65" i="32"/>
  <c r="AI65" i="32"/>
  <c r="AH65" i="32"/>
  <c r="AG65" i="32"/>
  <c r="AE65" i="32"/>
  <c r="AD65" i="32"/>
  <c r="AC65" i="32"/>
  <c r="AB65" i="32"/>
  <c r="AJ632" i="32"/>
  <c r="AI632" i="32"/>
  <c r="AH632" i="32"/>
  <c r="AG632" i="32"/>
  <c r="AE632" i="32"/>
  <c r="AD632" i="32"/>
  <c r="AC632" i="32"/>
  <c r="AB632" i="32"/>
  <c r="AJ23" i="32"/>
  <c r="AI23" i="32"/>
  <c r="AH23" i="32"/>
  <c r="AG23" i="32"/>
  <c r="AE23" i="32"/>
  <c r="AD23" i="32"/>
  <c r="AC23" i="32"/>
  <c r="AB23" i="32"/>
  <c r="AJ511" i="32"/>
  <c r="AI511" i="32"/>
  <c r="AH511" i="32"/>
  <c r="AG511" i="32"/>
  <c r="AE511" i="32"/>
  <c r="AD511" i="32"/>
  <c r="AC511" i="32"/>
  <c r="AB511" i="32"/>
  <c r="AJ89" i="32"/>
  <c r="AI89" i="32"/>
  <c r="AH89" i="32"/>
  <c r="AG89" i="32"/>
  <c r="AE89" i="32"/>
  <c r="AD89" i="32"/>
  <c r="AC89" i="32"/>
  <c r="AB89" i="32"/>
  <c r="AJ108" i="32"/>
  <c r="AI108" i="32"/>
  <c r="AH108" i="32"/>
  <c r="AG108" i="32"/>
  <c r="AE108" i="32"/>
  <c r="AD108" i="32"/>
  <c r="AC108" i="32"/>
  <c r="AB108" i="32"/>
  <c r="AJ285" i="32"/>
  <c r="AI285" i="32"/>
  <c r="AH285" i="32"/>
  <c r="AG285" i="32"/>
  <c r="AE285" i="32"/>
  <c r="AD285" i="32"/>
  <c r="AC285" i="32"/>
  <c r="AB285" i="32"/>
  <c r="AJ358" i="32"/>
  <c r="AI358" i="32"/>
  <c r="AH358" i="32"/>
  <c r="AG358" i="32"/>
  <c r="AE358" i="32"/>
  <c r="AD358" i="32"/>
  <c r="AC358" i="32"/>
  <c r="AB358" i="32"/>
  <c r="AJ110" i="32"/>
  <c r="AI110" i="32"/>
  <c r="AH110" i="32"/>
  <c r="AG110" i="32"/>
  <c r="AE110" i="32"/>
  <c r="AD110" i="32"/>
  <c r="AC110" i="32"/>
  <c r="AB110" i="32"/>
  <c r="AJ44" i="32"/>
  <c r="AI44" i="32"/>
  <c r="AH44" i="32"/>
  <c r="AG44" i="32"/>
  <c r="AE44" i="32"/>
  <c r="AD44" i="32"/>
  <c r="AC44" i="32"/>
  <c r="AB44" i="32"/>
  <c r="AJ256" i="32"/>
  <c r="AI256" i="32"/>
  <c r="AH256" i="32"/>
  <c r="AG256" i="32"/>
  <c r="AE256" i="32"/>
  <c r="AD256" i="32"/>
  <c r="AC256" i="32"/>
  <c r="AB256" i="32"/>
  <c r="AJ160" i="32"/>
  <c r="AI160" i="32"/>
  <c r="AH160" i="32"/>
  <c r="AG160" i="32"/>
  <c r="AE160" i="32"/>
  <c r="AD160" i="32"/>
  <c r="AC160" i="32"/>
  <c r="AB160" i="32"/>
  <c r="AJ70" i="32"/>
  <c r="AI70" i="32"/>
  <c r="AH70" i="32"/>
  <c r="AG70" i="32"/>
  <c r="AE70" i="32"/>
  <c r="AD70" i="32"/>
  <c r="AC70" i="32"/>
  <c r="AB70" i="32"/>
  <c r="AJ68" i="32"/>
  <c r="AI68" i="32"/>
  <c r="AH68" i="32"/>
  <c r="AG68" i="32"/>
  <c r="AE68" i="32"/>
  <c r="AD68" i="32"/>
  <c r="AC68" i="32"/>
  <c r="AB68" i="32"/>
  <c r="AJ296" i="32"/>
  <c r="AI296" i="32"/>
  <c r="AH296" i="32"/>
  <c r="AG296" i="32"/>
  <c r="AE296" i="32"/>
  <c r="AD296" i="32"/>
  <c r="AC296" i="32"/>
  <c r="AB296" i="32"/>
  <c r="AJ100" i="32"/>
  <c r="AI100" i="32"/>
  <c r="AH100" i="32"/>
  <c r="AG100" i="32"/>
  <c r="AE100" i="32"/>
  <c r="AD100" i="32"/>
  <c r="AC100" i="32"/>
  <c r="AB100" i="32"/>
  <c r="AJ14" i="32"/>
  <c r="AI14" i="32"/>
  <c r="AH14" i="32"/>
  <c r="AG14" i="32"/>
  <c r="AE14" i="32"/>
  <c r="AD14" i="32"/>
  <c r="AC14" i="32"/>
  <c r="AB14" i="32"/>
  <c r="AJ92" i="32"/>
  <c r="AI92" i="32"/>
  <c r="AH92" i="32"/>
  <c r="AG92" i="32"/>
  <c r="AE92" i="32"/>
  <c r="AD92" i="32"/>
  <c r="AC92" i="32"/>
  <c r="AB92" i="32"/>
  <c r="AJ137" i="32"/>
  <c r="AI137" i="32"/>
  <c r="AH137" i="32"/>
  <c r="AG137" i="32"/>
  <c r="AE137" i="32"/>
  <c r="AD137" i="32"/>
  <c r="AC137" i="32"/>
  <c r="AB137" i="32"/>
  <c r="AJ42" i="32"/>
  <c r="AI42" i="32"/>
  <c r="AH42" i="32"/>
  <c r="AG42" i="32"/>
  <c r="AE42" i="32"/>
  <c r="AD42" i="32"/>
  <c r="AC42" i="32"/>
  <c r="AB42" i="32"/>
  <c r="AJ46" i="32"/>
  <c r="AI46" i="32"/>
  <c r="AH46" i="32"/>
  <c r="AG46" i="32"/>
  <c r="AE46" i="32"/>
  <c r="AD46" i="32"/>
  <c r="AC46" i="32"/>
  <c r="AB46" i="32"/>
  <c r="AJ90" i="32"/>
  <c r="AI90" i="32"/>
  <c r="AH90" i="32"/>
  <c r="AG90" i="32"/>
  <c r="AE90" i="32"/>
  <c r="AD90" i="32"/>
  <c r="AC90" i="32"/>
  <c r="AB90" i="32"/>
  <c r="AJ27" i="32"/>
  <c r="AI27" i="32"/>
  <c r="AH27" i="32"/>
  <c r="AG27" i="32"/>
  <c r="AE27" i="32"/>
  <c r="AD27" i="32"/>
  <c r="AC27" i="32"/>
  <c r="AB27" i="32"/>
  <c r="AJ548" i="32"/>
  <c r="AI548" i="32"/>
  <c r="AH548" i="32"/>
  <c r="AG548" i="32"/>
  <c r="AE548" i="32"/>
  <c r="AD548" i="32"/>
  <c r="AC548" i="32"/>
  <c r="AB548" i="32"/>
  <c r="AJ104" i="32"/>
  <c r="AI104" i="32"/>
  <c r="AH104" i="32"/>
  <c r="AG104" i="32"/>
  <c r="AE104" i="32"/>
  <c r="AD104" i="32"/>
  <c r="AC104" i="32"/>
  <c r="AB104" i="32"/>
  <c r="AJ439" i="32"/>
  <c r="AI439" i="32"/>
  <c r="AH439" i="32"/>
  <c r="AG439" i="32"/>
  <c r="AE439" i="32"/>
  <c r="AD439" i="32"/>
  <c r="AC439" i="32"/>
  <c r="AB439" i="32"/>
  <c r="AJ106" i="32"/>
  <c r="AI106" i="32"/>
  <c r="AH106" i="32"/>
  <c r="AG106" i="32"/>
  <c r="AE106" i="32"/>
  <c r="AD106" i="32"/>
  <c r="AC106" i="32"/>
  <c r="AB106" i="32"/>
  <c r="AJ147" i="32"/>
  <c r="AI147" i="32"/>
  <c r="AH147" i="32"/>
  <c r="AG147" i="32"/>
  <c r="AE147" i="32"/>
  <c r="AD147" i="32"/>
  <c r="AC147" i="32"/>
  <c r="AB147" i="32"/>
  <c r="AJ56" i="32"/>
  <c r="AI56" i="32"/>
  <c r="AH56" i="32"/>
  <c r="AG56" i="32"/>
  <c r="AE56" i="32"/>
  <c r="AD56" i="32"/>
  <c r="AC56" i="32"/>
  <c r="AB56" i="32"/>
  <c r="AJ238" i="32"/>
  <c r="AI238" i="32"/>
  <c r="AH238" i="32"/>
  <c r="AG238" i="32"/>
  <c r="AE238" i="32"/>
  <c r="AD238" i="32"/>
  <c r="AC238" i="32"/>
  <c r="AB238" i="32"/>
  <c r="AJ24" i="32"/>
  <c r="AI24" i="32"/>
  <c r="AH24" i="32"/>
  <c r="AG24" i="32"/>
  <c r="AE24" i="32"/>
  <c r="AD24" i="32"/>
  <c r="AC24" i="32"/>
  <c r="AB24" i="32"/>
  <c r="AJ20" i="32"/>
  <c r="AI20" i="32"/>
  <c r="AH20" i="32"/>
  <c r="AG20" i="32"/>
  <c r="AE20" i="32"/>
  <c r="AD20" i="32"/>
  <c r="AC20" i="32"/>
  <c r="AB20" i="32"/>
  <c r="AJ225" i="32"/>
  <c r="AI225" i="32"/>
  <c r="AH225" i="32"/>
  <c r="AG225" i="32"/>
  <c r="AE225" i="32"/>
  <c r="AD225" i="32"/>
  <c r="AC225" i="32"/>
  <c r="AB225" i="32"/>
  <c r="AJ9" i="32"/>
  <c r="AI9" i="32"/>
  <c r="AH9" i="32"/>
  <c r="AG9" i="32"/>
  <c r="AE9" i="32"/>
  <c r="AD9" i="32"/>
  <c r="AC9" i="32"/>
  <c r="AB9" i="32"/>
  <c r="AJ52" i="32"/>
  <c r="AI52" i="32"/>
  <c r="AH52" i="32"/>
  <c r="AG52" i="32"/>
  <c r="AE52" i="32"/>
  <c r="AD52" i="32"/>
  <c r="AC52" i="32"/>
  <c r="AB52" i="32"/>
  <c r="AJ261" i="32"/>
  <c r="AI261" i="32"/>
  <c r="AH261" i="32"/>
  <c r="AG261" i="32"/>
  <c r="AE261" i="32"/>
  <c r="AD261" i="32"/>
  <c r="AC261" i="32"/>
  <c r="AB261" i="32"/>
  <c r="AJ26" i="32"/>
  <c r="AI26" i="32"/>
  <c r="AH26" i="32"/>
  <c r="AG26" i="32"/>
  <c r="AE26" i="32"/>
  <c r="AD26" i="32"/>
  <c r="AC26" i="32"/>
  <c r="AB26" i="32"/>
  <c r="AJ397" i="32"/>
  <c r="AI397" i="32"/>
  <c r="AH397" i="32"/>
  <c r="AG397" i="32"/>
  <c r="AE397" i="32"/>
  <c r="AD397" i="32"/>
  <c r="AC397" i="32"/>
  <c r="AB397" i="32"/>
  <c r="AJ149" i="32"/>
  <c r="AI149" i="32"/>
  <c r="AH149" i="32"/>
  <c r="AG149" i="32"/>
  <c r="AE149" i="32"/>
  <c r="AD149" i="32"/>
  <c r="AC149" i="32"/>
  <c r="AB149" i="32"/>
  <c r="AJ45" i="32"/>
  <c r="AI45" i="32"/>
  <c r="AH45" i="32"/>
  <c r="AG45" i="32"/>
  <c r="AE45" i="32"/>
  <c r="AD45" i="32"/>
  <c r="AC45" i="32"/>
  <c r="AB45" i="32"/>
  <c r="AJ319" i="32"/>
  <c r="AI319" i="32"/>
  <c r="AH319" i="32"/>
  <c r="AG319" i="32"/>
  <c r="AE319" i="32"/>
  <c r="AD319" i="32"/>
  <c r="AC319" i="32"/>
  <c r="AB319" i="32"/>
  <c r="AJ66" i="32"/>
  <c r="AI66" i="32"/>
  <c r="AH66" i="32"/>
  <c r="AG66" i="32"/>
  <c r="AE66" i="32"/>
  <c r="AD66" i="32"/>
  <c r="AC66" i="32"/>
  <c r="AB66" i="32"/>
  <c r="AJ13" i="32"/>
  <c r="AI13" i="32"/>
  <c r="AH13" i="32"/>
  <c r="AG13" i="32"/>
  <c r="AE13" i="32"/>
  <c r="AD13" i="32"/>
  <c r="AC13" i="32"/>
  <c r="AB13" i="32"/>
  <c r="AJ73" i="32"/>
  <c r="AI73" i="32"/>
  <c r="AH73" i="32"/>
  <c r="AG73" i="32"/>
  <c r="AE73" i="32"/>
  <c r="AD73" i="32"/>
  <c r="AC73" i="32"/>
  <c r="AB73" i="32"/>
  <c r="AJ37" i="32"/>
  <c r="AI37" i="32"/>
  <c r="AH37" i="32"/>
  <c r="AG37" i="32"/>
  <c r="AE37" i="32"/>
  <c r="AD37" i="32"/>
  <c r="AC37" i="32"/>
  <c r="AB37" i="32"/>
  <c r="AJ35" i="32"/>
  <c r="AI35" i="32"/>
  <c r="AH35" i="32"/>
  <c r="AG35" i="32"/>
  <c r="AE35" i="32"/>
  <c r="AD35" i="32"/>
  <c r="AC35" i="32"/>
  <c r="AB35" i="32"/>
  <c r="AJ233" i="32"/>
  <c r="AI233" i="32"/>
  <c r="AH233" i="32"/>
  <c r="AG233" i="32"/>
  <c r="AE233" i="32"/>
  <c r="AD233" i="32"/>
  <c r="AC233" i="32"/>
  <c r="AB233" i="32"/>
  <c r="AJ64" i="32"/>
  <c r="AI64" i="32"/>
  <c r="AH64" i="32"/>
  <c r="AG64" i="32"/>
  <c r="AE64" i="32"/>
  <c r="AD64" i="32"/>
  <c r="AC64" i="32"/>
  <c r="AB64" i="32"/>
  <c r="AJ18" i="32"/>
  <c r="AI18" i="32"/>
  <c r="AH18" i="32"/>
  <c r="AG18" i="32"/>
  <c r="AE18" i="32"/>
  <c r="AD18" i="32"/>
  <c r="AC18" i="32"/>
  <c r="AB18" i="32"/>
  <c r="AJ135" i="32"/>
  <c r="AI135" i="32"/>
  <c r="AH135" i="32"/>
  <c r="AG135" i="32"/>
  <c r="AE135" i="32"/>
  <c r="AD135" i="32"/>
  <c r="AC135" i="32"/>
  <c r="AB135" i="32"/>
  <c r="AJ58" i="32"/>
  <c r="AI58" i="32"/>
  <c r="AH58" i="32"/>
  <c r="AG58" i="32"/>
  <c r="AE58" i="32"/>
  <c r="AD58" i="32"/>
  <c r="AC58" i="32"/>
  <c r="AB58" i="32"/>
  <c r="AJ493" i="32"/>
  <c r="AI493" i="32"/>
  <c r="AH493" i="32"/>
  <c r="AG493" i="32"/>
  <c r="AE493" i="32"/>
  <c r="AD493" i="32"/>
  <c r="AC493" i="32"/>
  <c r="AB493" i="32"/>
  <c r="AJ497" i="32"/>
  <c r="AI497" i="32"/>
  <c r="AH497" i="32"/>
  <c r="AG497" i="32"/>
  <c r="AE497" i="32"/>
  <c r="AD497" i="32"/>
  <c r="AC497" i="32"/>
  <c r="AB497" i="32"/>
  <c r="AJ25" i="32"/>
  <c r="AI25" i="32"/>
  <c r="AH25" i="32"/>
  <c r="AG25" i="32"/>
  <c r="AE25" i="32"/>
  <c r="AD25" i="32"/>
  <c r="AC25" i="32"/>
  <c r="AB25" i="32"/>
  <c r="AJ640" i="32"/>
  <c r="AI640" i="32"/>
  <c r="AH640" i="32"/>
  <c r="AG640" i="32"/>
  <c r="AE640" i="32"/>
  <c r="AD640" i="32"/>
  <c r="AC640" i="32"/>
  <c r="AB640" i="32"/>
  <c r="AJ62" i="32"/>
  <c r="AI62" i="32"/>
  <c r="AH62" i="32"/>
  <c r="AG62" i="32"/>
  <c r="AE62" i="32"/>
  <c r="AD62" i="32"/>
  <c r="AC62" i="32"/>
  <c r="AB62" i="32"/>
  <c r="AJ350" i="32"/>
  <c r="AI350" i="32"/>
  <c r="AH350" i="32"/>
  <c r="AG350" i="32"/>
  <c r="AE350" i="32"/>
  <c r="AD350" i="32"/>
  <c r="AC350" i="32"/>
  <c r="AB350" i="32"/>
  <c r="AJ501" i="32"/>
  <c r="AI501" i="32"/>
  <c r="AH501" i="32"/>
  <c r="AG501" i="32"/>
  <c r="AE501" i="32"/>
  <c r="AD501" i="32"/>
  <c r="AC501" i="32"/>
  <c r="AB501" i="32"/>
  <c r="AJ28" i="32"/>
  <c r="AI28" i="32"/>
  <c r="AH28" i="32"/>
  <c r="AG28" i="32"/>
  <c r="AE28" i="32"/>
  <c r="AD28" i="32"/>
  <c r="AC28" i="32"/>
  <c r="AB28" i="32"/>
  <c r="AJ22" i="32"/>
  <c r="AI22" i="32"/>
  <c r="AH22" i="32"/>
  <c r="AG22" i="32"/>
  <c r="AE22" i="32"/>
  <c r="AD22" i="32"/>
  <c r="AC22" i="32"/>
  <c r="AB22" i="32"/>
  <c r="AJ69" i="32"/>
  <c r="AI69" i="32"/>
  <c r="AH69" i="32"/>
  <c r="AG69" i="32"/>
  <c r="AE69" i="32"/>
  <c r="AD69" i="32"/>
  <c r="AC69" i="32"/>
  <c r="AB69" i="32"/>
  <c r="AJ338" i="32"/>
  <c r="AI338" i="32"/>
  <c r="AH338" i="32"/>
  <c r="AG338" i="32"/>
  <c r="AE338" i="32"/>
  <c r="AD338" i="32"/>
  <c r="AC338" i="32"/>
  <c r="AB338" i="32"/>
  <c r="AJ19" i="32"/>
  <c r="AI19" i="32"/>
  <c r="AH19" i="32"/>
  <c r="AG19" i="32"/>
  <c r="AE19" i="32"/>
  <c r="AD19" i="32"/>
  <c r="AC19" i="32"/>
  <c r="AB19" i="32"/>
  <c r="AJ86" i="32"/>
  <c r="AI86" i="32"/>
  <c r="AH86" i="32"/>
  <c r="AG86" i="32"/>
  <c r="AE86" i="32"/>
  <c r="AD86" i="32"/>
  <c r="AC86" i="32"/>
  <c r="AB86" i="32"/>
  <c r="AJ82" i="32"/>
  <c r="AI82" i="32"/>
  <c r="AH82" i="32"/>
  <c r="AG82" i="32"/>
  <c r="AE82" i="32"/>
  <c r="AD82" i="32"/>
  <c r="AC82" i="32"/>
  <c r="AB82" i="32"/>
  <c r="AJ39" i="32"/>
  <c r="AI39" i="32"/>
  <c r="AH39" i="32"/>
  <c r="AG39" i="32"/>
  <c r="AE39" i="32"/>
  <c r="AD39" i="32"/>
  <c r="AC39" i="32"/>
  <c r="AB39" i="32"/>
  <c r="AJ279" i="32"/>
  <c r="AI279" i="32"/>
  <c r="AH279" i="32"/>
  <c r="AG279" i="32"/>
  <c r="AE279" i="32"/>
  <c r="AD279" i="32"/>
  <c r="AC279" i="32"/>
  <c r="AB279" i="32"/>
  <c r="AJ33" i="32"/>
  <c r="AI33" i="32"/>
  <c r="AH33" i="32"/>
  <c r="AG33" i="32"/>
  <c r="AE33" i="32"/>
  <c r="AD33" i="32"/>
  <c r="AC33" i="32"/>
  <c r="AB33" i="32"/>
  <c r="AJ437" i="32"/>
  <c r="AI437" i="32"/>
  <c r="AH437" i="32"/>
  <c r="AG437" i="32"/>
  <c r="AE437" i="32"/>
  <c r="AD437" i="32"/>
  <c r="AC437" i="32"/>
  <c r="AB437" i="32"/>
  <c r="AJ5" i="32"/>
  <c r="AI5" i="32"/>
  <c r="AH5" i="32"/>
  <c r="AG5" i="32"/>
  <c r="AE5" i="32"/>
  <c r="AD5" i="32"/>
  <c r="AC5" i="32"/>
  <c r="AB5" i="32"/>
  <c r="AJ229" i="32"/>
  <c r="AI229" i="32"/>
  <c r="AH229" i="32"/>
  <c r="AG229" i="32"/>
  <c r="AE229" i="32"/>
  <c r="AD229" i="32"/>
  <c r="AC229" i="32"/>
  <c r="AB229" i="32"/>
  <c r="AJ260" i="32"/>
  <c r="AI260" i="32"/>
  <c r="AH260" i="32"/>
  <c r="AG260" i="32"/>
  <c r="AE260" i="32"/>
  <c r="AD260" i="32"/>
  <c r="AC260" i="32"/>
  <c r="AB260" i="32"/>
  <c r="AJ483" i="32"/>
  <c r="AI483" i="32"/>
  <c r="AH483" i="32"/>
  <c r="AG483" i="32"/>
  <c r="AE483" i="32"/>
  <c r="AD483" i="32"/>
  <c r="AC483" i="32"/>
  <c r="AB483" i="32"/>
  <c r="AJ15" i="32"/>
  <c r="AI15" i="32"/>
  <c r="AH15" i="32"/>
  <c r="AG15" i="32"/>
  <c r="AE15" i="32"/>
  <c r="AD15" i="32"/>
  <c r="AC15" i="32"/>
  <c r="AB15" i="32"/>
  <c r="AJ54" i="32"/>
  <c r="AI54" i="32"/>
  <c r="AH54" i="32"/>
  <c r="AG54" i="32"/>
  <c r="AE54" i="32"/>
  <c r="AD54" i="32"/>
  <c r="AC54" i="32"/>
  <c r="AB54" i="32"/>
  <c r="AJ40" i="32"/>
  <c r="AI40" i="32"/>
  <c r="AH40" i="32"/>
  <c r="AG40" i="32"/>
  <c r="AE40" i="32"/>
  <c r="AD40" i="32"/>
  <c r="AC40" i="32"/>
  <c r="AB40" i="32"/>
  <c r="AJ17" i="32"/>
  <c r="AI17" i="32"/>
  <c r="AH17" i="32"/>
  <c r="AG17" i="32"/>
  <c r="AE17" i="32"/>
  <c r="AD17" i="32"/>
  <c r="AC17" i="32"/>
  <c r="AB17" i="32"/>
  <c r="AJ333" i="32"/>
  <c r="AI333" i="32"/>
  <c r="AH333" i="32"/>
  <c r="AG333" i="32"/>
  <c r="AE333" i="32"/>
  <c r="AD333" i="32"/>
  <c r="AC333" i="32"/>
  <c r="AB333" i="32"/>
  <c r="AJ208" i="32"/>
  <c r="AI208" i="32"/>
  <c r="AH208" i="32"/>
  <c r="AG208" i="32"/>
  <c r="AE208" i="32"/>
  <c r="AD208" i="32"/>
  <c r="AC208" i="32"/>
  <c r="AB208" i="32"/>
  <c r="AJ61" i="32"/>
  <c r="AI61" i="32"/>
  <c r="AH61" i="32"/>
  <c r="AG61" i="32"/>
  <c r="AE61" i="32"/>
  <c r="AD61" i="32"/>
  <c r="AC61" i="32"/>
  <c r="AB61" i="32"/>
  <c r="AJ268" i="32"/>
  <c r="AI268" i="32"/>
  <c r="AH268" i="32"/>
  <c r="AG268" i="32"/>
  <c r="AE268" i="32"/>
  <c r="AD268" i="32"/>
  <c r="AC268" i="32"/>
  <c r="AB268" i="32"/>
  <c r="AJ51" i="32"/>
  <c r="AI51" i="32"/>
  <c r="AH51" i="32"/>
  <c r="AG51" i="32"/>
  <c r="AE51" i="32"/>
  <c r="AD51" i="32"/>
  <c r="AC51" i="32"/>
  <c r="AB51" i="32"/>
  <c r="AJ36" i="32"/>
  <c r="AI36" i="32"/>
  <c r="AH36" i="32"/>
  <c r="AG36" i="32"/>
  <c r="AE36" i="32"/>
  <c r="AD36" i="32"/>
  <c r="AC36" i="32"/>
  <c r="AB36" i="32"/>
  <c r="AJ55" i="32"/>
  <c r="AI55" i="32"/>
  <c r="AH55" i="32"/>
  <c r="AG55" i="32"/>
  <c r="AE55" i="32"/>
  <c r="AD55" i="32"/>
  <c r="AC55" i="32"/>
  <c r="AB55" i="32"/>
  <c r="AJ3" i="32"/>
  <c r="AI3" i="32"/>
  <c r="AH3" i="32"/>
  <c r="AG3" i="32"/>
  <c r="AE3" i="32"/>
  <c r="AD3" i="32"/>
  <c r="AC3" i="32"/>
  <c r="AB3" i="32"/>
  <c r="AJ30" i="32"/>
  <c r="AI30" i="32"/>
  <c r="AH30" i="32"/>
  <c r="AG30" i="32"/>
  <c r="AE30" i="32"/>
  <c r="AD30" i="32"/>
  <c r="AC30" i="32"/>
  <c r="AB30" i="32"/>
  <c r="AJ2" i="32"/>
  <c r="AI2" i="32"/>
  <c r="AH2" i="32"/>
  <c r="AG2" i="32"/>
  <c r="AE2" i="32"/>
  <c r="AD2" i="32"/>
  <c r="AC2" i="32"/>
  <c r="AB2" i="32"/>
  <c r="AJ12" i="32"/>
  <c r="AI12" i="32"/>
  <c r="AH12" i="32"/>
  <c r="AG12" i="32"/>
  <c r="AE12" i="32"/>
  <c r="AD12" i="32"/>
  <c r="AC12" i="32"/>
  <c r="AB12" i="32"/>
  <c r="AJ60" i="32"/>
  <c r="AI60" i="32"/>
  <c r="AH60" i="32"/>
  <c r="AG60" i="32"/>
  <c r="AE60" i="32"/>
  <c r="AD60" i="32"/>
  <c r="AC60" i="32"/>
  <c r="AB60" i="32"/>
  <c r="AJ38" i="32"/>
  <c r="AI38" i="32"/>
  <c r="AH38" i="32"/>
  <c r="AG38" i="32"/>
  <c r="AE38" i="32"/>
  <c r="AD38" i="32"/>
  <c r="AC38" i="32"/>
  <c r="AB38" i="32"/>
  <c r="AJ47" i="32"/>
  <c r="AI47" i="32"/>
  <c r="AH47" i="32"/>
  <c r="AG47" i="32"/>
  <c r="AE47" i="32"/>
  <c r="AD47" i="32"/>
  <c r="AC47" i="32"/>
  <c r="AB47" i="32"/>
  <c r="AJ445" i="32"/>
  <c r="AI445" i="32"/>
  <c r="AH445" i="32"/>
  <c r="AG445" i="32"/>
  <c r="AE445" i="32"/>
  <c r="AD445" i="32"/>
  <c r="AC445" i="32"/>
  <c r="AB445" i="32"/>
  <c r="AJ97" i="32"/>
  <c r="AI97" i="32"/>
  <c r="AH97" i="32"/>
  <c r="AG97" i="32"/>
  <c r="AE97" i="32"/>
  <c r="AD97" i="32"/>
  <c r="AC97" i="32"/>
  <c r="AB97" i="32"/>
  <c r="AJ31" i="32"/>
  <c r="AI31" i="32"/>
  <c r="AH31" i="32"/>
  <c r="AG31" i="32"/>
  <c r="AE31" i="32"/>
  <c r="AD31" i="32"/>
  <c r="AC31" i="32"/>
  <c r="AB31" i="32"/>
  <c r="AJ49" i="32"/>
  <c r="AI49" i="32"/>
  <c r="AH49" i="32"/>
  <c r="AG49" i="32"/>
  <c r="AE49" i="32"/>
  <c r="AD49" i="32"/>
  <c r="AC49" i="32"/>
  <c r="AB49" i="32"/>
  <c r="AJ80" i="32"/>
  <c r="AI80" i="32"/>
  <c r="AH80" i="32"/>
  <c r="AG80" i="32"/>
  <c r="AE80" i="32"/>
  <c r="AD80" i="32"/>
  <c r="AC80" i="32"/>
  <c r="AB80" i="32"/>
  <c r="AJ21" i="32"/>
  <c r="AI21" i="32"/>
  <c r="AH21" i="32"/>
  <c r="AG21" i="32"/>
  <c r="AE21" i="32"/>
  <c r="AD21" i="32"/>
  <c r="AC21" i="32"/>
  <c r="AB21" i="32"/>
  <c r="AJ29" i="32"/>
  <c r="AI29" i="32"/>
  <c r="AH29" i="32"/>
  <c r="AG29" i="32"/>
  <c r="AE29" i="32"/>
  <c r="AD29" i="32"/>
  <c r="AC29" i="32"/>
  <c r="AB29" i="32"/>
  <c r="AJ6" i="32"/>
  <c r="AI6" i="32"/>
  <c r="AH6" i="32"/>
  <c r="AG6" i="32"/>
  <c r="AE6" i="32"/>
  <c r="AD6" i="32"/>
  <c r="AC6" i="32"/>
  <c r="AB6" i="32"/>
  <c r="AJ609" i="32"/>
  <c r="AI609" i="32"/>
  <c r="AH609" i="32"/>
  <c r="AG609" i="32"/>
  <c r="AE609" i="32"/>
  <c r="AD609" i="32"/>
  <c r="AC609" i="32"/>
  <c r="AB609" i="32"/>
  <c r="AJ59" i="32"/>
  <c r="AI59" i="32"/>
  <c r="AH59" i="32"/>
  <c r="AG59" i="32"/>
  <c r="AE59" i="32"/>
  <c r="AD59" i="32"/>
  <c r="AC59" i="32"/>
  <c r="AB59" i="32"/>
  <c r="AJ7" i="32"/>
  <c r="AI7" i="32"/>
  <c r="AH7" i="32"/>
  <c r="AG7" i="32"/>
  <c r="AE7" i="32"/>
  <c r="AD7" i="32"/>
  <c r="AC7" i="32"/>
  <c r="AB7" i="32"/>
  <c r="AJ254" i="32"/>
  <c r="AI254" i="32"/>
  <c r="AH254" i="32"/>
  <c r="AG254" i="32"/>
  <c r="AE254" i="32"/>
  <c r="AD254" i="32"/>
  <c r="AC254" i="32"/>
  <c r="AB254" i="32"/>
  <c r="AJ378" i="32"/>
  <c r="AI378" i="32"/>
  <c r="AH378" i="32"/>
  <c r="AG378" i="32"/>
  <c r="AE378" i="32"/>
  <c r="AD378" i="32"/>
  <c r="AC378" i="32"/>
  <c r="AB378" i="32"/>
  <c r="AJ4" i="32"/>
  <c r="AI4" i="32"/>
  <c r="AH4" i="32"/>
  <c r="AG4" i="32"/>
  <c r="AE4" i="32"/>
  <c r="AD4" i="32"/>
  <c r="AC4" i="32"/>
  <c r="AB4" i="32"/>
  <c r="AJ10" i="32"/>
  <c r="AI10" i="32"/>
  <c r="AH10" i="32"/>
  <c r="AG10" i="32"/>
  <c r="AE10" i="32"/>
  <c r="AD10" i="32"/>
  <c r="AC10" i="32"/>
  <c r="AB10" i="32"/>
  <c r="AJ34" i="32"/>
  <c r="AI34" i="32"/>
  <c r="AH34" i="32"/>
  <c r="AG34" i="32"/>
  <c r="AE34" i="32"/>
  <c r="AD34" i="32"/>
  <c r="AC34" i="32"/>
  <c r="AB34" i="32"/>
  <c r="AJ102" i="32"/>
  <c r="AI102" i="32"/>
  <c r="AH102" i="32"/>
  <c r="AG102" i="32"/>
  <c r="AE102" i="32"/>
  <c r="AD102" i="32"/>
  <c r="AC102" i="32"/>
  <c r="AB102" i="32"/>
  <c r="AJ418" i="32"/>
  <c r="AI418" i="32"/>
  <c r="AH418" i="32"/>
  <c r="AG418" i="32"/>
  <c r="AE418" i="32"/>
  <c r="AD418" i="32"/>
  <c r="AC418" i="32"/>
  <c r="AB418" i="32"/>
  <c r="U27" i="31"/>
  <c r="D41" i="31"/>
  <c r="U25" i="31"/>
  <c r="U28" i="31"/>
  <c r="C41" i="31"/>
  <c r="S27" i="31"/>
  <c r="D40" i="31"/>
  <c r="S25" i="31"/>
  <c r="S28" i="31"/>
  <c r="C40" i="31"/>
  <c r="M27" i="31"/>
  <c r="D39" i="31"/>
  <c r="M25" i="31"/>
  <c r="M28" i="31"/>
  <c r="C39" i="31"/>
  <c r="K27" i="31"/>
  <c r="D38" i="31"/>
  <c r="K25" i="31"/>
  <c r="K28" i="31"/>
  <c r="C38" i="31"/>
  <c r="D37" i="31"/>
  <c r="C37" i="31"/>
  <c r="D36" i="31"/>
  <c r="C36" i="31"/>
  <c r="E27" i="31"/>
  <c r="D35" i="31"/>
  <c r="E25" i="31"/>
  <c r="E28" i="31"/>
  <c r="C35" i="31"/>
  <c r="G27" i="31"/>
  <c r="D34" i="31"/>
  <c r="G25" i="31"/>
  <c r="G28" i="31"/>
  <c r="C34" i="31"/>
  <c r="C27" i="31"/>
  <c r="D33" i="31"/>
  <c r="C25" i="31"/>
  <c r="C28" i="31"/>
  <c r="C33" i="31"/>
  <c r="I27" i="31"/>
  <c r="D32" i="31"/>
  <c r="I25" i="31"/>
  <c r="I28" i="31"/>
  <c r="C32" i="31"/>
  <c r="Q27" i="31"/>
  <c r="Q25" i="31"/>
  <c r="Q28" i="31"/>
  <c r="O27" i="31"/>
  <c r="O25" i="31"/>
  <c r="O28" i="31"/>
  <c r="U26" i="31"/>
  <c r="S26" i="31"/>
  <c r="Q26" i="31"/>
  <c r="O26" i="31"/>
  <c r="M26" i="31"/>
  <c r="K26" i="31"/>
  <c r="I26" i="31"/>
  <c r="G26" i="31"/>
  <c r="E26" i="31"/>
  <c r="C26" i="31"/>
  <c r="K19" i="23"/>
  <c r="K18" i="23"/>
  <c r="Q46" i="23"/>
  <c r="Q41" i="23"/>
  <c r="Q44" i="23"/>
  <c r="Q43" i="23"/>
  <c r="Q42" i="23"/>
  <c r="Q37" i="23"/>
  <c r="Q35" i="23"/>
  <c r="Q34" i="23"/>
  <c r="Q33" i="23"/>
  <c r="Q32" i="23"/>
  <c r="P55" i="22"/>
  <c r="P42" i="22"/>
  <c r="P17" i="22"/>
  <c r="P5" i="22"/>
  <c r="F13" i="10"/>
  <c r="E13" i="10"/>
  <c r="F9" i="10"/>
  <c r="E9" i="10"/>
  <c r="O19" i="25"/>
  <c r="O40" i="25"/>
  <c r="O61" i="25"/>
  <c r="O82" i="25"/>
  <c r="O103" i="25"/>
  <c r="O113" i="25"/>
  <c r="O114" i="25"/>
  <c r="O104" i="25"/>
  <c r="O105" i="25"/>
  <c r="O106" i="25"/>
  <c r="O107" i="25"/>
  <c r="O108" i="25"/>
  <c r="O109" i="25"/>
  <c r="O83" i="25"/>
  <c r="O84" i="25"/>
  <c r="O85" i="25"/>
  <c r="O86" i="25"/>
  <c r="O87" i="25"/>
  <c r="O88" i="25"/>
  <c r="O62" i="25"/>
  <c r="O63" i="25"/>
  <c r="O64" i="25"/>
  <c r="O65" i="25"/>
  <c r="O66" i="25"/>
  <c r="O67" i="25"/>
  <c r="O41" i="25"/>
  <c r="O42" i="25"/>
  <c r="O43" i="25"/>
  <c r="O44" i="25"/>
  <c r="O45" i="25"/>
  <c r="O46" i="25"/>
  <c r="O20" i="25"/>
  <c r="O21" i="25"/>
  <c r="O22" i="25"/>
  <c r="O23" i="25"/>
  <c r="O24" i="25"/>
  <c r="O25" i="25"/>
  <c r="Q36" i="23"/>
  <c r="Q38" i="23"/>
  <c r="Q39" i="23"/>
  <c r="Q40" i="23"/>
  <c r="Q45" i="23"/>
  <c r="Q47" i="23"/>
  <c r="C72" i="22"/>
  <c r="C73" i="22"/>
  <c r="K19" i="25"/>
  <c r="K40" i="25"/>
  <c r="K61" i="25"/>
  <c r="K82" i="25"/>
  <c r="K103" i="25"/>
  <c r="K113" i="25"/>
  <c r="K114" i="25"/>
  <c r="J10" i="21"/>
  <c r="F19" i="25"/>
  <c r="F40" i="25"/>
  <c r="F61" i="25"/>
  <c r="F82" i="25"/>
  <c r="F103" i="25"/>
  <c r="F113" i="25"/>
  <c r="F114" i="25"/>
  <c r="J11" i="21"/>
  <c r="E19" i="25"/>
  <c r="E40" i="25"/>
  <c r="E61" i="25"/>
  <c r="E82" i="25"/>
  <c r="E103" i="25"/>
  <c r="E113" i="25"/>
  <c r="E114" i="25"/>
  <c r="J12" i="21"/>
  <c r="H19" i="25"/>
  <c r="H40" i="25"/>
  <c r="H61" i="25"/>
  <c r="H82" i="25"/>
  <c r="H103" i="25"/>
  <c r="H113" i="25"/>
  <c r="H114" i="25"/>
  <c r="J13" i="21"/>
  <c r="J14" i="21"/>
  <c r="J15" i="21"/>
  <c r="J16" i="21"/>
  <c r="J17" i="21"/>
  <c r="N19" i="25"/>
  <c r="N40" i="25"/>
  <c r="N61" i="25"/>
  <c r="N82" i="25"/>
  <c r="N103" i="25"/>
  <c r="N113" i="25"/>
  <c r="N114" i="25"/>
  <c r="J8" i="21"/>
  <c r="D114" i="25"/>
  <c r="J9" i="21"/>
  <c r="D8" i="21"/>
  <c r="N104" i="25"/>
  <c r="N105" i="25"/>
  <c r="N106" i="25"/>
  <c r="N107" i="25"/>
  <c r="N108" i="25"/>
  <c r="N109" i="25"/>
  <c r="N83" i="25"/>
  <c r="N84" i="25"/>
  <c r="N85" i="25"/>
  <c r="N86" i="25"/>
  <c r="N87" i="25"/>
  <c r="N88" i="25"/>
  <c r="N62" i="25"/>
  <c r="N63" i="25"/>
  <c r="N64" i="25"/>
  <c r="N65" i="25"/>
  <c r="N66" i="25"/>
  <c r="N67" i="25"/>
  <c r="N41" i="25"/>
  <c r="N42" i="25"/>
  <c r="N43" i="25"/>
  <c r="N44" i="25"/>
  <c r="N45" i="25"/>
  <c r="N46" i="25"/>
  <c r="N20" i="25"/>
  <c r="N21" i="25"/>
  <c r="N22" i="25"/>
  <c r="N23" i="25"/>
  <c r="N24" i="25"/>
  <c r="N25" i="25"/>
  <c r="S35" i="23"/>
  <c r="M109" i="25"/>
  <c r="L109" i="25"/>
  <c r="L88" i="25"/>
  <c r="M88" i="25"/>
  <c r="M67" i="25"/>
  <c r="L67" i="25"/>
  <c r="M46" i="25"/>
  <c r="L46" i="25"/>
  <c r="L25" i="25"/>
  <c r="M25" i="25"/>
  <c r="Q111" i="25"/>
  <c r="M19" i="25"/>
  <c r="M40" i="25"/>
  <c r="M61" i="25"/>
  <c r="M82" i="25"/>
  <c r="M103" i="25"/>
  <c r="M113" i="25"/>
  <c r="M114" i="25"/>
  <c r="M104" i="25"/>
  <c r="M105" i="25"/>
  <c r="M106" i="25"/>
  <c r="M107" i="25"/>
  <c r="M108" i="25"/>
  <c r="M83" i="25"/>
  <c r="M84" i="25"/>
  <c r="M85" i="25"/>
  <c r="M86" i="25"/>
  <c r="M87" i="25"/>
  <c r="M62" i="25"/>
  <c r="M63" i="25"/>
  <c r="M64" i="25"/>
  <c r="M65" i="25"/>
  <c r="M66" i="25"/>
  <c r="M41" i="25"/>
  <c r="M42" i="25"/>
  <c r="M43" i="25"/>
  <c r="M44" i="25"/>
  <c r="M45" i="25"/>
  <c r="M20" i="25"/>
  <c r="M21" i="25"/>
  <c r="M22" i="25"/>
  <c r="M23" i="25"/>
  <c r="M24" i="25"/>
  <c r="S46" i="23"/>
  <c r="J9" i="23"/>
  <c r="J10" i="23"/>
  <c r="J11" i="23"/>
  <c r="J12" i="23"/>
  <c r="J13" i="23"/>
  <c r="J14" i="23"/>
  <c r="J15" i="23"/>
  <c r="J16" i="23"/>
  <c r="J17" i="23"/>
  <c r="J8" i="23"/>
  <c r="H10" i="23"/>
  <c r="H11" i="23"/>
  <c r="H12" i="23"/>
  <c r="H13" i="23"/>
  <c r="H14" i="23"/>
  <c r="H15" i="23"/>
  <c r="H16" i="23"/>
  <c r="H17" i="23"/>
  <c r="H8" i="23"/>
  <c r="H9" i="23"/>
  <c r="D107" i="25"/>
  <c r="E107" i="25"/>
  <c r="F107" i="25"/>
  <c r="G107" i="25"/>
  <c r="H107" i="25"/>
  <c r="I107" i="25"/>
  <c r="J107" i="25"/>
  <c r="K107" i="25"/>
  <c r="L107" i="25"/>
  <c r="C107" i="25"/>
  <c r="D86" i="25"/>
  <c r="E86" i="25"/>
  <c r="F86" i="25"/>
  <c r="G86" i="25"/>
  <c r="H86" i="25"/>
  <c r="I86" i="25"/>
  <c r="J86" i="25"/>
  <c r="K86" i="25"/>
  <c r="L86" i="25"/>
  <c r="C86" i="25"/>
  <c r="D65" i="25"/>
  <c r="E65" i="25"/>
  <c r="F65" i="25"/>
  <c r="G65" i="25"/>
  <c r="H65" i="25"/>
  <c r="I65" i="25"/>
  <c r="J65" i="25"/>
  <c r="K65" i="25"/>
  <c r="L65" i="25"/>
  <c r="C65" i="25"/>
  <c r="D44" i="25"/>
  <c r="E44" i="25"/>
  <c r="F44" i="25"/>
  <c r="G44" i="25"/>
  <c r="H44" i="25"/>
  <c r="I44" i="25"/>
  <c r="J44" i="25"/>
  <c r="K44" i="25"/>
  <c r="L44" i="25"/>
  <c r="C44" i="25"/>
  <c r="D23" i="25"/>
  <c r="E23" i="25"/>
  <c r="F23" i="25"/>
  <c r="G23" i="25"/>
  <c r="H23" i="25"/>
  <c r="I23" i="25"/>
  <c r="J23" i="25"/>
  <c r="K23" i="25"/>
  <c r="L23" i="25"/>
  <c r="C23" i="25"/>
  <c r="L108" i="25"/>
  <c r="L103" i="25"/>
  <c r="L87" i="25"/>
  <c r="L66" i="25"/>
  <c r="L61" i="25"/>
  <c r="L45" i="25"/>
  <c r="L40" i="25"/>
  <c r="L24" i="25"/>
  <c r="L19" i="25"/>
  <c r="D106" i="25"/>
  <c r="E106" i="25"/>
  <c r="F106" i="25"/>
  <c r="G106" i="25"/>
  <c r="H106" i="25"/>
  <c r="I106" i="25"/>
  <c r="J106" i="25"/>
  <c r="K106" i="25"/>
  <c r="L106" i="25"/>
  <c r="C106" i="25"/>
  <c r="D105" i="25"/>
  <c r="E105" i="25"/>
  <c r="F105" i="25"/>
  <c r="G105" i="25"/>
  <c r="H105" i="25"/>
  <c r="I105" i="25"/>
  <c r="J105" i="25"/>
  <c r="K105" i="25"/>
  <c r="L105" i="25"/>
  <c r="C105" i="25"/>
  <c r="L85" i="25"/>
  <c r="K85" i="25"/>
  <c r="J85" i="25"/>
  <c r="I85" i="25"/>
  <c r="H85" i="25"/>
  <c r="G85" i="25"/>
  <c r="F85" i="25"/>
  <c r="E85" i="25"/>
  <c r="D85" i="25"/>
  <c r="C85" i="25"/>
  <c r="L64" i="25"/>
  <c r="K64" i="25"/>
  <c r="J64" i="25"/>
  <c r="I64" i="25"/>
  <c r="H64" i="25"/>
  <c r="G64" i="25"/>
  <c r="F64" i="25"/>
  <c r="E64" i="25"/>
  <c r="D64" i="25"/>
  <c r="C64" i="25"/>
  <c r="L43" i="25"/>
  <c r="K43" i="25"/>
  <c r="J43" i="25"/>
  <c r="I43" i="25"/>
  <c r="H43" i="25"/>
  <c r="G43" i="25"/>
  <c r="F43" i="25"/>
  <c r="E43" i="25"/>
  <c r="D43" i="25"/>
  <c r="C43" i="25"/>
  <c r="D22" i="25"/>
  <c r="E22" i="25"/>
  <c r="F22" i="25"/>
  <c r="G22" i="25"/>
  <c r="H22" i="25"/>
  <c r="I22" i="25"/>
  <c r="J22" i="25"/>
  <c r="K22" i="25"/>
  <c r="L22" i="25"/>
  <c r="C22" i="25"/>
  <c r="L82" i="25"/>
  <c r="L113" i="25"/>
  <c r="L114" i="25"/>
  <c r="L104" i="25"/>
  <c r="L83" i="25"/>
  <c r="L62" i="25"/>
  <c r="L41" i="25"/>
  <c r="L84" i="25"/>
  <c r="L63" i="25"/>
  <c r="L42" i="25"/>
  <c r="L20" i="25"/>
  <c r="L21" i="25"/>
  <c r="C77" i="22"/>
  <c r="C76" i="22"/>
  <c r="C71" i="22"/>
  <c r="C74" i="22"/>
  <c r="C70" i="22"/>
  <c r="D9" i="21"/>
  <c r="D10" i="21"/>
  <c r="D11" i="21"/>
  <c r="D12" i="21"/>
  <c r="D13" i="21"/>
  <c r="D14" i="21"/>
  <c r="D15" i="21"/>
  <c r="D16" i="21"/>
  <c r="D17" i="21"/>
  <c r="D18" i="21"/>
  <c r="D19" i="21"/>
  <c r="D20" i="21"/>
  <c r="D21" i="21"/>
  <c r="D22" i="21"/>
  <c r="D23" i="21"/>
  <c r="D24" i="21"/>
  <c r="S32" i="23"/>
  <c r="S34" i="23"/>
  <c r="S33" i="23"/>
  <c r="S36" i="23"/>
  <c r="S38" i="23"/>
  <c r="S39" i="23"/>
  <c r="S41" i="23"/>
  <c r="S40" i="23"/>
  <c r="S42" i="23"/>
  <c r="S44" i="23"/>
  <c r="S37" i="23"/>
  <c r="S43" i="23"/>
  <c r="S45" i="23"/>
  <c r="S47" i="23"/>
  <c r="C19" i="25"/>
  <c r="C20" i="25"/>
  <c r="E20" i="25"/>
  <c r="F20" i="25"/>
  <c r="G20" i="25"/>
  <c r="H20" i="25"/>
  <c r="I20" i="25"/>
  <c r="J20" i="25"/>
  <c r="K20" i="25"/>
  <c r="C21" i="25"/>
  <c r="D21" i="25"/>
  <c r="E21" i="25"/>
  <c r="F21" i="25"/>
  <c r="G21" i="25"/>
  <c r="H21" i="25"/>
  <c r="I21" i="25"/>
  <c r="J21" i="25"/>
  <c r="K21" i="25"/>
  <c r="C40" i="25"/>
  <c r="C41" i="25"/>
  <c r="E41" i="25"/>
  <c r="F41" i="25"/>
  <c r="G41" i="25"/>
  <c r="H41" i="25"/>
  <c r="I41" i="25"/>
  <c r="J41" i="25"/>
  <c r="K41" i="25"/>
  <c r="C42" i="25"/>
  <c r="D42" i="25"/>
  <c r="E42" i="25"/>
  <c r="F42" i="25"/>
  <c r="G42" i="25"/>
  <c r="H42" i="25"/>
  <c r="I42" i="25"/>
  <c r="J42" i="25"/>
  <c r="K42" i="25"/>
  <c r="C61" i="25"/>
  <c r="C62" i="25"/>
  <c r="E62" i="25"/>
  <c r="F62" i="25"/>
  <c r="G62" i="25"/>
  <c r="H62" i="25"/>
  <c r="I62" i="25"/>
  <c r="J62" i="25"/>
  <c r="K62" i="25"/>
  <c r="C63" i="25"/>
  <c r="D63" i="25"/>
  <c r="E63" i="25"/>
  <c r="F63" i="25"/>
  <c r="G63" i="25"/>
  <c r="H63" i="25"/>
  <c r="I63" i="25"/>
  <c r="J63" i="25"/>
  <c r="K63" i="25"/>
  <c r="C82" i="25"/>
  <c r="C83" i="25"/>
  <c r="E83" i="25"/>
  <c r="F83" i="25"/>
  <c r="G83" i="25"/>
  <c r="H83" i="25"/>
  <c r="I83" i="25"/>
  <c r="J83" i="25"/>
  <c r="K83" i="25"/>
  <c r="C84" i="25"/>
  <c r="D84" i="25"/>
  <c r="E84" i="25"/>
  <c r="F84" i="25"/>
  <c r="G84" i="25"/>
  <c r="H84" i="25"/>
  <c r="I84" i="25"/>
  <c r="J84" i="25"/>
  <c r="K84" i="25"/>
  <c r="C103" i="25"/>
  <c r="C104" i="25"/>
  <c r="E104" i="25"/>
  <c r="F104" i="25"/>
  <c r="G104" i="25"/>
  <c r="H104" i="25"/>
  <c r="I104" i="25"/>
  <c r="J104" i="25"/>
  <c r="K104" i="25"/>
  <c r="Q110" i="25"/>
  <c r="D15" i="12"/>
  <c r="P15" i="12"/>
  <c r="D16" i="12"/>
  <c r="H16" i="12"/>
  <c r="P16" i="12"/>
  <c r="D17" i="12"/>
  <c r="H17" i="12"/>
  <c r="P17" i="12"/>
  <c r="D18" i="12"/>
  <c r="H18" i="12"/>
  <c r="P18" i="12"/>
  <c r="D19" i="12"/>
  <c r="H19" i="12"/>
  <c r="P19" i="12"/>
  <c r="D20" i="12"/>
  <c r="H20" i="12"/>
  <c r="P20" i="12"/>
  <c r="D23" i="12"/>
  <c r="H23" i="12"/>
  <c r="P23" i="12"/>
  <c r="D24" i="12"/>
  <c r="H24" i="12"/>
  <c r="P24" i="12"/>
  <c r="D21" i="12"/>
  <c r="H21" i="12"/>
  <c r="P21" i="12"/>
  <c r="D22" i="12"/>
  <c r="H22" i="12"/>
  <c r="P22" i="12"/>
  <c r="D26" i="12"/>
  <c r="H26" i="12"/>
  <c r="P26" i="12"/>
  <c r="D27" i="12"/>
  <c r="H27" i="12"/>
  <c r="P27" i="12"/>
  <c r="D28" i="12"/>
  <c r="H28" i="12"/>
  <c r="P28" i="12"/>
  <c r="D25" i="12"/>
  <c r="P25" i="12"/>
  <c r="D29" i="12"/>
  <c r="H29" i="12"/>
  <c r="P29" i="12"/>
  <c r="D30" i="12"/>
  <c r="H30" i="12"/>
  <c r="P30" i="12"/>
  <c r="D33" i="12"/>
  <c r="H33" i="12"/>
  <c r="P33" i="12"/>
  <c r="D34" i="12"/>
  <c r="H34" i="12"/>
  <c r="P34" i="12"/>
  <c r="D31" i="12"/>
  <c r="H31" i="12"/>
  <c r="P31" i="12"/>
  <c r="D32" i="12"/>
  <c r="H32" i="12"/>
  <c r="P32" i="12"/>
  <c r="D35" i="12"/>
  <c r="P35" i="12"/>
  <c r="D36" i="12"/>
  <c r="H36" i="12"/>
  <c r="P36" i="12"/>
  <c r="D37" i="12"/>
  <c r="H37" i="12"/>
  <c r="P37" i="12"/>
  <c r="D38" i="12"/>
  <c r="H38" i="12"/>
  <c r="P38" i="12"/>
  <c r="D39" i="12"/>
  <c r="H39" i="12"/>
  <c r="P39" i="12"/>
  <c r="D40" i="12"/>
  <c r="H40" i="12"/>
  <c r="P40" i="12"/>
  <c r="D41" i="12"/>
  <c r="H41" i="12"/>
  <c r="P41" i="12"/>
  <c r="D44" i="12"/>
  <c r="H44" i="12"/>
  <c r="P44" i="12"/>
  <c r="D42" i="12"/>
  <c r="H42" i="12"/>
  <c r="P42" i="12"/>
  <c r="D43" i="12"/>
  <c r="H43" i="12"/>
  <c r="P43" i="12"/>
  <c r="D47" i="12"/>
  <c r="P47" i="12"/>
  <c r="D48" i="12"/>
  <c r="H48" i="12"/>
  <c r="P48" i="12"/>
  <c r="D45" i="12"/>
  <c r="H45" i="12"/>
  <c r="P45" i="12"/>
  <c r="D46" i="12"/>
  <c r="H46" i="12"/>
  <c r="P46" i="12"/>
  <c r="D49" i="12"/>
  <c r="H49" i="12"/>
  <c r="P49" i="12"/>
  <c r="D5" i="12"/>
  <c r="P5" i="12"/>
  <c r="D6" i="12"/>
  <c r="H6" i="12"/>
  <c r="P6" i="12"/>
  <c r="D7" i="12"/>
  <c r="H7" i="12"/>
  <c r="P7" i="12"/>
  <c r="D8" i="12"/>
  <c r="H8" i="12"/>
  <c r="P8" i="12"/>
  <c r="D9" i="12"/>
  <c r="H9" i="12"/>
  <c r="P9" i="12"/>
  <c r="D10" i="12"/>
  <c r="H10" i="12"/>
  <c r="P10" i="12"/>
  <c r="D11" i="12"/>
  <c r="H11" i="12"/>
  <c r="P11" i="12"/>
  <c r="D12" i="12"/>
  <c r="H12" i="12"/>
  <c r="P12" i="12"/>
  <c r="D13" i="12"/>
  <c r="H13" i="12"/>
  <c r="P13" i="12"/>
  <c r="D14" i="12"/>
  <c r="H14" i="12"/>
  <c r="P14" i="12"/>
  <c r="P110" i="12"/>
  <c r="P113" i="12"/>
  <c r="H15" i="12"/>
  <c r="Q15" i="12"/>
  <c r="Q16" i="12"/>
  <c r="Q17" i="12"/>
  <c r="Q18" i="12"/>
  <c r="Q19" i="12"/>
  <c r="Q20" i="12"/>
  <c r="Q23" i="12"/>
  <c r="Q24" i="12"/>
  <c r="Q21" i="12"/>
  <c r="Q22" i="12"/>
  <c r="Q26" i="12"/>
  <c r="Q27" i="12"/>
  <c r="Q28" i="12"/>
  <c r="H25" i="12"/>
  <c r="Q25" i="12"/>
  <c r="Q29" i="12"/>
  <c r="Q30" i="12"/>
  <c r="Q33" i="12"/>
  <c r="Q34" i="12"/>
  <c r="Q31" i="12"/>
  <c r="Q32" i="12"/>
  <c r="H35" i="12"/>
  <c r="Q35" i="12"/>
  <c r="Q36" i="12"/>
  <c r="Q37" i="12"/>
  <c r="Q38" i="12"/>
  <c r="Q39" i="12"/>
  <c r="Q40" i="12"/>
  <c r="Q41" i="12"/>
  <c r="Q44" i="12"/>
  <c r="Q42" i="12"/>
  <c r="Q43" i="12"/>
  <c r="H47" i="12"/>
  <c r="Q47" i="12"/>
  <c r="Q48" i="12"/>
  <c r="Q45" i="12"/>
  <c r="Q46" i="12"/>
  <c r="Q49" i="12"/>
  <c r="H5" i="12"/>
  <c r="Q5" i="12"/>
  <c r="Q6" i="12"/>
  <c r="Q7" i="12"/>
  <c r="Q8" i="12"/>
  <c r="Q9" i="12"/>
  <c r="Q10" i="12"/>
  <c r="Q11" i="12"/>
  <c r="Q12" i="12"/>
  <c r="Q13" i="12"/>
  <c r="Q14" i="12"/>
  <c r="Q110" i="12"/>
  <c r="Q113" i="12"/>
  <c r="R15" i="12"/>
  <c r="R16" i="12"/>
  <c r="R17" i="12"/>
  <c r="R18" i="12"/>
  <c r="R19" i="12"/>
  <c r="R20" i="12"/>
  <c r="R23" i="12"/>
  <c r="R24" i="12"/>
  <c r="R21" i="12"/>
  <c r="R22" i="12"/>
  <c r="R26" i="12"/>
  <c r="R27" i="12"/>
  <c r="R28" i="12"/>
  <c r="R25" i="12"/>
  <c r="R29" i="12"/>
  <c r="R30" i="12"/>
  <c r="R33" i="12"/>
  <c r="R34" i="12"/>
  <c r="R31" i="12"/>
  <c r="R32" i="12"/>
  <c r="R35" i="12"/>
  <c r="R36" i="12"/>
  <c r="R37" i="12"/>
  <c r="R38" i="12"/>
  <c r="R39" i="12"/>
  <c r="R40" i="12"/>
  <c r="R41" i="12"/>
  <c r="R44" i="12"/>
  <c r="R42" i="12"/>
  <c r="R43" i="12"/>
  <c r="R47" i="12"/>
  <c r="R48" i="12"/>
  <c r="R45" i="12"/>
  <c r="R46" i="12"/>
  <c r="R49" i="12"/>
  <c r="R5" i="12"/>
  <c r="R6" i="12"/>
  <c r="R7" i="12"/>
  <c r="R8" i="12"/>
  <c r="R9" i="12"/>
  <c r="R10" i="12"/>
  <c r="R11" i="12"/>
  <c r="R12" i="12"/>
  <c r="R13" i="12"/>
  <c r="R14" i="12"/>
  <c r="R110" i="12"/>
  <c r="R113" i="12"/>
  <c r="S15" i="12"/>
  <c r="S16" i="12"/>
  <c r="S17" i="12"/>
  <c r="S18" i="12"/>
  <c r="S19" i="12"/>
  <c r="S20" i="12"/>
  <c r="S23" i="12"/>
  <c r="S24" i="12"/>
  <c r="S21" i="12"/>
  <c r="S22" i="12"/>
  <c r="S26" i="12"/>
  <c r="S27" i="12"/>
  <c r="S28" i="12"/>
  <c r="S25" i="12"/>
  <c r="S29" i="12"/>
  <c r="S30" i="12"/>
  <c r="S33" i="12"/>
  <c r="S34" i="12"/>
  <c r="S31" i="12"/>
  <c r="S32" i="12"/>
  <c r="S35" i="12"/>
  <c r="S36" i="12"/>
  <c r="S37" i="12"/>
  <c r="S38" i="12"/>
  <c r="S39" i="12"/>
  <c r="S40" i="12"/>
  <c r="S41" i="12"/>
  <c r="S44" i="12"/>
  <c r="S42" i="12"/>
  <c r="S43" i="12"/>
  <c r="S47" i="12"/>
  <c r="S48" i="12"/>
  <c r="S45" i="12"/>
  <c r="S46" i="12"/>
  <c r="S49" i="12"/>
  <c r="S5" i="12"/>
  <c r="S6" i="12"/>
  <c r="S7" i="12"/>
  <c r="S8" i="12"/>
  <c r="S9" i="12"/>
  <c r="S10" i="12"/>
  <c r="S11" i="12"/>
  <c r="S12" i="12"/>
  <c r="S13" i="12"/>
  <c r="S14" i="12"/>
  <c r="S110" i="12"/>
  <c r="S113" i="12"/>
  <c r="T15" i="12"/>
  <c r="T16" i="12"/>
  <c r="T17" i="12"/>
  <c r="T18" i="12"/>
  <c r="T19" i="12"/>
  <c r="T20" i="12"/>
  <c r="T23" i="12"/>
  <c r="T24" i="12"/>
  <c r="T21" i="12"/>
  <c r="T22" i="12"/>
  <c r="T26" i="12"/>
  <c r="T27" i="12"/>
  <c r="T28" i="12"/>
  <c r="T25" i="12"/>
  <c r="T29" i="12"/>
  <c r="T30" i="12"/>
  <c r="T33" i="12"/>
  <c r="T34" i="12"/>
  <c r="T31" i="12"/>
  <c r="T32" i="12"/>
  <c r="T35" i="12"/>
  <c r="T36" i="12"/>
  <c r="T37" i="12"/>
  <c r="T38" i="12"/>
  <c r="T39" i="12"/>
  <c r="T40" i="12"/>
  <c r="T41" i="12"/>
  <c r="T44" i="12"/>
  <c r="T42" i="12"/>
  <c r="T43" i="12"/>
  <c r="T47" i="12"/>
  <c r="T48" i="12"/>
  <c r="T45" i="12"/>
  <c r="T46" i="12"/>
  <c r="T49" i="12"/>
  <c r="T5" i="12"/>
  <c r="T6" i="12"/>
  <c r="T7" i="12"/>
  <c r="T8" i="12"/>
  <c r="T9" i="12"/>
  <c r="T10" i="12"/>
  <c r="T11" i="12"/>
  <c r="T12" i="12"/>
  <c r="T13" i="12"/>
  <c r="T14" i="12"/>
  <c r="T110" i="12"/>
  <c r="T113" i="12"/>
  <c r="U15" i="12"/>
  <c r="U16" i="12"/>
  <c r="U17" i="12"/>
  <c r="U18" i="12"/>
  <c r="U19" i="12"/>
  <c r="U20" i="12"/>
  <c r="U23" i="12"/>
  <c r="U24" i="12"/>
  <c r="U21" i="12"/>
  <c r="U22" i="12"/>
  <c r="U26" i="12"/>
  <c r="U27" i="12"/>
  <c r="U28" i="12"/>
  <c r="U25" i="12"/>
  <c r="U29" i="12"/>
  <c r="U30" i="12"/>
  <c r="U33" i="12"/>
  <c r="U34" i="12"/>
  <c r="U31" i="12"/>
  <c r="U32" i="12"/>
  <c r="U35" i="12"/>
  <c r="U36" i="12"/>
  <c r="U37" i="12"/>
  <c r="U38" i="12"/>
  <c r="U39" i="12"/>
  <c r="U40" i="12"/>
  <c r="U41" i="12"/>
  <c r="U44" i="12"/>
  <c r="U42" i="12"/>
  <c r="U43" i="12"/>
  <c r="U47" i="12"/>
  <c r="U48" i="12"/>
  <c r="U45" i="12"/>
  <c r="U46" i="12"/>
  <c r="U49" i="12"/>
  <c r="U5" i="12"/>
  <c r="U6" i="12"/>
  <c r="U7" i="12"/>
  <c r="U8" i="12"/>
  <c r="U9" i="12"/>
  <c r="U10" i="12"/>
  <c r="U11" i="12"/>
  <c r="U12" i="12"/>
  <c r="U13" i="12"/>
  <c r="U14" i="12"/>
  <c r="U110" i="12"/>
  <c r="U113" i="12"/>
  <c r="V15" i="12"/>
  <c r="V16" i="12"/>
  <c r="V17" i="12"/>
  <c r="V18" i="12"/>
  <c r="V19" i="12"/>
  <c r="V20" i="12"/>
  <c r="V23" i="12"/>
  <c r="V24" i="12"/>
  <c r="V21" i="12"/>
  <c r="V22" i="12"/>
  <c r="V26" i="12"/>
  <c r="V27" i="12"/>
  <c r="V28" i="12"/>
  <c r="V25" i="12"/>
  <c r="V29" i="12"/>
  <c r="V30" i="12"/>
  <c r="V33" i="12"/>
  <c r="V34" i="12"/>
  <c r="V31" i="12"/>
  <c r="V32" i="12"/>
  <c r="V35" i="12"/>
  <c r="V36" i="12"/>
  <c r="V37" i="12"/>
  <c r="V38" i="12"/>
  <c r="V39" i="12"/>
  <c r="V40" i="12"/>
  <c r="V41" i="12"/>
  <c r="V44" i="12"/>
  <c r="V42" i="12"/>
  <c r="V43" i="12"/>
  <c r="V47" i="12"/>
  <c r="V48" i="12"/>
  <c r="V45" i="12"/>
  <c r="V46" i="12"/>
  <c r="V49" i="12"/>
  <c r="V5" i="12"/>
  <c r="V6" i="12"/>
  <c r="V7" i="12"/>
  <c r="V8" i="12"/>
  <c r="V9" i="12"/>
  <c r="V10" i="12"/>
  <c r="V11" i="12"/>
  <c r="V12" i="12"/>
  <c r="V13" i="12"/>
  <c r="V14" i="12"/>
  <c r="V110" i="12"/>
  <c r="V113" i="12"/>
  <c r="W15" i="12"/>
  <c r="W16" i="12"/>
  <c r="W17" i="12"/>
  <c r="W18" i="12"/>
  <c r="W19" i="12"/>
  <c r="W20" i="12"/>
  <c r="W23" i="12"/>
  <c r="W24" i="12"/>
  <c r="W21" i="12"/>
  <c r="W22" i="12"/>
  <c r="W26" i="12"/>
  <c r="W27" i="12"/>
  <c r="W28" i="12"/>
  <c r="W25" i="12"/>
  <c r="W29" i="12"/>
  <c r="W30" i="12"/>
  <c r="W33" i="12"/>
  <c r="W34" i="12"/>
  <c r="W31" i="12"/>
  <c r="W32" i="12"/>
  <c r="W35" i="12"/>
  <c r="W36" i="12"/>
  <c r="W37" i="12"/>
  <c r="W38" i="12"/>
  <c r="W39" i="12"/>
  <c r="W40" i="12"/>
  <c r="W41" i="12"/>
  <c r="W44" i="12"/>
  <c r="W42" i="12"/>
  <c r="W43" i="12"/>
  <c r="W47" i="12"/>
  <c r="W48" i="12"/>
  <c r="W45" i="12"/>
  <c r="W46" i="12"/>
  <c r="W49" i="12"/>
  <c r="W5" i="12"/>
  <c r="W6" i="12"/>
  <c r="W7" i="12"/>
  <c r="W8" i="12"/>
  <c r="W9" i="12"/>
  <c r="W10" i="12"/>
  <c r="W11" i="12"/>
  <c r="W12" i="12"/>
  <c r="W13" i="12"/>
  <c r="W14" i="12"/>
  <c r="W110" i="12"/>
  <c r="W113" i="12"/>
  <c r="X15" i="12"/>
  <c r="X16" i="12"/>
  <c r="X17" i="12"/>
  <c r="X18" i="12"/>
  <c r="X19" i="12"/>
  <c r="X20" i="12"/>
  <c r="X23" i="12"/>
  <c r="X24" i="12"/>
  <c r="X21" i="12"/>
  <c r="X22" i="12"/>
  <c r="X26" i="12"/>
  <c r="X27" i="12"/>
  <c r="X28" i="12"/>
  <c r="X25" i="12"/>
  <c r="X29" i="12"/>
  <c r="X30" i="12"/>
  <c r="X33" i="12"/>
  <c r="X34" i="12"/>
  <c r="X31" i="12"/>
  <c r="X32" i="12"/>
  <c r="X35" i="12"/>
  <c r="X36" i="12"/>
  <c r="X37" i="12"/>
  <c r="X38" i="12"/>
  <c r="X39" i="12"/>
  <c r="X40" i="12"/>
  <c r="X41" i="12"/>
  <c r="X44" i="12"/>
  <c r="X42" i="12"/>
  <c r="X43" i="12"/>
  <c r="X47" i="12"/>
  <c r="X48" i="12"/>
  <c r="X45" i="12"/>
  <c r="X46" i="12"/>
  <c r="X49" i="12"/>
  <c r="X5" i="12"/>
  <c r="X6" i="12"/>
  <c r="X7" i="12"/>
  <c r="X8" i="12"/>
  <c r="X9" i="12"/>
  <c r="X10" i="12"/>
  <c r="X11" i="12"/>
  <c r="X12" i="12"/>
  <c r="X13" i="12"/>
  <c r="X14" i="12"/>
  <c r="X110" i="12"/>
  <c r="X113" i="12"/>
  <c r="Y15" i="12"/>
  <c r="Y16" i="12"/>
  <c r="Y17" i="12"/>
  <c r="Y18" i="12"/>
  <c r="Y19" i="12"/>
  <c r="Y20" i="12"/>
  <c r="Y23" i="12"/>
  <c r="Y24" i="12"/>
  <c r="Y21" i="12"/>
  <c r="Y22" i="12"/>
  <c r="Y26" i="12"/>
  <c r="Y27" i="12"/>
  <c r="Y28" i="12"/>
  <c r="Y25" i="12"/>
  <c r="Y29" i="12"/>
  <c r="Y30" i="12"/>
  <c r="Y33" i="12"/>
  <c r="Y34" i="12"/>
  <c r="Y31" i="12"/>
  <c r="Y32" i="12"/>
  <c r="Y35" i="12"/>
  <c r="Y36" i="12"/>
  <c r="Y37" i="12"/>
  <c r="Y38" i="12"/>
  <c r="Y39" i="12"/>
  <c r="Y40" i="12"/>
  <c r="Y41" i="12"/>
  <c r="Y44" i="12"/>
  <c r="Y42" i="12"/>
  <c r="Y43" i="12"/>
  <c r="Y47" i="12"/>
  <c r="Y48" i="12"/>
  <c r="Y45" i="12"/>
  <c r="Y46" i="12"/>
  <c r="Y49" i="12"/>
  <c r="Y5" i="12"/>
  <c r="Y6" i="12"/>
  <c r="Y7" i="12"/>
  <c r="Y8" i="12"/>
  <c r="Y9" i="12"/>
  <c r="Y10" i="12"/>
  <c r="Y11" i="12"/>
  <c r="Y12" i="12"/>
  <c r="Y13" i="12"/>
  <c r="Y14" i="12"/>
  <c r="Y110" i="12"/>
  <c r="Y113" i="12"/>
  <c r="AJ113" i="12"/>
  <c r="D51" i="12"/>
  <c r="H51" i="12"/>
  <c r="P51" i="12"/>
  <c r="D52" i="12"/>
  <c r="H52" i="12"/>
  <c r="P52" i="12"/>
  <c r="D50" i="12"/>
  <c r="H50" i="12"/>
  <c r="P50" i="12"/>
  <c r="D53" i="12"/>
  <c r="H53" i="12"/>
  <c r="P53" i="12"/>
  <c r="D54" i="12"/>
  <c r="H54" i="12"/>
  <c r="P54" i="12"/>
  <c r="D55" i="12"/>
  <c r="P55" i="12"/>
  <c r="D56" i="12"/>
  <c r="H56" i="12"/>
  <c r="P56" i="12"/>
  <c r="D57" i="12"/>
  <c r="H57" i="12"/>
  <c r="P57" i="12"/>
  <c r="D58" i="12"/>
  <c r="H58" i="12"/>
  <c r="P58" i="12"/>
  <c r="D59" i="12"/>
  <c r="H59" i="12"/>
  <c r="P59" i="12"/>
  <c r="D63" i="12"/>
  <c r="H63" i="12"/>
  <c r="P63" i="12"/>
  <c r="D60" i="12"/>
  <c r="H60" i="12"/>
  <c r="P60" i="12"/>
  <c r="D61" i="12"/>
  <c r="H61" i="12"/>
  <c r="P61" i="12"/>
  <c r="D62" i="12"/>
  <c r="H62" i="12"/>
  <c r="P62" i="12"/>
  <c r="D64" i="12"/>
  <c r="H64" i="12"/>
  <c r="P64" i="12"/>
  <c r="D65" i="12"/>
  <c r="P65" i="12"/>
  <c r="D66" i="12"/>
  <c r="H66" i="12"/>
  <c r="P66" i="12"/>
  <c r="D67" i="12"/>
  <c r="H67" i="12"/>
  <c r="P67" i="12"/>
  <c r="D68" i="12"/>
  <c r="H68" i="12"/>
  <c r="P68" i="12"/>
  <c r="D69" i="12"/>
  <c r="H69" i="12"/>
  <c r="P69" i="12"/>
  <c r="D70" i="12"/>
  <c r="H70" i="12"/>
  <c r="P70" i="12"/>
  <c r="D71" i="12"/>
  <c r="H71" i="12"/>
  <c r="P71" i="12"/>
  <c r="D72" i="12"/>
  <c r="H72" i="12"/>
  <c r="P72" i="12"/>
  <c r="D73" i="12"/>
  <c r="H73" i="12"/>
  <c r="P73" i="12"/>
  <c r="D74" i="12"/>
  <c r="H74" i="12"/>
  <c r="P74" i="12"/>
  <c r="D75" i="12"/>
  <c r="P75" i="12"/>
  <c r="D76" i="12"/>
  <c r="H76" i="12"/>
  <c r="P76" i="12"/>
  <c r="D77" i="12"/>
  <c r="H77" i="12"/>
  <c r="P77" i="12"/>
  <c r="D78" i="12"/>
  <c r="H78" i="12"/>
  <c r="P78" i="12"/>
  <c r="D79" i="12"/>
  <c r="H79" i="12"/>
  <c r="P79" i="12"/>
  <c r="D80" i="12"/>
  <c r="H80" i="12"/>
  <c r="P80" i="12"/>
  <c r="D81" i="12"/>
  <c r="H81" i="12"/>
  <c r="P81" i="12"/>
  <c r="D82" i="12"/>
  <c r="H82" i="12"/>
  <c r="P82" i="12"/>
  <c r="D83" i="12"/>
  <c r="H83" i="12"/>
  <c r="P83" i="12"/>
  <c r="D84" i="12"/>
  <c r="H84" i="12"/>
  <c r="P84" i="12"/>
  <c r="D89" i="12"/>
  <c r="H89" i="12"/>
  <c r="P89" i="12"/>
  <c r="D88" i="12"/>
  <c r="H88" i="12"/>
  <c r="P88" i="12"/>
  <c r="D85" i="12"/>
  <c r="P85" i="12"/>
  <c r="D86" i="12"/>
  <c r="H86" i="12"/>
  <c r="P86" i="12"/>
  <c r="D87" i="12"/>
  <c r="H87" i="12"/>
  <c r="P87" i="12"/>
  <c r="D90" i="12"/>
  <c r="H90" i="12"/>
  <c r="P90" i="12"/>
  <c r="D91" i="12"/>
  <c r="H91" i="12"/>
  <c r="P91" i="12"/>
  <c r="D92" i="12"/>
  <c r="H92" i="12"/>
  <c r="P92" i="12"/>
  <c r="D93" i="12"/>
  <c r="H93" i="12"/>
  <c r="P93" i="12"/>
  <c r="D94" i="12"/>
  <c r="H94" i="12"/>
  <c r="P94" i="12"/>
  <c r="P111" i="12"/>
  <c r="P114" i="12"/>
  <c r="Q51" i="12"/>
  <c r="Q52" i="12"/>
  <c r="Q50" i="12"/>
  <c r="Q53" i="12"/>
  <c r="Q54" i="12"/>
  <c r="H55" i="12"/>
  <c r="Q55" i="12"/>
  <c r="Q56" i="12"/>
  <c r="Q57" i="12"/>
  <c r="Q58" i="12"/>
  <c r="Q59" i="12"/>
  <c r="Q63" i="12"/>
  <c r="Q60" i="12"/>
  <c r="Q61" i="12"/>
  <c r="Q62" i="12"/>
  <c r="Q64" i="12"/>
  <c r="H65" i="12"/>
  <c r="Q65" i="12"/>
  <c r="Q66" i="12"/>
  <c r="Q67" i="12"/>
  <c r="Q68" i="12"/>
  <c r="Q69" i="12"/>
  <c r="Q70" i="12"/>
  <c r="Q71" i="12"/>
  <c r="Q72" i="12"/>
  <c r="Q73" i="12"/>
  <c r="Q74" i="12"/>
  <c r="H75" i="12"/>
  <c r="Q75" i="12"/>
  <c r="Q76" i="12"/>
  <c r="Q77" i="12"/>
  <c r="Q78" i="12"/>
  <c r="Q79" i="12"/>
  <c r="Q80" i="12"/>
  <c r="Q81" i="12"/>
  <c r="Q82" i="12"/>
  <c r="Q83" i="12"/>
  <c r="Q84" i="12"/>
  <c r="Q89" i="12"/>
  <c r="Q88" i="12"/>
  <c r="H85" i="12"/>
  <c r="Q85" i="12"/>
  <c r="Q86" i="12"/>
  <c r="Q87" i="12"/>
  <c r="Q90" i="12"/>
  <c r="Q91" i="12"/>
  <c r="Q92" i="12"/>
  <c r="Q93" i="12"/>
  <c r="Q94" i="12"/>
  <c r="Q111" i="12"/>
  <c r="Q114" i="12"/>
  <c r="R51" i="12"/>
  <c r="R52" i="12"/>
  <c r="R50" i="12"/>
  <c r="R53" i="12"/>
  <c r="R54" i="12"/>
  <c r="R55" i="12"/>
  <c r="R56" i="12"/>
  <c r="R57" i="12"/>
  <c r="R58" i="12"/>
  <c r="R59" i="12"/>
  <c r="R63" i="12"/>
  <c r="R60" i="12"/>
  <c r="R61" i="12"/>
  <c r="R62" i="12"/>
  <c r="R64" i="12"/>
  <c r="R65" i="12"/>
  <c r="R66" i="12"/>
  <c r="R67" i="12"/>
  <c r="R68" i="12"/>
  <c r="R69" i="12"/>
  <c r="R70" i="12"/>
  <c r="R71" i="12"/>
  <c r="R72" i="12"/>
  <c r="R73" i="12"/>
  <c r="R74" i="12"/>
  <c r="R75" i="12"/>
  <c r="R76" i="12"/>
  <c r="R77" i="12"/>
  <c r="R78" i="12"/>
  <c r="R79" i="12"/>
  <c r="R80" i="12"/>
  <c r="R81" i="12"/>
  <c r="R82" i="12"/>
  <c r="R83" i="12"/>
  <c r="R84" i="12"/>
  <c r="R89" i="12"/>
  <c r="R88" i="12"/>
  <c r="R85" i="12"/>
  <c r="R86" i="12"/>
  <c r="R87" i="12"/>
  <c r="R90" i="12"/>
  <c r="R91" i="12"/>
  <c r="R92" i="12"/>
  <c r="R93" i="12"/>
  <c r="R94" i="12"/>
  <c r="R111" i="12"/>
  <c r="R114" i="12"/>
  <c r="S51" i="12"/>
  <c r="S52" i="12"/>
  <c r="S50" i="12"/>
  <c r="S53" i="12"/>
  <c r="S54" i="12"/>
  <c r="S55" i="12"/>
  <c r="S56" i="12"/>
  <c r="S57" i="12"/>
  <c r="S58" i="12"/>
  <c r="S59" i="12"/>
  <c r="S63" i="12"/>
  <c r="S60" i="12"/>
  <c r="S61" i="12"/>
  <c r="S62" i="12"/>
  <c r="S64" i="12"/>
  <c r="S65" i="12"/>
  <c r="S66" i="12"/>
  <c r="S67" i="12"/>
  <c r="S68" i="12"/>
  <c r="S69" i="12"/>
  <c r="S70" i="12"/>
  <c r="S71" i="12"/>
  <c r="S72" i="12"/>
  <c r="S73" i="12"/>
  <c r="S74" i="12"/>
  <c r="S75" i="12"/>
  <c r="S76" i="12"/>
  <c r="S77" i="12"/>
  <c r="S78" i="12"/>
  <c r="S79" i="12"/>
  <c r="S80" i="12"/>
  <c r="S81" i="12"/>
  <c r="S82" i="12"/>
  <c r="S83" i="12"/>
  <c r="S84" i="12"/>
  <c r="S89" i="12"/>
  <c r="S88" i="12"/>
  <c r="S85" i="12"/>
  <c r="S86" i="12"/>
  <c r="S87" i="12"/>
  <c r="S90" i="12"/>
  <c r="S91" i="12"/>
  <c r="S92" i="12"/>
  <c r="S93" i="12"/>
  <c r="S94" i="12"/>
  <c r="S111" i="12"/>
  <c r="S114" i="12"/>
  <c r="T51" i="12"/>
  <c r="T52" i="12"/>
  <c r="T50" i="12"/>
  <c r="T53" i="12"/>
  <c r="T54" i="12"/>
  <c r="T55" i="12"/>
  <c r="T56" i="12"/>
  <c r="T57" i="12"/>
  <c r="T58" i="12"/>
  <c r="T59" i="12"/>
  <c r="T63" i="12"/>
  <c r="T60" i="12"/>
  <c r="T61" i="12"/>
  <c r="T62" i="12"/>
  <c r="T64" i="12"/>
  <c r="T65" i="12"/>
  <c r="T66" i="12"/>
  <c r="T67" i="12"/>
  <c r="T68" i="12"/>
  <c r="T69" i="12"/>
  <c r="T70" i="12"/>
  <c r="T71" i="12"/>
  <c r="T72" i="12"/>
  <c r="T73" i="12"/>
  <c r="T74" i="12"/>
  <c r="T75" i="12"/>
  <c r="T76" i="12"/>
  <c r="T77" i="12"/>
  <c r="T78" i="12"/>
  <c r="T79" i="12"/>
  <c r="T80" i="12"/>
  <c r="T81" i="12"/>
  <c r="T82" i="12"/>
  <c r="T83" i="12"/>
  <c r="T84" i="12"/>
  <c r="T89" i="12"/>
  <c r="T88" i="12"/>
  <c r="T85" i="12"/>
  <c r="T86" i="12"/>
  <c r="T87" i="12"/>
  <c r="T90" i="12"/>
  <c r="T91" i="12"/>
  <c r="T92" i="12"/>
  <c r="T93" i="12"/>
  <c r="T94" i="12"/>
  <c r="T111" i="12"/>
  <c r="T114" i="12"/>
  <c r="U51" i="12"/>
  <c r="U52" i="12"/>
  <c r="U50" i="12"/>
  <c r="U53" i="12"/>
  <c r="U54" i="12"/>
  <c r="U55" i="12"/>
  <c r="U56" i="12"/>
  <c r="U57" i="12"/>
  <c r="U58" i="12"/>
  <c r="U59" i="12"/>
  <c r="U63" i="12"/>
  <c r="U60" i="12"/>
  <c r="U61" i="12"/>
  <c r="U62" i="12"/>
  <c r="U64" i="12"/>
  <c r="U65" i="12"/>
  <c r="U66" i="12"/>
  <c r="U67" i="12"/>
  <c r="U68" i="12"/>
  <c r="U69" i="12"/>
  <c r="U70" i="12"/>
  <c r="U71" i="12"/>
  <c r="U72" i="12"/>
  <c r="U73" i="12"/>
  <c r="U74" i="12"/>
  <c r="U75" i="12"/>
  <c r="U76" i="12"/>
  <c r="U77" i="12"/>
  <c r="U78" i="12"/>
  <c r="U79" i="12"/>
  <c r="U80" i="12"/>
  <c r="U81" i="12"/>
  <c r="U82" i="12"/>
  <c r="U83" i="12"/>
  <c r="U84" i="12"/>
  <c r="U89" i="12"/>
  <c r="U88" i="12"/>
  <c r="U85" i="12"/>
  <c r="U86" i="12"/>
  <c r="U87" i="12"/>
  <c r="U90" i="12"/>
  <c r="U91" i="12"/>
  <c r="U92" i="12"/>
  <c r="U93" i="12"/>
  <c r="U94" i="12"/>
  <c r="U111" i="12"/>
  <c r="U114" i="12"/>
  <c r="V51" i="12"/>
  <c r="V52" i="12"/>
  <c r="V50" i="12"/>
  <c r="V53" i="12"/>
  <c r="V54" i="12"/>
  <c r="V55" i="12"/>
  <c r="V56" i="12"/>
  <c r="V57" i="12"/>
  <c r="V58" i="12"/>
  <c r="V59" i="12"/>
  <c r="V63" i="12"/>
  <c r="V60" i="12"/>
  <c r="V61" i="12"/>
  <c r="V62" i="12"/>
  <c r="V64" i="12"/>
  <c r="V65" i="12"/>
  <c r="V66" i="12"/>
  <c r="V67" i="12"/>
  <c r="V68" i="12"/>
  <c r="V69" i="12"/>
  <c r="V70" i="12"/>
  <c r="V71" i="12"/>
  <c r="V72" i="12"/>
  <c r="V73" i="12"/>
  <c r="V74" i="12"/>
  <c r="V75" i="12"/>
  <c r="V76" i="12"/>
  <c r="V77" i="12"/>
  <c r="V78" i="12"/>
  <c r="V79" i="12"/>
  <c r="V80" i="12"/>
  <c r="V81" i="12"/>
  <c r="V82" i="12"/>
  <c r="V83" i="12"/>
  <c r="V84" i="12"/>
  <c r="V89" i="12"/>
  <c r="V88" i="12"/>
  <c r="V85" i="12"/>
  <c r="V86" i="12"/>
  <c r="V87" i="12"/>
  <c r="V90" i="12"/>
  <c r="V91" i="12"/>
  <c r="V92" i="12"/>
  <c r="V93" i="12"/>
  <c r="V94" i="12"/>
  <c r="V111" i="12"/>
  <c r="V114" i="12"/>
  <c r="W51" i="12"/>
  <c r="W52" i="12"/>
  <c r="W50" i="12"/>
  <c r="W53" i="12"/>
  <c r="W54" i="12"/>
  <c r="W55" i="12"/>
  <c r="W56" i="12"/>
  <c r="W57" i="12"/>
  <c r="W58" i="12"/>
  <c r="W59" i="12"/>
  <c r="W63" i="12"/>
  <c r="W60" i="12"/>
  <c r="W61" i="12"/>
  <c r="W62" i="12"/>
  <c r="W64" i="12"/>
  <c r="W65" i="12"/>
  <c r="W66" i="12"/>
  <c r="W67" i="12"/>
  <c r="W68" i="12"/>
  <c r="W69" i="12"/>
  <c r="W70" i="12"/>
  <c r="W71" i="12"/>
  <c r="W72" i="12"/>
  <c r="W73" i="12"/>
  <c r="W74" i="12"/>
  <c r="W75" i="12"/>
  <c r="W76" i="12"/>
  <c r="W77" i="12"/>
  <c r="W78" i="12"/>
  <c r="W79" i="12"/>
  <c r="W80" i="12"/>
  <c r="W81" i="12"/>
  <c r="W82" i="12"/>
  <c r="W83" i="12"/>
  <c r="W84" i="12"/>
  <c r="W89" i="12"/>
  <c r="W88" i="12"/>
  <c r="W85" i="12"/>
  <c r="W86" i="12"/>
  <c r="W87" i="12"/>
  <c r="W90" i="12"/>
  <c r="W91" i="12"/>
  <c r="W92" i="12"/>
  <c r="W93" i="12"/>
  <c r="W94" i="12"/>
  <c r="W111" i="12"/>
  <c r="W114" i="12"/>
  <c r="X51" i="12"/>
  <c r="X52" i="12"/>
  <c r="X50" i="12"/>
  <c r="X53" i="12"/>
  <c r="X54" i="12"/>
  <c r="X55" i="12"/>
  <c r="X56" i="12"/>
  <c r="X57" i="12"/>
  <c r="X58" i="12"/>
  <c r="X59" i="12"/>
  <c r="X63" i="12"/>
  <c r="X60" i="12"/>
  <c r="X61" i="12"/>
  <c r="X62" i="12"/>
  <c r="X64" i="12"/>
  <c r="X65" i="12"/>
  <c r="X66" i="12"/>
  <c r="X67" i="12"/>
  <c r="X68" i="12"/>
  <c r="X69" i="12"/>
  <c r="X70" i="12"/>
  <c r="X71" i="12"/>
  <c r="X72" i="12"/>
  <c r="X73" i="12"/>
  <c r="X74" i="12"/>
  <c r="X75" i="12"/>
  <c r="X76" i="12"/>
  <c r="X77" i="12"/>
  <c r="X78" i="12"/>
  <c r="X79" i="12"/>
  <c r="X80" i="12"/>
  <c r="X81" i="12"/>
  <c r="X82" i="12"/>
  <c r="X83" i="12"/>
  <c r="X84" i="12"/>
  <c r="X89" i="12"/>
  <c r="X88" i="12"/>
  <c r="X85" i="12"/>
  <c r="X86" i="12"/>
  <c r="X87" i="12"/>
  <c r="X90" i="12"/>
  <c r="X91" i="12"/>
  <c r="X92" i="12"/>
  <c r="X93" i="12"/>
  <c r="X94" i="12"/>
  <c r="X111" i="12"/>
  <c r="X114" i="12"/>
  <c r="Y51" i="12"/>
  <c r="Y52" i="12"/>
  <c r="Y50" i="12"/>
  <c r="Y53" i="12"/>
  <c r="Y54" i="12"/>
  <c r="Y55" i="12"/>
  <c r="Y56" i="12"/>
  <c r="Y57" i="12"/>
  <c r="Y58" i="12"/>
  <c r="Y59" i="12"/>
  <c r="Y63" i="12"/>
  <c r="Y60" i="12"/>
  <c r="Y61" i="12"/>
  <c r="Y62" i="12"/>
  <c r="Y64" i="12"/>
  <c r="Y65" i="12"/>
  <c r="Y66" i="12"/>
  <c r="Y67" i="12"/>
  <c r="Y68" i="12"/>
  <c r="Y69" i="12"/>
  <c r="Y70" i="12"/>
  <c r="Y71" i="12"/>
  <c r="Y72" i="12"/>
  <c r="Y73" i="12"/>
  <c r="Y74" i="12"/>
  <c r="Y75" i="12"/>
  <c r="Y76" i="12"/>
  <c r="Y77" i="12"/>
  <c r="Y78" i="12"/>
  <c r="Y79" i="12"/>
  <c r="Y80" i="12"/>
  <c r="Y81" i="12"/>
  <c r="Y82" i="12"/>
  <c r="Y83" i="12"/>
  <c r="Y84" i="12"/>
  <c r="Y89" i="12"/>
  <c r="Y88" i="12"/>
  <c r="Y85" i="12"/>
  <c r="Y86" i="12"/>
  <c r="Y87" i="12"/>
  <c r="Y90" i="12"/>
  <c r="Y91" i="12"/>
  <c r="Y92" i="12"/>
  <c r="Y93" i="12"/>
  <c r="Y94" i="12"/>
  <c r="Y111" i="12"/>
  <c r="Y114" i="12"/>
  <c r="AJ114" i="12"/>
  <c r="K5" i="11"/>
  <c r="L5" i="11"/>
  <c r="P5" i="11"/>
  <c r="M5" i="11"/>
  <c r="N5" i="11"/>
  <c r="K6" i="11"/>
  <c r="L6" i="11"/>
  <c r="P6" i="11"/>
  <c r="M6" i="11"/>
  <c r="N6" i="11"/>
  <c r="K7" i="11"/>
  <c r="L7" i="11"/>
  <c r="P7" i="11"/>
  <c r="M7" i="11"/>
  <c r="N7" i="11"/>
  <c r="K8" i="11"/>
  <c r="L8" i="11"/>
  <c r="P8" i="11"/>
  <c r="M8" i="11"/>
  <c r="N8" i="11"/>
  <c r="K9" i="11"/>
  <c r="L9" i="11"/>
  <c r="P9" i="11"/>
  <c r="M9" i="11"/>
  <c r="N9" i="11"/>
  <c r="K10" i="11"/>
  <c r="L10" i="11"/>
  <c r="P10" i="11"/>
  <c r="M10" i="11"/>
  <c r="N10" i="11"/>
  <c r="K11" i="11"/>
  <c r="L11" i="11"/>
  <c r="P11" i="11"/>
  <c r="M11" i="11"/>
  <c r="N11" i="11"/>
  <c r="K12" i="11"/>
  <c r="L12" i="11"/>
  <c r="P12" i="11"/>
  <c r="M12" i="11"/>
  <c r="N12" i="11"/>
  <c r="K13" i="11"/>
  <c r="L13" i="11"/>
  <c r="P13" i="11"/>
  <c r="M13" i="11"/>
  <c r="N13" i="11"/>
  <c r="K14" i="11"/>
  <c r="L14" i="11"/>
  <c r="P14" i="11"/>
  <c r="M14" i="11"/>
  <c r="N14" i="11"/>
  <c r="I17" i="11"/>
  <c r="K17" i="11"/>
  <c r="L17" i="11"/>
  <c r="I18" i="11"/>
  <c r="K18" i="11"/>
  <c r="L18" i="11"/>
  <c r="I19" i="11"/>
  <c r="K19" i="11"/>
  <c r="L19" i="11"/>
  <c r="I20" i="11"/>
  <c r="K20" i="11"/>
  <c r="L20" i="11"/>
  <c r="I21" i="11"/>
  <c r="K21" i="11"/>
  <c r="L21" i="11"/>
  <c r="I22" i="11"/>
  <c r="K22" i="11"/>
  <c r="L22" i="11"/>
  <c r="I23" i="11"/>
  <c r="K23" i="11"/>
  <c r="L23" i="11"/>
  <c r="I24" i="11"/>
  <c r="K24" i="11"/>
  <c r="L24" i="11"/>
  <c r="I25" i="11"/>
  <c r="K25" i="11"/>
  <c r="L25" i="11"/>
  <c r="I26" i="11"/>
  <c r="K26" i="11"/>
  <c r="L26" i="11"/>
  <c r="I27" i="11"/>
  <c r="K27" i="11"/>
  <c r="L27" i="11"/>
  <c r="I28" i="11"/>
  <c r="K28" i="11"/>
  <c r="L28" i="11"/>
  <c r="I29" i="11"/>
  <c r="K29" i="11"/>
  <c r="L29" i="11"/>
  <c r="I30" i="11"/>
  <c r="K30" i="11"/>
  <c r="L30" i="11"/>
  <c r="I31" i="11"/>
  <c r="K31" i="11"/>
  <c r="L31" i="11"/>
  <c r="I32" i="11"/>
  <c r="K32" i="11"/>
  <c r="L32" i="11"/>
  <c r="I33" i="11"/>
  <c r="K33" i="11"/>
  <c r="L33" i="11"/>
  <c r="I34" i="11"/>
  <c r="K34" i="11"/>
  <c r="L34" i="11"/>
  <c r="I35" i="11"/>
  <c r="K35" i="11"/>
  <c r="L35" i="11"/>
  <c r="I36" i="11"/>
  <c r="K36" i="11"/>
  <c r="L36" i="11"/>
  <c r="I37" i="11"/>
  <c r="K37" i="11"/>
  <c r="L37" i="11"/>
  <c r="I38" i="11"/>
  <c r="K38" i="11"/>
  <c r="L38" i="11"/>
  <c r="I39" i="11"/>
  <c r="K39" i="11"/>
  <c r="L39" i="11"/>
  <c r="I40" i="11"/>
  <c r="K40" i="11"/>
  <c r="L40" i="11"/>
  <c r="I41" i="11"/>
  <c r="K41" i="11"/>
  <c r="L41" i="11"/>
  <c r="I42" i="11"/>
  <c r="K42" i="11"/>
  <c r="L42" i="11"/>
  <c r="I43" i="11"/>
  <c r="K43" i="11"/>
  <c r="L43" i="11"/>
  <c r="I44" i="11"/>
  <c r="K44" i="11"/>
  <c r="L44" i="11"/>
  <c r="I45" i="11"/>
  <c r="K45" i="11"/>
  <c r="L45" i="11"/>
  <c r="I46" i="11"/>
  <c r="K46" i="11"/>
  <c r="L46" i="11"/>
  <c r="I47" i="11"/>
  <c r="K47" i="11"/>
  <c r="L47" i="11"/>
  <c r="I48" i="11"/>
  <c r="K48" i="11"/>
  <c r="L48" i="11"/>
  <c r="I49" i="11"/>
  <c r="K49" i="11"/>
  <c r="L49" i="11"/>
  <c r="I50" i="11"/>
  <c r="K50" i="11"/>
  <c r="L50" i="11"/>
  <c r="I51" i="11"/>
  <c r="K51" i="11"/>
  <c r="L51" i="11"/>
  <c r="I52" i="11"/>
  <c r="K52" i="11"/>
  <c r="L52" i="11"/>
  <c r="I53" i="11"/>
  <c r="K53" i="11"/>
  <c r="L53" i="11"/>
  <c r="I54" i="11"/>
  <c r="K54" i="11"/>
  <c r="L54" i="11"/>
  <c r="I55" i="11"/>
  <c r="K55" i="11"/>
  <c r="L55" i="11"/>
  <c r="I56" i="11"/>
  <c r="K56" i="11"/>
  <c r="L56" i="11"/>
  <c r="I57" i="11"/>
  <c r="K57" i="11"/>
  <c r="L57" i="11"/>
  <c r="I58" i="11"/>
  <c r="K58" i="11"/>
  <c r="L58" i="11"/>
  <c r="I59" i="11"/>
  <c r="K59" i="11"/>
  <c r="L59" i="11"/>
  <c r="I60" i="11"/>
  <c r="K60" i="11"/>
  <c r="L60" i="11"/>
  <c r="I61" i="11"/>
  <c r="K61" i="11"/>
  <c r="L61" i="11"/>
  <c r="I62" i="11"/>
  <c r="K62" i="11"/>
  <c r="L62" i="11"/>
  <c r="I63" i="11"/>
  <c r="K63" i="11"/>
  <c r="L63" i="11"/>
  <c r="I64" i="11"/>
  <c r="K64" i="11"/>
  <c r="L64" i="11"/>
  <c r="I65" i="11"/>
  <c r="K65" i="11"/>
  <c r="L65" i="11"/>
  <c r="I66" i="11"/>
  <c r="K66" i="11"/>
  <c r="L66" i="11"/>
  <c r="I67" i="11"/>
  <c r="K67" i="11"/>
  <c r="L67" i="11"/>
  <c r="I68" i="11"/>
  <c r="K68" i="11"/>
  <c r="L68" i="11"/>
  <c r="I69" i="11"/>
  <c r="K69" i="11"/>
  <c r="L69" i="11"/>
  <c r="I70" i="11"/>
  <c r="K70" i="11"/>
  <c r="L70" i="11"/>
  <c r="I71" i="11"/>
  <c r="K71" i="11"/>
  <c r="L71" i="11"/>
  <c r="I72" i="11"/>
  <c r="K72" i="11"/>
  <c r="L72" i="11"/>
  <c r="I73" i="11"/>
  <c r="K73" i="11"/>
  <c r="L73" i="11"/>
  <c r="I74" i="11"/>
  <c r="K74" i="11"/>
  <c r="L74" i="11"/>
  <c r="I75" i="11"/>
  <c r="K75" i="11"/>
  <c r="L75" i="11"/>
  <c r="I76" i="11"/>
  <c r="K76" i="11"/>
  <c r="L76" i="11"/>
  <c r="I77" i="11"/>
  <c r="K77" i="11"/>
  <c r="L77" i="11"/>
  <c r="I78" i="11"/>
  <c r="K78" i="11"/>
  <c r="L78" i="11"/>
  <c r="I79" i="11"/>
  <c r="K79" i="11"/>
  <c r="L79" i="11"/>
  <c r="I80" i="11"/>
  <c r="K80" i="11"/>
  <c r="L80" i="11"/>
  <c r="I81" i="11"/>
  <c r="K81" i="11"/>
  <c r="L81" i="11"/>
  <c r="I82" i="11"/>
  <c r="K82" i="11"/>
  <c r="L82" i="11"/>
  <c r="I83" i="11"/>
  <c r="K83" i="11"/>
  <c r="L83" i="11"/>
  <c r="I84" i="11"/>
  <c r="K84" i="11"/>
  <c r="L84" i="11"/>
  <c r="I85" i="11"/>
  <c r="K85" i="11"/>
  <c r="L85" i="11"/>
  <c r="I86" i="11"/>
  <c r="K86" i="11"/>
  <c r="L86" i="11"/>
  <c r="I87" i="11"/>
  <c r="K87" i="11"/>
  <c r="L87" i="11"/>
  <c r="I88" i="11"/>
  <c r="K88" i="11"/>
  <c r="L88" i="11"/>
  <c r="I89" i="11"/>
  <c r="K89" i="11"/>
  <c r="L89" i="11"/>
  <c r="I90" i="11"/>
  <c r="K90" i="11"/>
  <c r="L90" i="11"/>
  <c r="I91" i="11"/>
  <c r="K91" i="11"/>
  <c r="L91" i="11"/>
  <c r="I92" i="11"/>
  <c r="K92" i="11"/>
  <c r="L92" i="11"/>
  <c r="I93" i="11"/>
  <c r="K93" i="11"/>
  <c r="L93" i="11"/>
  <c r="I94" i="11"/>
  <c r="K94" i="11"/>
  <c r="L94" i="11"/>
  <c r="I95" i="11"/>
  <c r="K95" i="11"/>
  <c r="L95" i="11"/>
  <c r="I96" i="11"/>
  <c r="K96" i="11"/>
  <c r="L96" i="11"/>
  <c r="I97" i="11"/>
  <c r="K97" i="11"/>
  <c r="L97" i="11"/>
  <c r="I98" i="11"/>
  <c r="K98" i="11"/>
  <c r="L98" i="11"/>
  <c r="I99" i="11"/>
  <c r="K99" i="11"/>
  <c r="L99" i="11"/>
  <c r="I100" i="11"/>
  <c r="K100" i="11"/>
  <c r="L100" i="11"/>
  <c r="I101" i="11"/>
  <c r="K101" i="11"/>
  <c r="L101" i="11"/>
  <c r="I102" i="11"/>
  <c r="K102" i="11"/>
  <c r="L102" i="11"/>
  <c r="I103" i="11"/>
  <c r="K103" i="11"/>
  <c r="L103" i="11"/>
  <c r="I104" i="11"/>
  <c r="K104" i="11"/>
  <c r="L104" i="11"/>
  <c r="I105" i="11"/>
  <c r="K105" i="11"/>
  <c r="L105" i="11"/>
  <c r="I106" i="11"/>
  <c r="K106" i="11"/>
  <c r="L106" i="11"/>
  <c r="I107" i="11"/>
  <c r="K107" i="11"/>
  <c r="L107" i="11"/>
  <c r="I108" i="11"/>
  <c r="K108" i="11"/>
  <c r="L108" i="11"/>
  <c r="I109" i="11"/>
  <c r="K109" i="11"/>
  <c r="L109" i="11"/>
  <c r="I110" i="11"/>
  <c r="K110" i="11"/>
  <c r="L110" i="11"/>
  <c r="I111" i="11"/>
  <c r="K111" i="11"/>
  <c r="L111" i="11"/>
  <c r="I112" i="11"/>
  <c r="K112" i="11"/>
  <c r="L15" i="12"/>
  <c r="L16" i="12"/>
  <c r="L17" i="12"/>
  <c r="L18" i="12"/>
  <c r="L19" i="12"/>
  <c r="L20" i="12"/>
  <c r="L23" i="12"/>
  <c r="L24" i="12"/>
  <c r="L21" i="12"/>
  <c r="L22" i="12"/>
  <c r="L26" i="12"/>
  <c r="L27" i="12"/>
  <c r="L28" i="12"/>
  <c r="L25" i="12"/>
  <c r="L29" i="12"/>
  <c r="L30" i="12"/>
  <c r="L33" i="12"/>
  <c r="L34" i="12"/>
  <c r="L31" i="12"/>
  <c r="L32" i="12"/>
  <c r="L35" i="12"/>
  <c r="L36" i="12"/>
  <c r="L37" i="12"/>
  <c r="L38" i="12"/>
  <c r="L39" i="12"/>
  <c r="L40" i="12"/>
  <c r="L41" i="12"/>
  <c r="L44" i="12"/>
  <c r="L42" i="12"/>
  <c r="L43" i="12"/>
  <c r="L47" i="12"/>
  <c r="L48" i="12"/>
  <c r="L45" i="12"/>
  <c r="L46" i="12"/>
  <c r="L49" i="12"/>
  <c r="L51" i="12"/>
  <c r="L52" i="12"/>
  <c r="L50" i="12"/>
  <c r="L53" i="12"/>
  <c r="L54" i="12"/>
  <c r="L55" i="12"/>
  <c r="L56" i="12"/>
  <c r="L57" i="12"/>
  <c r="L58" i="12"/>
  <c r="L59" i="12"/>
  <c r="L63" i="12"/>
  <c r="L60" i="12"/>
  <c r="L61" i="12"/>
  <c r="L62" i="12"/>
  <c r="L64" i="12"/>
  <c r="L65" i="12"/>
  <c r="L66" i="12"/>
  <c r="L67" i="12"/>
  <c r="L68" i="12"/>
  <c r="L69" i="12"/>
  <c r="L70" i="12"/>
  <c r="L71" i="12"/>
  <c r="L72" i="12"/>
  <c r="L73" i="12"/>
  <c r="L74" i="12"/>
  <c r="L75" i="12"/>
  <c r="L76" i="12"/>
  <c r="L77" i="12"/>
  <c r="L78" i="12"/>
  <c r="L79" i="12"/>
  <c r="L80" i="12"/>
  <c r="L81" i="12"/>
  <c r="L82" i="12"/>
  <c r="L83" i="12"/>
  <c r="L84" i="12"/>
  <c r="L89" i="12"/>
  <c r="L88" i="12"/>
  <c r="L85" i="12"/>
  <c r="L86" i="12"/>
  <c r="L87" i="12"/>
  <c r="L90" i="12"/>
  <c r="L91" i="12"/>
  <c r="L92" i="12"/>
  <c r="L93" i="12"/>
  <c r="L94" i="12"/>
  <c r="L5" i="12"/>
  <c r="L6" i="12"/>
  <c r="L7" i="12"/>
  <c r="L8" i="12"/>
  <c r="L9" i="12"/>
  <c r="L10" i="12"/>
  <c r="L11" i="12"/>
  <c r="L12" i="12"/>
  <c r="L13" i="12"/>
  <c r="L14" i="12"/>
  <c r="AM4" i="12"/>
  <c r="M15" i="12"/>
  <c r="M16" i="12"/>
  <c r="M17" i="12"/>
  <c r="M18" i="12"/>
  <c r="M19" i="12"/>
  <c r="M20" i="12"/>
  <c r="M23" i="12"/>
  <c r="M24" i="12"/>
  <c r="M21" i="12"/>
  <c r="M22" i="12"/>
  <c r="M26" i="12"/>
  <c r="M27" i="12"/>
  <c r="M28" i="12"/>
  <c r="M25" i="12"/>
  <c r="M29" i="12"/>
  <c r="M30" i="12"/>
  <c r="M33" i="12"/>
  <c r="M34" i="12"/>
  <c r="M31" i="12"/>
  <c r="M32" i="12"/>
  <c r="M35" i="12"/>
  <c r="M36" i="12"/>
  <c r="M37" i="12"/>
  <c r="M38" i="12"/>
  <c r="M39" i="12"/>
  <c r="M40" i="12"/>
  <c r="M41" i="12"/>
  <c r="M44" i="12"/>
  <c r="M42" i="12"/>
  <c r="M43" i="12"/>
  <c r="M47" i="12"/>
  <c r="M48" i="12"/>
  <c r="M45" i="12"/>
  <c r="M46" i="12"/>
  <c r="M49" i="12"/>
  <c r="M51" i="12"/>
  <c r="M52" i="12"/>
  <c r="M50" i="12"/>
  <c r="M53" i="12"/>
  <c r="M54" i="12"/>
  <c r="M55" i="12"/>
  <c r="M56" i="12"/>
  <c r="M57" i="12"/>
  <c r="M58" i="12"/>
  <c r="M59" i="12"/>
  <c r="M63" i="12"/>
  <c r="M60" i="12"/>
  <c r="M61" i="12"/>
  <c r="M62" i="12"/>
  <c r="M64" i="12"/>
  <c r="M65" i="12"/>
  <c r="M66" i="12"/>
  <c r="M67" i="12"/>
  <c r="M68" i="12"/>
  <c r="M69" i="12"/>
  <c r="M70" i="12"/>
  <c r="M71" i="12"/>
  <c r="M72" i="12"/>
  <c r="M73" i="12"/>
  <c r="M74" i="12"/>
  <c r="M75" i="12"/>
  <c r="M76" i="12"/>
  <c r="M77" i="12"/>
  <c r="M78" i="12"/>
  <c r="M79" i="12"/>
  <c r="M80" i="12"/>
  <c r="M81" i="12"/>
  <c r="M82" i="12"/>
  <c r="M83" i="12"/>
  <c r="M84" i="12"/>
  <c r="M89" i="12"/>
  <c r="M88" i="12"/>
  <c r="M85" i="12"/>
  <c r="M86" i="12"/>
  <c r="M87" i="12"/>
  <c r="M90" i="12"/>
  <c r="M91" i="12"/>
  <c r="M92" i="12"/>
  <c r="M93" i="12"/>
  <c r="M94" i="12"/>
  <c r="M5" i="12"/>
  <c r="M6" i="12"/>
  <c r="M7" i="12"/>
  <c r="M8" i="12"/>
  <c r="M9" i="12"/>
  <c r="M10" i="12"/>
  <c r="M11" i="12"/>
  <c r="M12" i="12"/>
  <c r="M13" i="12"/>
  <c r="M14" i="12"/>
  <c r="AN4" i="12"/>
  <c r="N15" i="12"/>
  <c r="O15" i="12"/>
  <c r="N16" i="12"/>
  <c r="O16" i="12"/>
  <c r="N17" i="12"/>
  <c r="O17" i="12"/>
  <c r="N18" i="12"/>
  <c r="O18" i="12"/>
  <c r="N19" i="12"/>
  <c r="O19" i="12"/>
  <c r="N20" i="12"/>
  <c r="O20" i="12"/>
  <c r="N23" i="12"/>
  <c r="O23" i="12"/>
  <c r="N24" i="12"/>
  <c r="O24" i="12"/>
  <c r="N21" i="12"/>
  <c r="O21" i="12"/>
  <c r="N22" i="12"/>
  <c r="O22" i="12"/>
  <c r="N26" i="12"/>
  <c r="O26" i="12"/>
  <c r="N27" i="12"/>
  <c r="O27" i="12"/>
  <c r="N28" i="12"/>
  <c r="O28" i="12"/>
  <c r="N25" i="12"/>
  <c r="O25" i="12"/>
  <c r="N29" i="12"/>
  <c r="O29" i="12"/>
  <c r="N30" i="12"/>
  <c r="O30" i="12"/>
  <c r="N33" i="12"/>
  <c r="O33" i="12"/>
  <c r="N34" i="12"/>
  <c r="O34" i="12"/>
  <c r="N31" i="12"/>
  <c r="O31" i="12"/>
  <c r="N32" i="12"/>
  <c r="O32" i="12"/>
  <c r="N35" i="12"/>
  <c r="O35" i="12"/>
  <c r="N36" i="12"/>
  <c r="O36" i="12"/>
  <c r="N37" i="12"/>
  <c r="O37" i="12"/>
  <c r="N38" i="12"/>
  <c r="O38" i="12"/>
  <c r="N39" i="12"/>
  <c r="O39" i="12"/>
  <c r="N40" i="12"/>
  <c r="O40" i="12"/>
  <c r="N41" i="12"/>
  <c r="O41" i="12"/>
  <c r="N44" i="12"/>
  <c r="O44" i="12"/>
  <c r="N42" i="12"/>
  <c r="O42" i="12"/>
  <c r="N43" i="12"/>
  <c r="O43" i="12"/>
  <c r="N47" i="12"/>
  <c r="O47" i="12"/>
  <c r="N48" i="12"/>
  <c r="O48" i="12"/>
  <c r="N45" i="12"/>
  <c r="O45" i="12"/>
  <c r="N46" i="12"/>
  <c r="O46" i="12"/>
  <c r="N49" i="12"/>
  <c r="O49" i="12"/>
  <c r="N51" i="12"/>
  <c r="O51" i="12"/>
  <c r="N52" i="12"/>
  <c r="O52" i="12"/>
  <c r="N50" i="12"/>
  <c r="O50" i="12"/>
  <c r="N53" i="12"/>
  <c r="O53" i="12"/>
  <c r="N54" i="12"/>
  <c r="O54" i="12"/>
  <c r="N55" i="12"/>
  <c r="O55" i="12"/>
  <c r="N56" i="12"/>
  <c r="O56" i="12"/>
  <c r="N57" i="12"/>
  <c r="O57" i="12"/>
  <c r="N58" i="12"/>
  <c r="O58" i="12"/>
  <c r="N59" i="12"/>
  <c r="O59" i="12"/>
  <c r="N63" i="12"/>
  <c r="O63" i="12"/>
  <c r="N60" i="12"/>
  <c r="O60" i="12"/>
  <c r="N61" i="12"/>
  <c r="O61" i="12"/>
  <c r="N62" i="12"/>
  <c r="O62" i="12"/>
  <c r="N64" i="12"/>
  <c r="O64" i="12"/>
  <c r="N65" i="12"/>
  <c r="O65" i="12"/>
  <c r="N66" i="12"/>
  <c r="O66" i="12"/>
  <c r="N67" i="12"/>
  <c r="O67" i="12"/>
  <c r="N68" i="12"/>
  <c r="O68" i="12"/>
  <c r="N69" i="12"/>
  <c r="O69" i="12"/>
  <c r="N70" i="12"/>
  <c r="O70" i="12"/>
  <c r="N71" i="12"/>
  <c r="O71" i="12"/>
  <c r="N72" i="12"/>
  <c r="O72" i="12"/>
  <c r="N73" i="12"/>
  <c r="O73" i="12"/>
  <c r="N74" i="12"/>
  <c r="O74" i="12"/>
  <c r="N75" i="12"/>
  <c r="O75" i="12"/>
  <c r="N76" i="12"/>
  <c r="O76" i="12"/>
  <c r="N77" i="12"/>
  <c r="O77" i="12"/>
  <c r="N78" i="12"/>
  <c r="O78" i="12"/>
  <c r="N79" i="12"/>
  <c r="O79" i="12"/>
  <c r="N80" i="12"/>
  <c r="O80" i="12"/>
  <c r="N81" i="12"/>
  <c r="O81" i="12"/>
  <c r="N82" i="12"/>
  <c r="O82" i="12"/>
  <c r="N83" i="12"/>
  <c r="O83" i="12"/>
  <c r="N84" i="12"/>
  <c r="O84" i="12"/>
  <c r="N89" i="12"/>
  <c r="O89" i="12"/>
  <c r="N88" i="12"/>
  <c r="O88" i="12"/>
  <c r="N85" i="12"/>
  <c r="O85" i="12"/>
  <c r="N86" i="12"/>
  <c r="N87" i="12"/>
  <c r="N90" i="12"/>
  <c r="N91" i="12"/>
  <c r="N92" i="12"/>
  <c r="N93" i="12"/>
  <c r="N94" i="12"/>
  <c r="O86" i="12"/>
  <c r="O87" i="12"/>
  <c r="O90" i="12"/>
  <c r="O91" i="12"/>
  <c r="O92" i="12"/>
  <c r="O93" i="12"/>
  <c r="O94" i="12"/>
  <c r="N5" i="12"/>
  <c r="N6" i="12"/>
  <c r="N7" i="12"/>
  <c r="N8" i="12"/>
  <c r="N9" i="12"/>
  <c r="N10" i="12"/>
  <c r="N11" i="12"/>
  <c r="N12" i="12"/>
  <c r="N13" i="12"/>
  <c r="N14" i="12"/>
  <c r="O5" i="12"/>
  <c r="O6" i="12"/>
  <c r="O7" i="12"/>
  <c r="O8" i="12"/>
  <c r="O9" i="12"/>
  <c r="O10" i="12"/>
  <c r="O11" i="12"/>
  <c r="O12" i="12"/>
  <c r="O13" i="12"/>
  <c r="O14" i="12"/>
  <c r="AO4" i="12"/>
  <c r="P95" i="12"/>
  <c r="AP4" i="12"/>
  <c r="Z15" i="12"/>
  <c r="Z16" i="12"/>
  <c r="Z17" i="12"/>
  <c r="Z18" i="12"/>
  <c r="Z19" i="12"/>
  <c r="Z20" i="12"/>
  <c r="Z23" i="12"/>
  <c r="Z24" i="12"/>
  <c r="Z21" i="12"/>
  <c r="Z22" i="12"/>
  <c r="Z26" i="12"/>
  <c r="Z27" i="12"/>
  <c r="Z28" i="12"/>
  <c r="Z25" i="12"/>
  <c r="Z29" i="12"/>
  <c r="Z30" i="12"/>
  <c r="Z33" i="12"/>
  <c r="Z34" i="12"/>
  <c r="Z31" i="12"/>
  <c r="Z32" i="12"/>
  <c r="Z35" i="12"/>
  <c r="Z36" i="12"/>
  <c r="Z37" i="12"/>
  <c r="Z38" i="12"/>
  <c r="Z39" i="12"/>
  <c r="Z40" i="12"/>
  <c r="Z41" i="12"/>
  <c r="Z44" i="12"/>
  <c r="Z42" i="12"/>
  <c r="Z43" i="12"/>
  <c r="Z47" i="12"/>
  <c r="Z48" i="12"/>
  <c r="Z45" i="12"/>
  <c r="Z46" i="12"/>
  <c r="Z49" i="12"/>
  <c r="Z51" i="12"/>
  <c r="Z52" i="12"/>
  <c r="Z50" i="12"/>
  <c r="Z53" i="12"/>
  <c r="Z54" i="12"/>
  <c r="Z55" i="12"/>
  <c r="Z56" i="12"/>
  <c r="Z57" i="12"/>
  <c r="Z58" i="12"/>
  <c r="Z59" i="12"/>
  <c r="Z63" i="12"/>
  <c r="Z60" i="12"/>
  <c r="Z61" i="12"/>
  <c r="Z62" i="12"/>
  <c r="Z64" i="12"/>
  <c r="Z65" i="12"/>
  <c r="Z66" i="12"/>
  <c r="Z67" i="12"/>
  <c r="Z68" i="12"/>
  <c r="Z69" i="12"/>
  <c r="Z70" i="12"/>
  <c r="Z71" i="12"/>
  <c r="Z72" i="12"/>
  <c r="Z73" i="12"/>
  <c r="Z74" i="12"/>
  <c r="Z75" i="12"/>
  <c r="Z76" i="12"/>
  <c r="Z77" i="12"/>
  <c r="Z78" i="12"/>
  <c r="Z79" i="12"/>
  <c r="Z80" i="12"/>
  <c r="Z81" i="12"/>
  <c r="Z82" i="12"/>
  <c r="Z83" i="12"/>
  <c r="Z84" i="12"/>
  <c r="Z89" i="12"/>
  <c r="Z88" i="12"/>
  <c r="Z85" i="12"/>
  <c r="Z86" i="12"/>
  <c r="Z87" i="12"/>
  <c r="Z90" i="12"/>
  <c r="Z91" i="12"/>
  <c r="Z92" i="12"/>
  <c r="Z93" i="12"/>
  <c r="Z94" i="12"/>
  <c r="Z5" i="12"/>
  <c r="Z6" i="12"/>
  <c r="Z7" i="12"/>
  <c r="Z8" i="12"/>
  <c r="Z9" i="12"/>
  <c r="Z10" i="12"/>
  <c r="Z11" i="12"/>
  <c r="Z12" i="12"/>
  <c r="Z13" i="12"/>
  <c r="Z14" i="12"/>
  <c r="Z95" i="12"/>
  <c r="AQ4" i="12"/>
  <c r="B5" i="12"/>
  <c r="C5" i="12"/>
  <c r="E5" i="12"/>
  <c r="G5" i="12"/>
  <c r="I5" i="12"/>
  <c r="AA5" i="12"/>
  <c r="AB5" i="12"/>
  <c r="AC5" i="12"/>
  <c r="AD5" i="12"/>
  <c r="AE5" i="12"/>
  <c r="AF5" i="12"/>
  <c r="AG5" i="12"/>
  <c r="AH5" i="12"/>
  <c r="AI5" i="12"/>
  <c r="AM5" i="12"/>
  <c r="AN5" i="12"/>
  <c r="AO5" i="12"/>
  <c r="Q95" i="12"/>
  <c r="AP5" i="12"/>
  <c r="AA15" i="12"/>
  <c r="AA16" i="12"/>
  <c r="AA17" i="12"/>
  <c r="AA18" i="12"/>
  <c r="AA19" i="12"/>
  <c r="AA20" i="12"/>
  <c r="AA23" i="12"/>
  <c r="AA24" i="12"/>
  <c r="AA21" i="12"/>
  <c r="AA22" i="12"/>
  <c r="AA26" i="12"/>
  <c r="AA27" i="12"/>
  <c r="AA28" i="12"/>
  <c r="AA25" i="12"/>
  <c r="AA29" i="12"/>
  <c r="AA30" i="12"/>
  <c r="AA33" i="12"/>
  <c r="AA34" i="12"/>
  <c r="AA31" i="12"/>
  <c r="AA32" i="12"/>
  <c r="AA35" i="12"/>
  <c r="AA36" i="12"/>
  <c r="AA37" i="12"/>
  <c r="AA38" i="12"/>
  <c r="AA39" i="12"/>
  <c r="AA40" i="12"/>
  <c r="AA41" i="12"/>
  <c r="AA44" i="12"/>
  <c r="AA42" i="12"/>
  <c r="AA43" i="12"/>
  <c r="AA47" i="12"/>
  <c r="AA48" i="12"/>
  <c r="AA45" i="12"/>
  <c r="AA46" i="12"/>
  <c r="AA49" i="12"/>
  <c r="AA51" i="12"/>
  <c r="AA52" i="12"/>
  <c r="AA50" i="12"/>
  <c r="AA53" i="12"/>
  <c r="AA54" i="12"/>
  <c r="AA55" i="12"/>
  <c r="AA56" i="12"/>
  <c r="AA57" i="12"/>
  <c r="AA58" i="12"/>
  <c r="AA59" i="12"/>
  <c r="AA63" i="12"/>
  <c r="AA60" i="12"/>
  <c r="AA61" i="12"/>
  <c r="AA62" i="12"/>
  <c r="AA64" i="12"/>
  <c r="AA65" i="12"/>
  <c r="AA66" i="12"/>
  <c r="AA67" i="12"/>
  <c r="AA68" i="12"/>
  <c r="AA69" i="12"/>
  <c r="AA70" i="12"/>
  <c r="AA71" i="12"/>
  <c r="AA72" i="12"/>
  <c r="AA73" i="12"/>
  <c r="AA74" i="12"/>
  <c r="AA75" i="12"/>
  <c r="AA76" i="12"/>
  <c r="AA77" i="12"/>
  <c r="AA78" i="12"/>
  <c r="AA79" i="12"/>
  <c r="AA80" i="12"/>
  <c r="AA81" i="12"/>
  <c r="AA82" i="12"/>
  <c r="AA83" i="12"/>
  <c r="AA84" i="12"/>
  <c r="AA89" i="12"/>
  <c r="AA88" i="12"/>
  <c r="AA85" i="12"/>
  <c r="AA86" i="12"/>
  <c r="AA87" i="12"/>
  <c r="AA90" i="12"/>
  <c r="AA91" i="12"/>
  <c r="AA92" i="12"/>
  <c r="AA93" i="12"/>
  <c r="AA94" i="12"/>
  <c r="AA6" i="12"/>
  <c r="AA7" i="12"/>
  <c r="AA8" i="12"/>
  <c r="AA9" i="12"/>
  <c r="AA10" i="12"/>
  <c r="AA11" i="12"/>
  <c r="AA12" i="12"/>
  <c r="AA13" i="12"/>
  <c r="AA14" i="12"/>
  <c r="AA95" i="12"/>
  <c r="AQ5" i="12"/>
  <c r="B6" i="12"/>
  <c r="C6" i="12"/>
  <c r="E6" i="12"/>
  <c r="G6" i="12"/>
  <c r="I6" i="12"/>
  <c r="AB6" i="12"/>
  <c r="AC6" i="12"/>
  <c r="AD6" i="12"/>
  <c r="AE6" i="12"/>
  <c r="AF6" i="12"/>
  <c r="AG6" i="12"/>
  <c r="AH6" i="12"/>
  <c r="AI6" i="12"/>
  <c r="AM6" i="12"/>
  <c r="AN6" i="12"/>
  <c r="AO6" i="12"/>
  <c r="R95" i="12"/>
  <c r="AP6" i="12"/>
  <c r="AB15" i="12"/>
  <c r="AB16" i="12"/>
  <c r="AB17" i="12"/>
  <c r="AB18" i="12"/>
  <c r="AB19" i="12"/>
  <c r="AB20" i="12"/>
  <c r="AB23" i="12"/>
  <c r="AB24" i="12"/>
  <c r="AB21" i="12"/>
  <c r="AB22" i="12"/>
  <c r="AB26" i="12"/>
  <c r="AB27" i="12"/>
  <c r="AB28" i="12"/>
  <c r="AB25" i="12"/>
  <c r="AB29" i="12"/>
  <c r="AB30" i="12"/>
  <c r="AB33" i="12"/>
  <c r="AB34" i="12"/>
  <c r="AB31" i="12"/>
  <c r="AB32" i="12"/>
  <c r="AB35" i="12"/>
  <c r="AB36" i="12"/>
  <c r="AB37" i="12"/>
  <c r="AB38" i="12"/>
  <c r="AB39" i="12"/>
  <c r="AB40" i="12"/>
  <c r="AB41" i="12"/>
  <c r="AB44" i="12"/>
  <c r="AB42" i="12"/>
  <c r="AB43" i="12"/>
  <c r="AB47" i="12"/>
  <c r="AB48" i="12"/>
  <c r="AB45" i="12"/>
  <c r="AB46" i="12"/>
  <c r="AB49" i="12"/>
  <c r="AB51" i="12"/>
  <c r="AB52" i="12"/>
  <c r="AB50" i="12"/>
  <c r="AB53" i="12"/>
  <c r="AB54" i="12"/>
  <c r="AB55" i="12"/>
  <c r="AB56" i="12"/>
  <c r="AB57" i="12"/>
  <c r="AB58" i="12"/>
  <c r="AB59" i="12"/>
  <c r="AB63" i="12"/>
  <c r="AB60" i="12"/>
  <c r="AB61" i="12"/>
  <c r="AB62" i="12"/>
  <c r="AB64" i="12"/>
  <c r="AB65" i="12"/>
  <c r="AB66" i="12"/>
  <c r="AB67" i="12"/>
  <c r="AB68" i="12"/>
  <c r="AB69" i="12"/>
  <c r="AB70" i="12"/>
  <c r="AB71" i="12"/>
  <c r="AB72" i="12"/>
  <c r="AB73" i="12"/>
  <c r="AB74" i="12"/>
  <c r="AB75" i="12"/>
  <c r="AB76" i="12"/>
  <c r="AB77" i="12"/>
  <c r="AB78" i="12"/>
  <c r="AB79" i="12"/>
  <c r="AB80" i="12"/>
  <c r="AB81" i="12"/>
  <c r="AB82" i="12"/>
  <c r="AB83" i="12"/>
  <c r="AB84" i="12"/>
  <c r="AB89" i="12"/>
  <c r="AB88" i="12"/>
  <c r="AB85" i="12"/>
  <c r="AB86" i="12"/>
  <c r="AB87" i="12"/>
  <c r="AB90" i="12"/>
  <c r="AB91" i="12"/>
  <c r="AB92" i="12"/>
  <c r="AB93" i="12"/>
  <c r="AB94" i="12"/>
  <c r="AB7" i="12"/>
  <c r="AB8" i="12"/>
  <c r="AB9" i="12"/>
  <c r="AB10" i="12"/>
  <c r="AB11" i="12"/>
  <c r="AB12" i="12"/>
  <c r="AB13" i="12"/>
  <c r="AB14" i="12"/>
  <c r="AB95" i="12"/>
  <c r="AQ6" i="12"/>
  <c r="B7" i="12"/>
  <c r="C7" i="12"/>
  <c r="E7" i="12"/>
  <c r="G7" i="12"/>
  <c r="I7" i="12"/>
  <c r="AC7" i="12"/>
  <c r="AD7" i="12"/>
  <c r="AE7" i="12"/>
  <c r="AF7" i="12"/>
  <c r="AG7" i="12"/>
  <c r="AH7" i="12"/>
  <c r="AI7" i="12"/>
  <c r="AM7" i="12"/>
  <c r="AN7" i="12"/>
  <c r="AO7" i="12"/>
  <c r="S95" i="12"/>
  <c r="AP7" i="12"/>
  <c r="AC15" i="12"/>
  <c r="AC16" i="12"/>
  <c r="AC17" i="12"/>
  <c r="AC18" i="12"/>
  <c r="AC19" i="12"/>
  <c r="AC20" i="12"/>
  <c r="AC23" i="12"/>
  <c r="AC24" i="12"/>
  <c r="AC21" i="12"/>
  <c r="AC22" i="12"/>
  <c r="AC26" i="12"/>
  <c r="AC27" i="12"/>
  <c r="AC28" i="12"/>
  <c r="AC25" i="12"/>
  <c r="AC29" i="12"/>
  <c r="AC30" i="12"/>
  <c r="AC33" i="12"/>
  <c r="AC34" i="12"/>
  <c r="AC31" i="12"/>
  <c r="AC32" i="12"/>
  <c r="AC35" i="12"/>
  <c r="AC36" i="12"/>
  <c r="AC37" i="12"/>
  <c r="AC38" i="12"/>
  <c r="AC39" i="12"/>
  <c r="AC40" i="12"/>
  <c r="AC41" i="12"/>
  <c r="AC44" i="12"/>
  <c r="AC42" i="12"/>
  <c r="AC43" i="12"/>
  <c r="AC47" i="12"/>
  <c r="AC48" i="12"/>
  <c r="AC45" i="12"/>
  <c r="AC46" i="12"/>
  <c r="AC49" i="12"/>
  <c r="AC51" i="12"/>
  <c r="AC52" i="12"/>
  <c r="AC50" i="12"/>
  <c r="AC53" i="12"/>
  <c r="AC54" i="12"/>
  <c r="AC55" i="12"/>
  <c r="AC56" i="12"/>
  <c r="AC57" i="12"/>
  <c r="AC58" i="12"/>
  <c r="AC59" i="12"/>
  <c r="AC63" i="12"/>
  <c r="AC60" i="12"/>
  <c r="AC61" i="12"/>
  <c r="AC62" i="12"/>
  <c r="AC64" i="12"/>
  <c r="AC65" i="12"/>
  <c r="AC66" i="12"/>
  <c r="AC67" i="12"/>
  <c r="AC68" i="12"/>
  <c r="AC69" i="12"/>
  <c r="AC70" i="12"/>
  <c r="AC71" i="12"/>
  <c r="AC72" i="12"/>
  <c r="AC73" i="12"/>
  <c r="AC74" i="12"/>
  <c r="AC75" i="12"/>
  <c r="AC76" i="12"/>
  <c r="AC77" i="12"/>
  <c r="AC78" i="12"/>
  <c r="AC79" i="12"/>
  <c r="AC80" i="12"/>
  <c r="AC81" i="12"/>
  <c r="AC82" i="12"/>
  <c r="AC83" i="12"/>
  <c r="AC84" i="12"/>
  <c r="AC89" i="12"/>
  <c r="AC88" i="12"/>
  <c r="AC85" i="12"/>
  <c r="AC86" i="12"/>
  <c r="AC87" i="12"/>
  <c r="AC90" i="12"/>
  <c r="AC91" i="12"/>
  <c r="AC92" i="12"/>
  <c r="AC93" i="12"/>
  <c r="AC94" i="12"/>
  <c r="AC8" i="12"/>
  <c r="AC9" i="12"/>
  <c r="AC10" i="12"/>
  <c r="AC11" i="12"/>
  <c r="AC12" i="12"/>
  <c r="AC13" i="12"/>
  <c r="AC14" i="12"/>
  <c r="AC95" i="12"/>
  <c r="AQ7" i="12"/>
  <c r="B8" i="12"/>
  <c r="C8" i="12"/>
  <c r="E8" i="12"/>
  <c r="G8" i="12"/>
  <c r="I8" i="12"/>
  <c r="AD8" i="12"/>
  <c r="AE8" i="12"/>
  <c r="AF8" i="12"/>
  <c r="AG8" i="12"/>
  <c r="AH8" i="12"/>
  <c r="AI8" i="12"/>
  <c r="AM8" i="12"/>
  <c r="AN8" i="12"/>
  <c r="AO8" i="12"/>
  <c r="T95" i="12"/>
  <c r="AP8" i="12"/>
  <c r="AD15" i="12"/>
  <c r="AD16" i="12"/>
  <c r="AD17" i="12"/>
  <c r="AD18" i="12"/>
  <c r="AD19" i="12"/>
  <c r="AD20" i="12"/>
  <c r="AD23" i="12"/>
  <c r="AD24" i="12"/>
  <c r="AD21" i="12"/>
  <c r="AD22" i="12"/>
  <c r="AD26" i="12"/>
  <c r="AD27" i="12"/>
  <c r="AD28" i="12"/>
  <c r="AD25" i="12"/>
  <c r="AD29" i="12"/>
  <c r="AD30" i="12"/>
  <c r="AD33" i="12"/>
  <c r="AD34" i="12"/>
  <c r="AD31" i="12"/>
  <c r="AD32" i="12"/>
  <c r="AD35" i="12"/>
  <c r="AD36" i="12"/>
  <c r="AD37" i="12"/>
  <c r="AD38" i="12"/>
  <c r="AD39" i="12"/>
  <c r="AD40" i="12"/>
  <c r="AD41" i="12"/>
  <c r="AD44" i="12"/>
  <c r="AD42" i="12"/>
  <c r="AD43" i="12"/>
  <c r="AD47" i="12"/>
  <c r="AD48" i="12"/>
  <c r="AD45" i="12"/>
  <c r="AD46" i="12"/>
  <c r="AD49" i="12"/>
  <c r="AD51" i="12"/>
  <c r="AD52" i="12"/>
  <c r="AD50" i="12"/>
  <c r="AD53" i="12"/>
  <c r="AD54" i="12"/>
  <c r="AD55" i="12"/>
  <c r="AD56" i="12"/>
  <c r="AD57" i="12"/>
  <c r="AD58" i="12"/>
  <c r="AD59" i="12"/>
  <c r="AD63" i="12"/>
  <c r="AD60" i="12"/>
  <c r="AD61" i="12"/>
  <c r="AD62" i="12"/>
  <c r="AD64" i="12"/>
  <c r="AD65" i="12"/>
  <c r="AD66" i="12"/>
  <c r="AD67" i="12"/>
  <c r="AD68" i="12"/>
  <c r="AD69" i="12"/>
  <c r="AD70" i="12"/>
  <c r="AD71" i="12"/>
  <c r="AD72" i="12"/>
  <c r="AD73" i="12"/>
  <c r="AD74" i="12"/>
  <c r="AD75" i="12"/>
  <c r="AD76" i="12"/>
  <c r="AD77" i="12"/>
  <c r="AD78" i="12"/>
  <c r="AD79" i="12"/>
  <c r="AD80" i="12"/>
  <c r="AD81" i="12"/>
  <c r="AD82" i="12"/>
  <c r="AD83" i="12"/>
  <c r="AD84" i="12"/>
  <c r="AD89" i="12"/>
  <c r="AD88" i="12"/>
  <c r="AD85" i="12"/>
  <c r="AD86" i="12"/>
  <c r="AD87" i="12"/>
  <c r="AD90" i="12"/>
  <c r="AD91" i="12"/>
  <c r="AD92" i="12"/>
  <c r="AD93" i="12"/>
  <c r="AD94" i="12"/>
  <c r="AD9" i="12"/>
  <c r="AD10" i="12"/>
  <c r="AD11" i="12"/>
  <c r="AD12" i="12"/>
  <c r="AD13" i="12"/>
  <c r="AD14" i="12"/>
  <c r="AD95" i="12"/>
  <c r="AQ8" i="12"/>
  <c r="E9" i="12"/>
  <c r="G9" i="12"/>
  <c r="I9" i="12"/>
  <c r="AE9" i="12"/>
  <c r="AF9" i="12"/>
  <c r="AG9" i="12"/>
  <c r="AH9" i="12"/>
  <c r="AI9" i="12"/>
  <c r="AM9" i="12"/>
  <c r="AN9" i="12"/>
  <c r="AO9" i="12"/>
  <c r="U95" i="12"/>
  <c r="AP9" i="12"/>
  <c r="AE15" i="12"/>
  <c r="AE16" i="12"/>
  <c r="AE17" i="12"/>
  <c r="AE18" i="12"/>
  <c r="AE19" i="12"/>
  <c r="AE20" i="12"/>
  <c r="AE23" i="12"/>
  <c r="AE24" i="12"/>
  <c r="AE21" i="12"/>
  <c r="AE22" i="12"/>
  <c r="AE26" i="12"/>
  <c r="AE27" i="12"/>
  <c r="AE28" i="12"/>
  <c r="AE25" i="12"/>
  <c r="AE29" i="12"/>
  <c r="AE30" i="12"/>
  <c r="AE33" i="12"/>
  <c r="AE34" i="12"/>
  <c r="AE31" i="12"/>
  <c r="AE32" i="12"/>
  <c r="AE35" i="12"/>
  <c r="AE36" i="12"/>
  <c r="AE37" i="12"/>
  <c r="AE38" i="12"/>
  <c r="AE39" i="12"/>
  <c r="AE40" i="12"/>
  <c r="AE41" i="12"/>
  <c r="AE44" i="12"/>
  <c r="AE42" i="12"/>
  <c r="AE43" i="12"/>
  <c r="AE47" i="12"/>
  <c r="AE48" i="12"/>
  <c r="AE45" i="12"/>
  <c r="AE46" i="12"/>
  <c r="AE49" i="12"/>
  <c r="AE51" i="12"/>
  <c r="AE52" i="12"/>
  <c r="AE50" i="12"/>
  <c r="AE53" i="12"/>
  <c r="AE54" i="12"/>
  <c r="AE55" i="12"/>
  <c r="AE56" i="12"/>
  <c r="AE57" i="12"/>
  <c r="AE58" i="12"/>
  <c r="AE59" i="12"/>
  <c r="AE63" i="12"/>
  <c r="AE60" i="12"/>
  <c r="AE61" i="12"/>
  <c r="AE62" i="12"/>
  <c r="AE64" i="12"/>
  <c r="AE65" i="12"/>
  <c r="AE66" i="12"/>
  <c r="AE67" i="12"/>
  <c r="AE68" i="12"/>
  <c r="AE69" i="12"/>
  <c r="AE70" i="12"/>
  <c r="AE71" i="12"/>
  <c r="AE72" i="12"/>
  <c r="AE73" i="12"/>
  <c r="AE74" i="12"/>
  <c r="AE75" i="12"/>
  <c r="AE76" i="12"/>
  <c r="AE77" i="12"/>
  <c r="AE78" i="12"/>
  <c r="AE79" i="12"/>
  <c r="AE80" i="12"/>
  <c r="AE81" i="12"/>
  <c r="AE82" i="12"/>
  <c r="AE83" i="12"/>
  <c r="AE84" i="12"/>
  <c r="AE89" i="12"/>
  <c r="AE88" i="12"/>
  <c r="AE85" i="12"/>
  <c r="AE86" i="12"/>
  <c r="AE87" i="12"/>
  <c r="AE90" i="12"/>
  <c r="AE91" i="12"/>
  <c r="AE92" i="12"/>
  <c r="AE93" i="12"/>
  <c r="AE94" i="12"/>
  <c r="AE10" i="12"/>
  <c r="AE11" i="12"/>
  <c r="AE12" i="12"/>
  <c r="AE13" i="12"/>
  <c r="AE14" i="12"/>
  <c r="AE95" i="12"/>
  <c r="AQ9" i="12"/>
  <c r="B10" i="12"/>
  <c r="C10" i="12"/>
  <c r="E10" i="12"/>
  <c r="G10" i="12"/>
  <c r="I10" i="12"/>
  <c r="AF10" i="12"/>
  <c r="AG10" i="12"/>
  <c r="AH10" i="12"/>
  <c r="AI10" i="12"/>
  <c r="AM10" i="12"/>
  <c r="AN10" i="12"/>
  <c r="AO10" i="12"/>
  <c r="V95" i="12"/>
  <c r="AP10" i="12"/>
  <c r="AF15" i="12"/>
  <c r="AF16" i="12"/>
  <c r="AF17" i="12"/>
  <c r="AF18" i="12"/>
  <c r="AF19" i="12"/>
  <c r="AF20" i="12"/>
  <c r="AF23" i="12"/>
  <c r="AF24" i="12"/>
  <c r="AF21" i="12"/>
  <c r="AF22" i="12"/>
  <c r="AF26" i="12"/>
  <c r="AF27" i="12"/>
  <c r="AF28" i="12"/>
  <c r="AF25" i="12"/>
  <c r="AF29" i="12"/>
  <c r="AF30" i="12"/>
  <c r="AF33" i="12"/>
  <c r="AF34" i="12"/>
  <c r="AF31" i="12"/>
  <c r="AF32" i="12"/>
  <c r="AF35" i="12"/>
  <c r="AF36" i="12"/>
  <c r="AF37" i="12"/>
  <c r="AF38" i="12"/>
  <c r="AF39" i="12"/>
  <c r="AF40" i="12"/>
  <c r="AF41" i="12"/>
  <c r="AF44" i="12"/>
  <c r="AF42" i="12"/>
  <c r="AF43" i="12"/>
  <c r="AF47" i="12"/>
  <c r="AF48" i="12"/>
  <c r="AF45" i="12"/>
  <c r="AF46" i="12"/>
  <c r="AF49" i="12"/>
  <c r="AF51" i="12"/>
  <c r="AF52" i="12"/>
  <c r="AF50" i="12"/>
  <c r="AF53" i="12"/>
  <c r="AF54" i="12"/>
  <c r="AF55" i="12"/>
  <c r="AF56" i="12"/>
  <c r="AF57" i="12"/>
  <c r="AF58" i="12"/>
  <c r="AF59" i="12"/>
  <c r="AF63" i="12"/>
  <c r="AF60" i="12"/>
  <c r="AF61" i="12"/>
  <c r="AF62" i="12"/>
  <c r="AF64" i="12"/>
  <c r="AF65" i="12"/>
  <c r="AF66" i="12"/>
  <c r="AF67" i="12"/>
  <c r="AF68" i="12"/>
  <c r="AF69" i="12"/>
  <c r="AF70" i="12"/>
  <c r="AF71" i="12"/>
  <c r="AF72" i="12"/>
  <c r="AF73" i="12"/>
  <c r="AF74" i="12"/>
  <c r="AF75" i="12"/>
  <c r="AF76" i="12"/>
  <c r="AF77" i="12"/>
  <c r="AF78" i="12"/>
  <c r="AF79" i="12"/>
  <c r="AF80" i="12"/>
  <c r="AF81" i="12"/>
  <c r="AF82" i="12"/>
  <c r="AF83" i="12"/>
  <c r="AF84" i="12"/>
  <c r="AF89" i="12"/>
  <c r="AF88" i="12"/>
  <c r="AF85" i="12"/>
  <c r="AF86" i="12"/>
  <c r="AF87" i="12"/>
  <c r="AF90" i="12"/>
  <c r="AF91" i="12"/>
  <c r="AF92" i="12"/>
  <c r="AF93" i="12"/>
  <c r="AF94" i="12"/>
  <c r="AF11" i="12"/>
  <c r="AF12" i="12"/>
  <c r="AF13" i="12"/>
  <c r="AF14" i="12"/>
  <c r="AF95" i="12"/>
  <c r="AQ10" i="12"/>
  <c r="B11" i="12"/>
  <c r="C11" i="12"/>
  <c r="E11" i="12"/>
  <c r="G11" i="12"/>
  <c r="I11" i="12"/>
  <c r="AG11" i="12"/>
  <c r="AH11" i="12"/>
  <c r="AI11" i="12"/>
  <c r="AM11" i="12"/>
  <c r="AN11" i="12"/>
  <c r="AO11" i="12"/>
  <c r="W95" i="12"/>
  <c r="AP11" i="12"/>
  <c r="AG15" i="12"/>
  <c r="AG16" i="12"/>
  <c r="AG17" i="12"/>
  <c r="AG18" i="12"/>
  <c r="AG19" i="12"/>
  <c r="AG20" i="12"/>
  <c r="AG23" i="12"/>
  <c r="AG24" i="12"/>
  <c r="AG21" i="12"/>
  <c r="AG22" i="12"/>
  <c r="AG26" i="12"/>
  <c r="AG27" i="12"/>
  <c r="AG28" i="12"/>
  <c r="AG25" i="12"/>
  <c r="AG29" i="12"/>
  <c r="AG30" i="12"/>
  <c r="AG33" i="12"/>
  <c r="AG34" i="12"/>
  <c r="AG31" i="12"/>
  <c r="AG32" i="12"/>
  <c r="AG35" i="12"/>
  <c r="AG36" i="12"/>
  <c r="AG37" i="12"/>
  <c r="AG38" i="12"/>
  <c r="AG39" i="12"/>
  <c r="AG40" i="12"/>
  <c r="AG41" i="12"/>
  <c r="AG44" i="12"/>
  <c r="AG42" i="12"/>
  <c r="AG43" i="12"/>
  <c r="AG47" i="12"/>
  <c r="AG48" i="12"/>
  <c r="AG45" i="12"/>
  <c r="AG46" i="12"/>
  <c r="AG49" i="12"/>
  <c r="AG51" i="12"/>
  <c r="AG52" i="12"/>
  <c r="AG50" i="12"/>
  <c r="AG53" i="12"/>
  <c r="AG54" i="12"/>
  <c r="AG55" i="12"/>
  <c r="AG56" i="12"/>
  <c r="AG57" i="12"/>
  <c r="AG58" i="12"/>
  <c r="AG59" i="12"/>
  <c r="AG63" i="12"/>
  <c r="AG60" i="12"/>
  <c r="AG61" i="12"/>
  <c r="AG62" i="12"/>
  <c r="AG64" i="12"/>
  <c r="AG65" i="12"/>
  <c r="AG66" i="12"/>
  <c r="AG67" i="12"/>
  <c r="AG68" i="12"/>
  <c r="AG69" i="12"/>
  <c r="AG70" i="12"/>
  <c r="AG71" i="12"/>
  <c r="AG72" i="12"/>
  <c r="AG73" i="12"/>
  <c r="AG74" i="12"/>
  <c r="AG75" i="12"/>
  <c r="AG76" i="12"/>
  <c r="AG77" i="12"/>
  <c r="AG78" i="12"/>
  <c r="AG79" i="12"/>
  <c r="AG80" i="12"/>
  <c r="AG81" i="12"/>
  <c r="AG82" i="12"/>
  <c r="AG83" i="12"/>
  <c r="AG84" i="12"/>
  <c r="AG89" i="12"/>
  <c r="AG88" i="12"/>
  <c r="AG85" i="12"/>
  <c r="AG86" i="12"/>
  <c r="AG87" i="12"/>
  <c r="AG90" i="12"/>
  <c r="AG91" i="12"/>
  <c r="AG92" i="12"/>
  <c r="AG93" i="12"/>
  <c r="AG94" i="12"/>
  <c r="AG12" i="12"/>
  <c r="AG13" i="12"/>
  <c r="AG14" i="12"/>
  <c r="AG95" i="12"/>
  <c r="AQ11" i="12"/>
  <c r="B12" i="12"/>
  <c r="C12" i="12"/>
  <c r="E12" i="12"/>
  <c r="G12" i="12"/>
  <c r="I12" i="12"/>
  <c r="AH12" i="12"/>
  <c r="AI12" i="12"/>
  <c r="AM12" i="12"/>
  <c r="AN12" i="12"/>
  <c r="AO12" i="12"/>
  <c r="X95" i="12"/>
  <c r="AP12" i="12"/>
  <c r="AH15" i="12"/>
  <c r="AH16" i="12"/>
  <c r="AH17" i="12"/>
  <c r="AH18" i="12"/>
  <c r="AH19" i="12"/>
  <c r="AH20" i="12"/>
  <c r="AH23" i="12"/>
  <c r="AH24" i="12"/>
  <c r="AH21" i="12"/>
  <c r="AH22" i="12"/>
  <c r="AH26" i="12"/>
  <c r="AH27" i="12"/>
  <c r="AH28" i="12"/>
  <c r="AH25" i="12"/>
  <c r="AH29" i="12"/>
  <c r="AH30" i="12"/>
  <c r="AH33" i="12"/>
  <c r="AH34" i="12"/>
  <c r="AH31" i="12"/>
  <c r="AH32" i="12"/>
  <c r="AH35" i="12"/>
  <c r="AH36" i="12"/>
  <c r="AH37" i="12"/>
  <c r="AH38" i="12"/>
  <c r="AH39" i="12"/>
  <c r="AH40" i="12"/>
  <c r="AH41" i="12"/>
  <c r="AH44" i="12"/>
  <c r="AH42" i="12"/>
  <c r="AH43" i="12"/>
  <c r="AH47" i="12"/>
  <c r="AH48" i="12"/>
  <c r="AH45" i="12"/>
  <c r="AH46" i="12"/>
  <c r="AH49" i="12"/>
  <c r="AH51" i="12"/>
  <c r="AH52" i="12"/>
  <c r="AH50" i="12"/>
  <c r="AH53" i="12"/>
  <c r="AH54" i="12"/>
  <c r="AH55" i="12"/>
  <c r="AH56" i="12"/>
  <c r="AH57" i="12"/>
  <c r="AH58" i="12"/>
  <c r="AH59" i="12"/>
  <c r="AH63" i="12"/>
  <c r="AH60" i="12"/>
  <c r="AH61" i="12"/>
  <c r="AH62" i="12"/>
  <c r="AH64" i="12"/>
  <c r="AH65" i="12"/>
  <c r="AH66" i="12"/>
  <c r="AH67" i="12"/>
  <c r="AH68" i="12"/>
  <c r="AH69" i="12"/>
  <c r="AH70" i="12"/>
  <c r="AH71" i="12"/>
  <c r="AH72" i="12"/>
  <c r="AH73" i="12"/>
  <c r="AH74" i="12"/>
  <c r="AH75" i="12"/>
  <c r="AH76" i="12"/>
  <c r="AH77" i="12"/>
  <c r="AH78" i="12"/>
  <c r="AH79" i="12"/>
  <c r="AH80" i="12"/>
  <c r="AH81" i="12"/>
  <c r="AH82" i="12"/>
  <c r="AH83" i="12"/>
  <c r="AH84" i="12"/>
  <c r="AH89" i="12"/>
  <c r="AH88" i="12"/>
  <c r="AH85" i="12"/>
  <c r="AH86" i="12"/>
  <c r="AH87" i="12"/>
  <c r="AH90" i="12"/>
  <c r="AH91" i="12"/>
  <c r="AH92" i="12"/>
  <c r="AH93" i="12"/>
  <c r="AH94" i="12"/>
  <c r="AH13" i="12"/>
  <c r="AH14" i="12"/>
  <c r="AH95" i="12"/>
  <c r="AQ12" i="12"/>
  <c r="B13" i="12"/>
  <c r="C13" i="12"/>
  <c r="E13" i="12"/>
  <c r="G13" i="12"/>
  <c r="I13" i="12"/>
  <c r="AI13" i="12"/>
  <c r="AM13" i="12"/>
  <c r="AN13" i="12"/>
  <c r="AO13" i="12"/>
  <c r="Y95" i="12"/>
  <c r="AP13" i="12"/>
  <c r="AI15" i="12"/>
  <c r="AI16" i="12"/>
  <c r="AI17" i="12"/>
  <c r="AI18" i="12"/>
  <c r="AI19" i="12"/>
  <c r="AI20" i="12"/>
  <c r="AI23" i="12"/>
  <c r="AI24" i="12"/>
  <c r="AI21" i="12"/>
  <c r="AI22" i="12"/>
  <c r="AI26" i="12"/>
  <c r="AI27" i="12"/>
  <c r="AI28" i="12"/>
  <c r="AI25" i="12"/>
  <c r="AI29" i="12"/>
  <c r="AI30" i="12"/>
  <c r="AI33" i="12"/>
  <c r="AI34" i="12"/>
  <c r="AI31" i="12"/>
  <c r="AI32" i="12"/>
  <c r="AI35" i="12"/>
  <c r="AI36" i="12"/>
  <c r="AI37" i="12"/>
  <c r="AI38" i="12"/>
  <c r="AI39" i="12"/>
  <c r="AI40" i="12"/>
  <c r="AI41" i="12"/>
  <c r="AI44" i="12"/>
  <c r="AI42" i="12"/>
  <c r="AI43" i="12"/>
  <c r="AI47" i="12"/>
  <c r="AI48" i="12"/>
  <c r="AI45" i="12"/>
  <c r="AI46" i="12"/>
  <c r="AI49" i="12"/>
  <c r="AI51" i="12"/>
  <c r="AI52" i="12"/>
  <c r="AI50" i="12"/>
  <c r="AI53" i="12"/>
  <c r="AI54" i="12"/>
  <c r="AI55" i="12"/>
  <c r="AI56" i="12"/>
  <c r="AI57" i="12"/>
  <c r="AI58" i="12"/>
  <c r="AI59" i="12"/>
  <c r="AI63" i="12"/>
  <c r="AI60" i="12"/>
  <c r="AI61" i="12"/>
  <c r="AI62" i="12"/>
  <c r="AI64" i="12"/>
  <c r="AI65" i="12"/>
  <c r="AI66" i="12"/>
  <c r="AI67" i="12"/>
  <c r="AI68" i="12"/>
  <c r="AI69" i="12"/>
  <c r="AI70" i="12"/>
  <c r="AI71" i="12"/>
  <c r="AI72" i="12"/>
  <c r="AI73" i="12"/>
  <c r="AI74" i="12"/>
  <c r="AI75" i="12"/>
  <c r="AI76" i="12"/>
  <c r="AI77" i="12"/>
  <c r="AI78" i="12"/>
  <c r="AI79" i="12"/>
  <c r="AI80" i="12"/>
  <c r="AI81" i="12"/>
  <c r="AI82" i="12"/>
  <c r="AI83" i="12"/>
  <c r="AI84" i="12"/>
  <c r="AI89" i="12"/>
  <c r="AI88" i="12"/>
  <c r="AI85" i="12"/>
  <c r="AI86" i="12"/>
  <c r="AI87" i="12"/>
  <c r="AI90" i="12"/>
  <c r="AI91" i="12"/>
  <c r="AI92" i="12"/>
  <c r="AI93" i="12"/>
  <c r="AI94" i="12"/>
  <c r="AI14" i="12"/>
  <c r="AI95" i="12"/>
  <c r="AQ13" i="12"/>
  <c r="E14" i="12"/>
  <c r="G14" i="12"/>
  <c r="I14" i="12"/>
  <c r="B15" i="12"/>
  <c r="C15" i="12"/>
  <c r="E15" i="12"/>
  <c r="G15" i="12"/>
  <c r="I15" i="12"/>
  <c r="B16" i="12"/>
  <c r="C16" i="12"/>
  <c r="E16" i="12"/>
  <c r="G16" i="12"/>
  <c r="I16" i="12"/>
  <c r="B17" i="12"/>
  <c r="C17" i="12"/>
  <c r="E17" i="12"/>
  <c r="G17" i="12"/>
  <c r="I17" i="12"/>
  <c r="B18" i="12"/>
  <c r="C18" i="12"/>
  <c r="E18" i="12"/>
  <c r="G18" i="12"/>
  <c r="I18" i="12"/>
  <c r="E19" i="12"/>
  <c r="G19" i="12"/>
  <c r="I19" i="12"/>
  <c r="B20" i="12"/>
  <c r="C20" i="12"/>
  <c r="E20" i="12"/>
  <c r="G20" i="12"/>
  <c r="I20" i="12"/>
  <c r="B21" i="12"/>
  <c r="C21" i="12"/>
  <c r="E21" i="12"/>
  <c r="G21" i="12"/>
  <c r="I21" i="12"/>
  <c r="B22" i="12"/>
  <c r="C22" i="12"/>
  <c r="E22" i="12"/>
  <c r="G22" i="12"/>
  <c r="I22" i="12"/>
  <c r="B23" i="12"/>
  <c r="C23" i="12"/>
  <c r="E23" i="12"/>
  <c r="G23" i="12"/>
  <c r="I23" i="12"/>
  <c r="E24" i="12"/>
  <c r="G24" i="12"/>
  <c r="I24" i="12"/>
  <c r="B25" i="12"/>
  <c r="C25" i="12"/>
  <c r="E25" i="12"/>
  <c r="G25" i="12"/>
  <c r="I25" i="12"/>
  <c r="B26" i="12"/>
  <c r="C26" i="12"/>
  <c r="E26" i="12"/>
  <c r="G26" i="12"/>
  <c r="I26" i="12"/>
  <c r="B27" i="12"/>
  <c r="C27" i="12"/>
  <c r="E27" i="12"/>
  <c r="G27" i="12"/>
  <c r="I27" i="12"/>
  <c r="B28" i="12"/>
  <c r="C28" i="12"/>
  <c r="E28" i="12"/>
  <c r="G28" i="12"/>
  <c r="I28" i="12"/>
  <c r="E29" i="12"/>
  <c r="G29" i="12"/>
  <c r="I29" i="12"/>
  <c r="B30" i="12"/>
  <c r="C30" i="12"/>
  <c r="E30" i="12"/>
  <c r="G30" i="12"/>
  <c r="I30" i="12"/>
  <c r="B31" i="12"/>
  <c r="C31" i="12"/>
  <c r="E31" i="12"/>
  <c r="G31" i="12"/>
  <c r="I31" i="12"/>
  <c r="B32" i="12"/>
  <c r="C32" i="12"/>
  <c r="E32" i="12"/>
  <c r="G32" i="12"/>
  <c r="I32" i="12"/>
  <c r="B33" i="12"/>
  <c r="C33" i="12"/>
  <c r="E33" i="12"/>
  <c r="G33" i="12"/>
  <c r="I33" i="12"/>
  <c r="E34" i="12"/>
  <c r="G34" i="12"/>
  <c r="I34" i="12"/>
  <c r="B35" i="12"/>
  <c r="C35" i="12"/>
  <c r="E35" i="12"/>
  <c r="G35" i="12"/>
  <c r="I35" i="12"/>
  <c r="B36" i="12"/>
  <c r="C36" i="12"/>
  <c r="E36" i="12"/>
  <c r="G36" i="12"/>
  <c r="I36" i="12"/>
  <c r="B37" i="12"/>
  <c r="C37" i="12"/>
  <c r="E37" i="12"/>
  <c r="G37" i="12"/>
  <c r="I37" i="12"/>
  <c r="B38" i="12"/>
  <c r="C38" i="12"/>
  <c r="E38" i="12"/>
  <c r="G38" i="12"/>
  <c r="I38" i="12"/>
  <c r="E39" i="12"/>
  <c r="G39" i="12"/>
  <c r="I39" i="12"/>
  <c r="B40" i="12"/>
  <c r="C40" i="12"/>
  <c r="E40" i="12"/>
  <c r="G40" i="12"/>
  <c r="I40" i="12"/>
  <c r="B41" i="12"/>
  <c r="C41" i="12"/>
  <c r="E41" i="12"/>
  <c r="G41" i="12"/>
  <c r="I41" i="12"/>
  <c r="B42" i="12"/>
  <c r="C42" i="12"/>
  <c r="E42" i="12"/>
  <c r="G42" i="12"/>
  <c r="I42" i="12"/>
  <c r="B43" i="12"/>
  <c r="C43" i="12"/>
  <c r="E43" i="12"/>
  <c r="G43" i="12"/>
  <c r="I43" i="12"/>
  <c r="E44" i="12"/>
  <c r="G44" i="12"/>
  <c r="I44" i="12"/>
  <c r="B45" i="12"/>
  <c r="C45" i="12"/>
  <c r="E45" i="12"/>
  <c r="G45" i="12"/>
  <c r="I45" i="12"/>
  <c r="B46" i="12"/>
  <c r="C46" i="12"/>
  <c r="E46" i="12"/>
  <c r="G46" i="12"/>
  <c r="I46" i="12"/>
  <c r="B47" i="12"/>
  <c r="C47" i="12"/>
  <c r="E47" i="12"/>
  <c r="G47" i="12"/>
  <c r="I47" i="12"/>
  <c r="B48" i="12"/>
  <c r="C48" i="12"/>
  <c r="E48" i="12"/>
  <c r="G48" i="12"/>
  <c r="I48" i="12"/>
  <c r="E49" i="12"/>
  <c r="G49" i="12"/>
  <c r="I49" i="12"/>
  <c r="B50" i="12"/>
  <c r="C50" i="12"/>
  <c r="E50" i="12"/>
  <c r="G50" i="12"/>
  <c r="I50" i="12"/>
  <c r="B51" i="12"/>
  <c r="C51" i="12"/>
  <c r="E51" i="12"/>
  <c r="G51" i="12"/>
  <c r="I51" i="12"/>
  <c r="B52" i="12"/>
  <c r="C52" i="12"/>
  <c r="E52" i="12"/>
  <c r="G52" i="12"/>
  <c r="I52" i="12"/>
  <c r="B53" i="12"/>
  <c r="C53" i="12"/>
  <c r="E53" i="12"/>
  <c r="G53" i="12"/>
  <c r="I53" i="12"/>
  <c r="E54" i="12"/>
  <c r="G54" i="12"/>
  <c r="I54" i="12"/>
  <c r="B55" i="12"/>
  <c r="C55" i="12"/>
  <c r="E55" i="12"/>
  <c r="G55" i="12"/>
  <c r="I55" i="12"/>
  <c r="B56" i="12"/>
  <c r="C56" i="12"/>
  <c r="E56" i="12"/>
  <c r="G56" i="12"/>
  <c r="I56" i="12"/>
  <c r="B57" i="12"/>
  <c r="C57" i="12"/>
  <c r="E57" i="12"/>
  <c r="G57" i="12"/>
  <c r="I57" i="12"/>
  <c r="B58" i="12"/>
  <c r="C58" i="12"/>
  <c r="E58" i="12"/>
  <c r="G58" i="12"/>
  <c r="I58" i="12"/>
  <c r="E59" i="12"/>
  <c r="G59" i="12"/>
  <c r="I59" i="12"/>
  <c r="B60" i="12"/>
  <c r="C60" i="12"/>
  <c r="E60" i="12"/>
  <c r="G60" i="12"/>
  <c r="I60" i="12"/>
  <c r="B61" i="12"/>
  <c r="C61" i="12"/>
  <c r="E61" i="12"/>
  <c r="G61" i="12"/>
  <c r="I61" i="12"/>
  <c r="B62" i="12"/>
  <c r="C62" i="12"/>
  <c r="E62" i="12"/>
  <c r="G62" i="12"/>
  <c r="I62" i="12"/>
  <c r="B63" i="12"/>
  <c r="C63" i="12"/>
  <c r="E63" i="12"/>
  <c r="G63" i="12"/>
  <c r="I63" i="12"/>
  <c r="E64" i="12"/>
  <c r="G64" i="12"/>
  <c r="I64" i="12"/>
  <c r="B65" i="12"/>
  <c r="C65" i="12"/>
  <c r="E65" i="12"/>
  <c r="G65" i="12"/>
  <c r="I65" i="12"/>
  <c r="B66" i="12"/>
  <c r="C66" i="12"/>
  <c r="E66" i="12"/>
  <c r="G66" i="12"/>
  <c r="I66" i="12"/>
  <c r="B67" i="12"/>
  <c r="C67" i="12"/>
  <c r="E67" i="12"/>
  <c r="G67" i="12"/>
  <c r="I67" i="12"/>
  <c r="B68" i="12"/>
  <c r="C68" i="12"/>
  <c r="E68" i="12"/>
  <c r="G68" i="12"/>
  <c r="I68" i="12"/>
  <c r="E69" i="12"/>
  <c r="G69" i="12"/>
  <c r="I69" i="12"/>
  <c r="B70" i="12"/>
  <c r="C70" i="12"/>
  <c r="E70" i="12"/>
  <c r="G70" i="12"/>
  <c r="I70" i="12"/>
  <c r="B71" i="12"/>
  <c r="C71" i="12"/>
  <c r="E71" i="12"/>
  <c r="G71" i="12"/>
  <c r="I71" i="12"/>
  <c r="B72" i="12"/>
  <c r="C72" i="12"/>
  <c r="E72" i="12"/>
  <c r="G72" i="12"/>
  <c r="I72" i="12"/>
  <c r="B73" i="12"/>
  <c r="C73" i="12"/>
  <c r="E73" i="12"/>
  <c r="G73" i="12"/>
  <c r="I73" i="12"/>
  <c r="E74" i="12"/>
  <c r="G74" i="12"/>
  <c r="I74" i="12"/>
  <c r="B75" i="12"/>
  <c r="C75" i="12"/>
  <c r="E75" i="12"/>
  <c r="G75" i="12"/>
  <c r="I75" i="12"/>
  <c r="B76" i="12"/>
  <c r="C76" i="12"/>
  <c r="E76" i="12"/>
  <c r="G76" i="12"/>
  <c r="I76" i="12"/>
  <c r="B77" i="12"/>
  <c r="C77" i="12"/>
  <c r="E77" i="12"/>
  <c r="G77" i="12"/>
  <c r="I77" i="12"/>
  <c r="B78" i="12"/>
  <c r="C78" i="12"/>
  <c r="E78" i="12"/>
  <c r="G78" i="12"/>
  <c r="I78" i="12"/>
  <c r="E79" i="12"/>
  <c r="G79" i="12"/>
  <c r="I79" i="12"/>
  <c r="B80" i="12"/>
  <c r="C80" i="12"/>
  <c r="E80" i="12"/>
  <c r="G80" i="12"/>
  <c r="I80" i="12"/>
  <c r="B81" i="12"/>
  <c r="C81" i="12"/>
  <c r="E81" i="12"/>
  <c r="G81" i="12"/>
  <c r="I81" i="12"/>
  <c r="B82" i="12"/>
  <c r="C82" i="12"/>
  <c r="E82" i="12"/>
  <c r="G82" i="12"/>
  <c r="I82" i="12"/>
  <c r="B83" i="12"/>
  <c r="C83" i="12"/>
  <c r="E83" i="12"/>
  <c r="G83" i="12"/>
  <c r="I83" i="12"/>
  <c r="E84" i="12"/>
  <c r="G84" i="12"/>
  <c r="I84" i="12"/>
  <c r="B85" i="12"/>
  <c r="C85" i="12"/>
  <c r="E85" i="12"/>
  <c r="G85" i="12"/>
  <c r="I85" i="12"/>
  <c r="B86" i="12"/>
  <c r="C86" i="12"/>
  <c r="E86" i="12"/>
  <c r="G86" i="12"/>
  <c r="I86" i="12"/>
  <c r="E87" i="12"/>
  <c r="G87" i="12"/>
  <c r="I87" i="12"/>
  <c r="E88" i="12"/>
  <c r="G88" i="12"/>
  <c r="I88" i="12"/>
  <c r="E89" i="12"/>
  <c r="G89" i="12"/>
  <c r="I89" i="12"/>
  <c r="B90" i="12"/>
  <c r="C90" i="12"/>
  <c r="E90" i="12"/>
  <c r="G90" i="12"/>
  <c r="I90" i="12"/>
  <c r="E91" i="12"/>
  <c r="G91" i="12"/>
  <c r="I91" i="12"/>
  <c r="E92" i="12"/>
  <c r="G92" i="12"/>
  <c r="I92" i="12"/>
  <c r="E93" i="12"/>
  <c r="G93" i="12"/>
  <c r="I93" i="12"/>
  <c r="B94" i="12"/>
  <c r="C94" i="12"/>
  <c r="E94" i="12"/>
  <c r="G94" i="12"/>
  <c r="I94" i="12"/>
  <c r="Z110" i="12"/>
  <c r="AA110" i="12"/>
  <c r="AB110" i="12"/>
  <c r="AC110" i="12"/>
  <c r="AD110" i="12"/>
  <c r="AE110" i="12"/>
  <c r="AF110" i="12"/>
  <c r="AG110" i="12"/>
  <c r="AH110" i="12"/>
  <c r="AI110" i="12"/>
  <c r="AJ110" i="12"/>
  <c r="Z111" i="12"/>
  <c r="AA111" i="12"/>
  <c r="AB111" i="12"/>
  <c r="AC111" i="12"/>
  <c r="AD111" i="12"/>
  <c r="AE111" i="12"/>
  <c r="AF111" i="12"/>
  <c r="AG111" i="12"/>
  <c r="AH111" i="12"/>
  <c r="AI111" i="12"/>
  <c r="AJ111" i="12"/>
  <c r="Z113" i="12"/>
  <c r="AA113" i="12"/>
  <c r="AB113" i="12"/>
  <c r="AC113" i="12"/>
  <c r="AD113" i="12"/>
  <c r="AE113" i="12"/>
  <c r="AF113" i="12"/>
  <c r="AG113" i="12"/>
  <c r="AH113" i="12"/>
  <c r="AI113" i="12"/>
  <c r="Z114" i="12"/>
  <c r="AA114" i="12"/>
  <c r="AB114" i="12"/>
  <c r="AC114" i="12"/>
  <c r="AD114" i="12"/>
  <c r="AE114" i="12"/>
  <c r="AF114" i="12"/>
  <c r="AG114" i="12"/>
  <c r="AH114" i="12"/>
  <c r="AI114" i="12"/>
  <c r="D14" i="13"/>
  <c r="E14" i="13"/>
  <c r="G14" i="13"/>
  <c r="I14" i="13"/>
  <c r="F14" i="13"/>
  <c r="H14" i="13"/>
  <c r="J14" i="13"/>
  <c r="K14" i="13"/>
  <c r="L14" i="13"/>
  <c r="M14" i="13"/>
  <c r="N14" i="13"/>
  <c r="D8" i="13"/>
  <c r="E8" i="13"/>
  <c r="G8" i="13"/>
  <c r="I8" i="13"/>
  <c r="F8" i="13"/>
  <c r="H8" i="13"/>
  <c r="J8" i="13"/>
  <c r="K8" i="13"/>
  <c r="L8" i="13"/>
  <c r="M8" i="13"/>
  <c r="N8" i="13"/>
  <c r="D7" i="13"/>
  <c r="E7" i="13"/>
  <c r="G7" i="13"/>
  <c r="I7" i="13"/>
  <c r="F7" i="13"/>
  <c r="H7" i="13"/>
  <c r="J7" i="13"/>
  <c r="K7" i="13"/>
  <c r="L7" i="13"/>
  <c r="M7" i="13"/>
  <c r="N7" i="13"/>
  <c r="D9" i="13"/>
  <c r="E9" i="13"/>
  <c r="G9" i="13"/>
  <c r="I9" i="13"/>
  <c r="F9" i="13"/>
  <c r="H9" i="13"/>
  <c r="J9" i="13"/>
  <c r="K9" i="13"/>
  <c r="L9" i="13"/>
  <c r="M9" i="13"/>
  <c r="N9" i="13"/>
  <c r="D12" i="13"/>
  <c r="E12" i="13"/>
  <c r="G12" i="13"/>
  <c r="I12" i="13"/>
  <c r="F12" i="13"/>
  <c r="H12" i="13"/>
  <c r="J12" i="13"/>
  <c r="K12" i="13"/>
  <c r="L12" i="13"/>
  <c r="M12" i="13"/>
  <c r="N12" i="13"/>
  <c r="D10" i="13"/>
  <c r="E10" i="13"/>
  <c r="G10" i="13"/>
  <c r="I10" i="13"/>
  <c r="F10" i="13"/>
  <c r="H10" i="13"/>
  <c r="J10" i="13"/>
  <c r="K10" i="13"/>
  <c r="L10" i="13"/>
  <c r="M10" i="13"/>
  <c r="N10" i="13"/>
  <c r="D13" i="13"/>
  <c r="E13" i="13"/>
  <c r="G13" i="13"/>
  <c r="I13" i="13"/>
  <c r="F13" i="13"/>
  <c r="H13" i="13"/>
  <c r="J13" i="13"/>
  <c r="K13" i="13"/>
  <c r="L13" i="13"/>
  <c r="M13" i="13"/>
  <c r="N13" i="13"/>
  <c r="D15" i="13"/>
  <c r="E15" i="13"/>
  <c r="G15" i="13"/>
  <c r="I15" i="13"/>
  <c r="F15" i="13"/>
  <c r="H15" i="13"/>
  <c r="J15" i="13"/>
  <c r="K15" i="13"/>
  <c r="L15" i="13"/>
  <c r="M15" i="13"/>
  <c r="N15" i="13"/>
  <c r="D11" i="13"/>
  <c r="E11" i="13"/>
  <c r="G11" i="13"/>
  <c r="I11" i="13"/>
  <c r="F11" i="13"/>
  <c r="H11" i="13"/>
  <c r="J11" i="13"/>
  <c r="K11" i="13"/>
  <c r="L11" i="13"/>
  <c r="M11" i="13"/>
  <c r="N11" i="13"/>
  <c r="D6" i="13"/>
  <c r="E6" i="13"/>
  <c r="G6" i="13"/>
  <c r="I6" i="13"/>
  <c r="F6" i="13"/>
  <c r="H6" i="13"/>
  <c r="J6" i="13"/>
  <c r="K6" i="13"/>
  <c r="L6" i="13"/>
  <c r="M6" i="13"/>
  <c r="N6" i="13"/>
</calcChain>
</file>

<file path=xl/comments1.xml><?xml version="1.0" encoding="utf-8"?>
<comments xmlns="http://schemas.openxmlformats.org/spreadsheetml/2006/main">
  <authors>
    <author>Anand Senthi</author>
  </authors>
  <commentList>
    <comment ref="D5" authorId="0">
      <text>
        <r>
          <rPr>
            <sz val="9"/>
            <color indexed="81"/>
            <rFont val="Verdana"/>
          </rPr>
          <t>intro of FA's</t>
        </r>
      </text>
    </comment>
    <comment ref="E5" authorId="0">
      <text>
        <r>
          <rPr>
            <sz val="9"/>
            <color indexed="81"/>
            <rFont val="Verdana"/>
          </rPr>
          <t>marker score increased to 4 points/mark increasing the marker and utility scores</t>
        </r>
      </text>
    </comment>
    <comment ref="J5" authorId="0">
      <text>
        <r>
          <rPr>
            <b/>
            <sz val="9"/>
            <color indexed="81"/>
            <rFont val="Verdana"/>
          </rPr>
          <t>Anand Senthi:</t>
        </r>
        <r>
          <rPr>
            <sz val="9"/>
            <color indexed="81"/>
            <rFont val="Verdana"/>
          </rPr>
          <t xml:space="preserve">
actual elite scores for 2010 prior to the post season changes to tackler/ute/forward scores</t>
        </r>
      </text>
    </comment>
    <comment ref="C7" authorId="0">
      <text>
        <r>
          <rPr>
            <sz val="9"/>
            <color indexed="81"/>
            <rFont val="Verdana"/>
          </rPr>
          <t xml:space="preserve">2003 forward scores include goals but not points
</t>
        </r>
      </text>
    </comment>
    <comment ref="L63" authorId="0">
      <text>
        <r>
          <rPr>
            <b/>
            <sz val="9"/>
            <color indexed="81"/>
            <rFont val="Verdana"/>
          </rPr>
          <t>Anand Senthi:</t>
        </r>
        <r>
          <rPr>
            <sz val="9"/>
            <color indexed="81"/>
            <rFont val="Verdana"/>
          </rPr>
          <t xml:space="preserve">
SD would be 2.2 if Swan is excluded</t>
        </r>
      </text>
    </comment>
    <comment ref="A113" authorId="0">
      <text>
        <r>
          <rPr>
            <b/>
            <sz val="9"/>
            <color indexed="81"/>
            <rFont val="Verdana"/>
          </rPr>
          <t>Anand Senthi:</t>
        </r>
        <r>
          <rPr>
            <sz val="9"/>
            <color indexed="81"/>
            <rFont val="Verdana"/>
          </rPr>
          <t xml:space="preserve">
total score of a standard HFFL team consisting of the "mean elite" in each position</t>
        </r>
      </text>
    </comment>
  </commentList>
</comments>
</file>

<file path=xl/comments2.xml><?xml version="1.0" encoding="utf-8"?>
<comments xmlns="http://schemas.openxmlformats.org/spreadsheetml/2006/main">
  <authors>
    <author>Anand Senthi</author>
    <author>A satisfied Microsoft Office User</author>
  </authors>
  <commentList>
    <comment ref="S3" authorId="0">
      <text>
        <r>
          <rPr>
            <b/>
            <sz val="9"/>
            <color indexed="81"/>
            <rFont val="Verdana"/>
          </rPr>
          <t>Anand Senthi:</t>
        </r>
        <r>
          <rPr>
            <sz val="9"/>
            <color indexed="81"/>
            <rFont val="Verdana"/>
          </rPr>
          <t xml:space="preserve">
In that particular position (not overall)</t>
        </r>
      </text>
    </comment>
    <comment ref="W3" authorId="0">
      <text>
        <r>
          <rPr>
            <b/>
            <sz val="9"/>
            <color indexed="81"/>
            <rFont val="Verdana"/>
          </rPr>
          <t>Anand Senthi:</t>
        </r>
        <r>
          <rPr>
            <sz val="9"/>
            <color indexed="81"/>
            <rFont val="Verdana"/>
          </rPr>
          <t xml:space="preserve">
In that particular position (not overall)</t>
        </r>
      </text>
    </comment>
    <comment ref="G18" authorId="1">
      <text>
        <r>
          <rPr>
            <b/>
            <sz val="9"/>
            <color indexed="81"/>
            <rFont val="Verdana"/>
          </rPr>
          <t>Anand Senthi:</t>
        </r>
        <r>
          <rPr>
            <sz val="9"/>
            <color indexed="81"/>
            <rFont val="Verdana"/>
          </rPr>
          <t xml:space="preserve">
note had the exact same average as Simon Black so was officially the equal 10th elite for tackling</t>
        </r>
      </text>
    </comment>
  </commentList>
</comments>
</file>

<file path=xl/comments3.xml><?xml version="1.0" encoding="utf-8"?>
<comments xmlns="http://schemas.openxmlformats.org/spreadsheetml/2006/main">
  <authors>
    <author>Anand Senthi</author>
  </authors>
  <commentList>
    <comment ref="C22" authorId="0">
      <text>
        <r>
          <rPr>
            <b/>
            <sz val="9"/>
            <color indexed="81"/>
            <rFont val="Verdana"/>
          </rPr>
          <t>Anand Senthi:</t>
        </r>
        <r>
          <rPr>
            <sz val="9"/>
            <color indexed="81"/>
            <rFont val="Verdana"/>
          </rPr>
          <t xml:space="preserve">
These were actually ladder positions for 2003 not necessarily final positions so 3rd &amp; 4th could be the other way round. 1st &amp; 2nd are correct</t>
        </r>
      </text>
    </comment>
    <comment ref="B31" authorId="0">
      <text>
        <r>
          <rPr>
            <sz val="9"/>
            <color indexed="81"/>
            <rFont val="Verdana"/>
          </rPr>
          <t xml:space="preserve">Awarding Finals Points in a backward order (eg 5-1 for 1st to 5th in a final five, and 4-1 for finals performance in a final 4)
</t>
        </r>
      </text>
    </comment>
    <comment ref="B33" authorId="0">
      <text>
        <r>
          <rPr>
            <b/>
            <sz val="9"/>
            <color indexed="81"/>
            <rFont val="Verdana"/>
          </rPr>
          <t>Anand Senthi:</t>
        </r>
        <r>
          <rPr>
            <sz val="9"/>
            <color indexed="81"/>
            <rFont val="Verdana"/>
          </rPr>
          <t xml:space="preserve">
formerly the Samba Hawks. Excluding the K-Hawks of 2010</t>
        </r>
      </text>
    </comment>
    <comment ref="R33" authorId="0">
      <text>
        <r>
          <rPr>
            <b/>
            <sz val="9"/>
            <color indexed="81"/>
            <rFont val="Verdana"/>
          </rPr>
          <t>Anand Senthi:</t>
        </r>
        <r>
          <rPr>
            <sz val="9"/>
            <color indexed="81"/>
            <rFont val="Verdana"/>
          </rPr>
          <t xml:space="preserve">
excluding the K-Hawks of 2010</t>
        </r>
      </text>
    </comment>
    <comment ref="B35" authorId="0">
      <text>
        <r>
          <rPr>
            <b/>
            <sz val="9"/>
            <color indexed="81"/>
            <rFont val="Verdana"/>
          </rPr>
          <t>Anand Senthi:</t>
        </r>
        <r>
          <rPr>
            <sz val="9"/>
            <color indexed="81"/>
            <rFont val="Verdana"/>
          </rPr>
          <t xml:space="preserve">
commenced in 2013 as Meat &amp; Cheese but then changed name to Rapid Sossage in 2014</t>
        </r>
      </text>
    </comment>
    <comment ref="M36" authorId="0">
      <text>
        <r>
          <rPr>
            <b/>
            <sz val="9"/>
            <color indexed="81"/>
            <rFont val="Verdana"/>
          </rPr>
          <t>Anand Senthi:</t>
        </r>
        <r>
          <rPr>
            <sz val="9"/>
            <color indexed="81"/>
            <rFont val="Verdana"/>
          </rPr>
          <t xml:space="preserve">
team coached by Buddha as the Buddhastators</t>
        </r>
      </text>
    </comment>
    <comment ref="R37" authorId="0">
      <text>
        <r>
          <rPr>
            <b/>
            <sz val="9"/>
            <color indexed="81"/>
            <rFont val="Verdana"/>
          </rPr>
          <t>Anand Senthi:</t>
        </r>
        <r>
          <rPr>
            <sz val="9"/>
            <color indexed="81"/>
            <rFont val="Verdana"/>
          </rPr>
          <t xml:space="preserve">
includes 2012 where coached the MOK side under the moniker K Blooms</t>
        </r>
      </text>
    </comment>
    <comment ref="B38" authorId="0">
      <text>
        <r>
          <rPr>
            <b/>
            <sz val="9"/>
            <color indexed="81"/>
            <rFont val="Verdana"/>
          </rPr>
          <t>Anand Senthi:</t>
        </r>
        <r>
          <rPr>
            <sz val="9"/>
            <color indexed="81"/>
            <rFont val="Verdana"/>
          </rPr>
          <t xml:space="preserve">
changed name to Big Noellas in Little China in 2009 when inherited the squad of "China"</t>
        </r>
      </text>
    </comment>
    <comment ref="R40" authorId="0">
      <text>
        <r>
          <rPr>
            <b/>
            <sz val="9"/>
            <color indexed="81"/>
            <rFont val="Verdana"/>
          </rPr>
          <t>Anand Senthi:</t>
        </r>
        <r>
          <rPr>
            <sz val="9"/>
            <color indexed="81"/>
            <rFont val="Verdana"/>
          </rPr>
          <t xml:space="preserve">
excludes 2012 when Hambling took the reigns as the K Blooms</t>
        </r>
      </text>
    </comment>
    <comment ref="B43" authorId="0">
      <text>
        <r>
          <rPr>
            <sz val="9"/>
            <color indexed="81"/>
            <rFont val="Verdana"/>
          </rPr>
          <t>Formerly Karlton Blues and includes the K-Hawks of 2010</t>
        </r>
      </text>
    </comment>
    <comment ref="B45" authorId="0">
      <text>
        <r>
          <rPr>
            <sz val="9"/>
            <color indexed="81"/>
            <rFont val="Verdana"/>
          </rPr>
          <t xml:space="preserve">Formerly Team Jamie. Excludes Big Noellas in Little China in 2009
</t>
        </r>
      </text>
    </comment>
    <comment ref="E50" authorId="0">
      <text>
        <r>
          <rPr>
            <sz val="9"/>
            <color indexed="81"/>
            <rFont val="Verdana"/>
          </rPr>
          <t>League size increased from 8 to 10 teams</t>
        </r>
      </text>
    </comment>
    <comment ref="I51" authorId="0">
      <text>
        <r>
          <rPr>
            <b/>
            <sz val="9"/>
            <color indexed="81"/>
            <rFont val="Verdana"/>
          </rPr>
          <t>Anand Senthi:</t>
        </r>
        <r>
          <rPr>
            <sz val="9"/>
            <color indexed="81"/>
            <rFont val="Verdana"/>
          </rPr>
          <t xml:space="preserve">
rather than being relegated, as China withdrew Noellas inherited the squad and changed their name</t>
        </r>
      </text>
    </comment>
    <comment ref="M51" authorId="0">
      <text>
        <r>
          <rPr>
            <b/>
            <sz val="9"/>
            <color indexed="81"/>
            <rFont val="Verdana"/>
          </rPr>
          <t>Anand Senthi:</t>
        </r>
        <r>
          <rPr>
            <sz val="9"/>
            <color indexed="81"/>
            <rFont val="Verdana"/>
          </rPr>
          <t xml:space="preserve">
Coach Hambling officially re-enters the league as a permanent coach after coaching the MOK as caretaker coach to premiership glory in 2011 under the moniker K Blooms
Coach Buddha intiially was appointed as stand in coach for the Devistators but  effectively ended up taking over the team in 2013 and 2014
</t>
        </r>
      </text>
    </comment>
    <comment ref="B55" authorId="0">
      <text>
        <r>
          <rPr>
            <b/>
            <sz val="9"/>
            <color indexed="81"/>
            <rFont val="Verdana"/>
          </rPr>
          <t>Anand Senthi:</t>
        </r>
        <r>
          <rPr>
            <sz val="9"/>
            <color indexed="81"/>
            <rFont val="Verdana"/>
          </rPr>
          <t xml:space="preserve">
1st relegation occurred pre season of 2010 (Karl's Krushers)</t>
        </r>
      </text>
    </comment>
    <comment ref="J55" authorId="0">
      <text>
        <r>
          <rPr>
            <b/>
            <sz val="9"/>
            <color indexed="81"/>
            <rFont val="Verdana"/>
          </rPr>
          <t>Anand Senthi:</t>
        </r>
        <r>
          <rPr>
            <sz val="9"/>
            <color indexed="81"/>
            <rFont val="Verdana"/>
          </rPr>
          <t xml:space="preserve">
however coach Karl took over as caretaker coach of the Samba Hawks</t>
        </r>
      </text>
    </comment>
  </commentList>
</comments>
</file>

<file path=xl/comments4.xml><?xml version="1.0" encoding="utf-8"?>
<comments xmlns="http://schemas.openxmlformats.org/spreadsheetml/2006/main">
  <authors>
    <author>Anand Senthi</author>
    <author>A satisfied Microsoft Office User</author>
  </authors>
  <commentList>
    <comment ref="E7" authorId="0">
      <text>
        <r>
          <rPr>
            <b/>
            <sz val="9"/>
            <color indexed="81"/>
            <rFont val="Verdana"/>
          </rPr>
          <t>Anand Senthi:</t>
        </r>
        <r>
          <rPr>
            <sz val="9"/>
            <color indexed="81"/>
            <rFont val="Verdana"/>
          </rPr>
          <t xml:space="preserve">
HGA is removed for comparison here</t>
        </r>
      </text>
    </comment>
    <comment ref="J7" authorId="0">
      <text>
        <r>
          <rPr>
            <b/>
            <sz val="9"/>
            <color indexed="81"/>
            <rFont val="Verdana"/>
          </rPr>
          <t>Anand Senthi:</t>
        </r>
        <r>
          <rPr>
            <sz val="9"/>
            <color indexed="81"/>
            <rFont val="Verdana"/>
          </rPr>
          <t xml:space="preserve">
from "Historic Elites" sheet: based on a team made of average elites from that year compared with the base year (2004)
</t>
        </r>
      </text>
    </comment>
    <comment ref="E13" authorId="0">
      <text>
        <r>
          <rPr>
            <sz val="9"/>
            <color indexed="81"/>
            <rFont val="Verdana"/>
          </rPr>
          <t>after removing HGA</t>
        </r>
      </text>
    </comment>
    <comment ref="F18" authorId="1">
      <text>
        <r>
          <rPr>
            <b/>
            <sz val="9"/>
            <color indexed="81"/>
            <rFont val="Verdana"/>
          </rPr>
          <t>Anand Senthi:</t>
        </r>
        <r>
          <rPr>
            <sz val="9"/>
            <color indexed="81"/>
            <rFont val="Verdana"/>
          </rPr>
          <t xml:space="preserve">
after removing HGA</t>
        </r>
      </text>
    </comment>
    <comment ref="I19" authorId="0">
      <text>
        <r>
          <rPr>
            <b/>
            <sz val="9"/>
            <color indexed="81"/>
            <rFont val="Verdana"/>
          </rPr>
          <t>Anand Senthi:</t>
        </r>
        <r>
          <rPr>
            <sz val="9"/>
            <color indexed="81"/>
            <rFont val="Verdana"/>
          </rPr>
          <t xml:space="preserve">
after removing HGA</t>
        </r>
      </text>
    </comment>
    <comment ref="E20" authorId="0">
      <text>
        <r>
          <rPr>
            <sz val="9"/>
            <color indexed="81"/>
            <rFont val="Verdana"/>
          </rPr>
          <t>after removing HGA</t>
        </r>
      </text>
    </comment>
    <comment ref="E22" authorId="0">
      <text>
        <r>
          <rPr>
            <sz val="9"/>
            <color indexed="81"/>
            <rFont val="Verdana"/>
          </rPr>
          <t xml:space="preserve">after removing HGA
</t>
        </r>
      </text>
    </comment>
    <comment ref="E24" authorId="0">
      <text>
        <r>
          <rPr>
            <b/>
            <sz val="9"/>
            <color indexed="81"/>
            <rFont val="Verdana"/>
          </rPr>
          <t>Anand Senthi:</t>
        </r>
        <r>
          <rPr>
            <sz val="9"/>
            <color indexed="81"/>
            <rFont val="Verdana"/>
          </rPr>
          <t xml:space="preserve">
afer removing HGA</t>
        </r>
      </text>
    </comment>
  </commentList>
</comments>
</file>

<file path=xl/sharedStrings.xml><?xml version="1.0" encoding="utf-8"?>
<sst xmlns="http://schemas.openxmlformats.org/spreadsheetml/2006/main" count="13020" uniqueCount="2153">
  <si>
    <t>2016 HFFL Coaches</t>
  </si>
  <si>
    <t>Coach</t>
  </si>
  <si>
    <t>No.</t>
  </si>
  <si>
    <t>Surname</t>
  </si>
  <si>
    <t>First Name</t>
  </si>
  <si>
    <t>Full Name</t>
  </si>
  <si>
    <t>Identifer</t>
  </si>
  <si>
    <t>Team Name</t>
  </si>
  <si>
    <t>Home Ground</t>
  </si>
  <si>
    <t>Mobile</t>
  </si>
  <si>
    <t>Email</t>
  </si>
  <si>
    <t>Paid</t>
  </si>
  <si>
    <t>Branigan</t>
  </si>
  <si>
    <t>Raife</t>
  </si>
  <si>
    <t>Raife Branigan</t>
  </si>
  <si>
    <t>Roofa's Squadron</t>
  </si>
  <si>
    <t>Patrick's Paddock</t>
  </si>
  <si>
    <t>+17173854201</t>
  </si>
  <si>
    <t>raife.j.branigan@gmail.com</t>
  </si>
  <si>
    <t>Devine</t>
  </si>
  <si>
    <t>Sam</t>
  </si>
  <si>
    <t>Sam Devine</t>
  </si>
  <si>
    <t>Mustard Pots</t>
  </si>
  <si>
    <t>MPG</t>
  </si>
  <si>
    <t>+16462623343</t>
  </si>
  <si>
    <t>devinesam@gmail.com</t>
  </si>
  <si>
    <t>Heath</t>
  </si>
  <si>
    <t>Heath Branigan</t>
  </si>
  <si>
    <t>Rhubarbarians</t>
  </si>
  <si>
    <t>Savage Gardens</t>
  </si>
  <si>
    <t>+61488112797</t>
  </si>
  <si>
    <t>heath_branigan1976@hotmail.com</t>
  </si>
  <si>
    <t>Hambling</t>
  </si>
  <si>
    <t>Toby</t>
  </si>
  <si>
    <t>Toby Hambling</t>
  </si>
  <si>
    <t>May Blooms</t>
  </si>
  <si>
    <t>May Bloom Fields</t>
  </si>
  <si>
    <t>+61431461070</t>
  </si>
  <si>
    <t>tobyhamblingvet@hotmail.com</t>
  </si>
  <si>
    <t>Senthi</t>
  </si>
  <si>
    <t>Anand</t>
  </si>
  <si>
    <t>Dark Side</t>
  </si>
  <si>
    <t>Death Star</t>
  </si>
  <si>
    <t>+61422222265</t>
  </si>
  <si>
    <t>arniesenthi@gmail.com</t>
  </si>
  <si>
    <t>Healy</t>
  </si>
  <si>
    <t>Michael</t>
  </si>
  <si>
    <t>Michael Healy</t>
  </si>
  <si>
    <t>Rapid Sossage</t>
  </si>
  <si>
    <t>Sossage Bowl</t>
  </si>
  <si>
    <t>+1 (917) 545-7122</t>
  </si>
  <si>
    <t>whoismichaelhealy@gmail.com</t>
  </si>
  <si>
    <t>Twaddle</t>
  </si>
  <si>
    <t>Andrew</t>
  </si>
  <si>
    <t>Andrew Twaddle</t>
  </si>
  <si>
    <t>Andrew T</t>
  </si>
  <si>
    <t>Twaddstars</t>
  </si>
  <si>
    <t>Twaddle Park</t>
  </si>
  <si>
    <t>+61403300129</t>
  </si>
  <si>
    <t>andrewtwaddle@gmail.com</t>
  </si>
  <si>
    <t>Duckham</t>
  </si>
  <si>
    <t>Ross</t>
  </si>
  <si>
    <t>Ross Duckham</t>
  </si>
  <si>
    <t>Real Saints</t>
  </si>
  <si>
    <t>Tina Arena</t>
  </si>
  <si>
    <t>+61422772627</t>
  </si>
  <si>
    <t>ross.duckham@gmail.com</t>
  </si>
  <si>
    <t>Wendt</t>
    <phoneticPr fontId="5"/>
  </si>
  <si>
    <t>Karl</t>
    <phoneticPr fontId="5"/>
  </si>
  <si>
    <t>Karl's Krushers</t>
    <phoneticPr fontId="5"/>
  </si>
  <si>
    <t>Krusharena</t>
    <phoneticPr fontId="5"/>
  </si>
  <si>
    <t>+61419916668</t>
  </si>
  <si>
    <t>karlwendt@hotmail.com</t>
  </si>
  <si>
    <t>Edwards</t>
  </si>
  <si>
    <t>Paul</t>
  </si>
  <si>
    <t>Paul Edwards</t>
  </si>
  <si>
    <t>Buddha's Brewsers</t>
  </si>
  <si>
    <t>The Keg</t>
  </si>
  <si>
    <t>+61433 984 525</t>
  </si>
  <si>
    <t>buddharock@gmail.com</t>
  </si>
  <si>
    <t>2016 HFFL LADDER</t>
  </si>
  <si>
    <t>Position</t>
  </si>
  <si>
    <t>ID</t>
  </si>
  <si>
    <t>Team</t>
  </si>
  <si>
    <t>Points</t>
  </si>
  <si>
    <t xml:space="preserve">Wins </t>
  </si>
  <si>
    <t>Losses</t>
  </si>
  <si>
    <t>Draws</t>
  </si>
  <si>
    <t>For</t>
  </si>
  <si>
    <t>Av For</t>
  </si>
  <si>
    <t>Against</t>
  </si>
  <si>
    <t>Av Ag</t>
  </si>
  <si>
    <t>%</t>
  </si>
  <si>
    <t>2016 HFFL FIXTURES</t>
  </si>
  <si>
    <t>Fixture ID</t>
  </si>
  <si>
    <t>Name</t>
  </si>
  <si>
    <t>H</t>
  </si>
  <si>
    <t>A</t>
  </si>
  <si>
    <t>Range</t>
  </si>
  <si>
    <t>V's Table</t>
  </si>
  <si>
    <t>AFL Round</t>
  </si>
  <si>
    <t>HFFL Round</t>
  </si>
  <si>
    <t>Game</t>
  </si>
  <si>
    <t>Home Team</t>
  </si>
  <si>
    <t>Away Team</t>
  </si>
  <si>
    <t>Venue</t>
  </si>
  <si>
    <t>v</t>
  </si>
  <si>
    <t/>
  </si>
  <si>
    <t>SCF</t>
  </si>
  <si>
    <t>EF</t>
  </si>
  <si>
    <t>SF1</t>
  </si>
  <si>
    <t>SF2</t>
  </si>
  <si>
    <t>PF</t>
  </si>
  <si>
    <t>GF</t>
  </si>
  <si>
    <t>Hustler Cricket Ground</t>
    <phoneticPr fontId="5"/>
  </si>
  <si>
    <t>2016 HFFL Results</t>
  </si>
  <si>
    <t>FOR</t>
  </si>
  <si>
    <t>AGAINST</t>
  </si>
  <si>
    <t>Wins</t>
  </si>
  <si>
    <t>Score</t>
  </si>
  <si>
    <t>Result</t>
  </si>
  <si>
    <t>Win</t>
  </si>
  <si>
    <t>Lose</t>
  </si>
  <si>
    <t>Draw1</t>
  </si>
  <si>
    <t>Draw2</t>
  </si>
  <si>
    <t>The Matured Bodies</t>
  </si>
  <si>
    <t>The Real Saints</t>
  </si>
  <si>
    <t>The Dark Side</t>
  </si>
  <si>
    <t>Big Noellas</t>
  </si>
  <si>
    <t>Team Jamie</t>
  </si>
  <si>
    <t>Devi-Stators</t>
  </si>
  <si>
    <t>Karl's Krusher's</t>
  </si>
  <si>
    <t>QF</t>
  </si>
  <si>
    <t>Mustard Pots (Sam)</t>
  </si>
  <si>
    <t>Dark Side (Anand)</t>
  </si>
  <si>
    <t>Total</t>
  </si>
  <si>
    <t>Rapid Sossage (Michael)</t>
  </si>
  <si>
    <t>May Blooms (Toby)</t>
  </si>
  <si>
    <t>LB QF</t>
  </si>
  <si>
    <t>Karl's Krushers (Karl)</t>
  </si>
  <si>
    <t>Real Saints (Ross)</t>
  </si>
  <si>
    <t>LB EF</t>
  </si>
  <si>
    <t>Buddha's Brewsers (Paul)</t>
  </si>
  <si>
    <t>Rhubarbarians (Heath)</t>
  </si>
  <si>
    <t>Major Semi</t>
  </si>
  <si>
    <t>Twaddstars (Andrew T)</t>
  </si>
  <si>
    <t>Minor Semi</t>
  </si>
  <si>
    <t>LB Major Semi</t>
  </si>
  <si>
    <t>Roofa's Squadron (Raife)</t>
  </si>
  <si>
    <t>LB Minor Semi</t>
  </si>
  <si>
    <t>LB PF</t>
  </si>
  <si>
    <t>LB GF</t>
  </si>
  <si>
    <t>MSD Effect</t>
    <phoneticPr fontId="5" type="noConversion"/>
  </si>
  <si>
    <t>total</t>
    <phoneticPr fontId="5" type="noConversion"/>
  </si>
  <si>
    <t>1st half</t>
    <phoneticPr fontId="5" type="noConversion"/>
  </si>
  <si>
    <t>2nd half</t>
    <phoneticPr fontId="5" type="noConversion"/>
  </si>
  <si>
    <t>averages</t>
    <phoneticPr fontId="5" type="noConversion"/>
  </si>
  <si>
    <t>Round</t>
  </si>
  <si>
    <t>Game Name</t>
  </si>
  <si>
    <t>Home Club Name</t>
  </si>
  <si>
    <t>Home Club Score</t>
  </si>
  <si>
    <t>Away Club Name</t>
  </si>
  <si>
    <t>Away Club Score</t>
  </si>
  <si>
    <t>Roofas Squadron</t>
  </si>
  <si>
    <t>RHUBARBARIANS</t>
  </si>
  <si>
    <t>Mayblooms</t>
  </si>
  <si>
    <t>Krusharena</t>
  </si>
  <si>
    <t>Karl's Krushers</t>
  </si>
  <si>
    <t>Maybloom Fields</t>
  </si>
  <si>
    <t>Qualifying Final</t>
  </si>
  <si>
    <t>Elimination Final</t>
  </si>
  <si>
    <t>LB Qualifying Final</t>
  </si>
  <si>
    <t>LB Elimination Final</t>
  </si>
  <si>
    <t>Major Semi Final</t>
  </si>
  <si>
    <t>Minor Semi Final</t>
  </si>
  <si>
    <t>LB Major Semi Final</t>
  </si>
  <si>
    <t>LB Minor Semi Final</t>
  </si>
  <si>
    <t>Preliminary Final</t>
  </si>
  <si>
    <t>LB Preliminary Final</t>
  </si>
  <si>
    <t>Grand Final</t>
  </si>
  <si>
    <t>LB Grand Final</t>
  </si>
  <si>
    <t>Club</t>
  </si>
  <si>
    <t>Player</t>
  </si>
  <si>
    <t>Marker</t>
  </si>
  <si>
    <t>Nick Riewoldt</t>
  </si>
  <si>
    <t>HGA</t>
  </si>
  <si>
    <t>Rory Laird</t>
  </si>
  <si>
    <t>Forward1</t>
  </si>
  <si>
    <t>Drew Petrie</t>
  </si>
  <si>
    <t>Tackler</t>
  </si>
  <si>
    <t>Jack Viney</t>
  </si>
  <si>
    <t>Utility</t>
  </si>
  <si>
    <t>Christopher Mayne</t>
  </si>
  <si>
    <t>Forward2</t>
  </si>
  <si>
    <t>Jeff Garlett</t>
  </si>
  <si>
    <t>Bench2</t>
  </si>
  <si>
    <t>Joe Daniher</t>
  </si>
  <si>
    <t>Midfielder1</t>
  </si>
  <si>
    <t>Travis Boak</t>
  </si>
  <si>
    <t>Midfielder3</t>
  </si>
  <si>
    <t>Dane Swan</t>
  </si>
  <si>
    <t>Midfielder2</t>
  </si>
  <si>
    <t>Daniel Hannebery</t>
  </si>
  <si>
    <t>Bench1</t>
  </si>
  <si>
    <t>Cale Hooker</t>
  </si>
  <si>
    <t>Jason Johannisen</t>
  </si>
  <si>
    <t>Thomas Sheridan</t>
  </si>
  <si>
    <t>Jake Lloyd</t>
  </si>
  <si>
    <t>Michael Johnson</t>
  </si>
  <si>
    <t>Dayne Beams</t>
  </si>
  <si>
    <t>Touk Miller</t>
  </si>
  <si>
    <t>Tory Dickson</t>
  </si>
  <si>
    <t>Jack Watts</t>
  </si>
  <si>
    <t>Toby Greene</t>
  </si>
  <si>
    <t>Tim Membrey</t>
  </si>
  <si>
    <t>Gary Rohan</t>
  </si>
  <si>
    <t>Darcy Parish</t>
  </si>
  <si>
    <t>Jordan Lewis</t>
  </si>
  <si>
    <t>David Mundy</t>
  </si>
  <si>
    <t>Jesse Hogan</t>
  </si>
  <si>
    <t>Josh P. Kennedy</t>
  </si>
  <si>
    <t>Lachlan Hansen</t>
  </si>
  <si>
    <t>Rory Sloane</t>
  </si>
  <si>
    <t>Luke Dahlhaus</t>
  </si>
  <si>
    <t>Brandon Ellis</t>
  </si>
  <si>
    <t>Jack Riewoldt</t>
  </si>
  <si>
    <t>Thomas Lynch</t>
  </si>
  <si>
    <t>Jacob Weitering</t>
  </si>
  <si>
    <t>Daniel Rich</t>
  </si>
  <si>
    <t>Liam Shiels</t>
  </si>
  <si>
    <t>Luke Shuey</t>
  </si>
  <si>
    <t>Bradley Hill</t>
  </si>
  <si>
    <t>Jack Billings</t>
  </si>
  <si>
    <t>Jacob Hopper</t>
  </si>
  <si>
    <t>Matthew Dea</t>
  </si>
  <si>
    <t>Adam Cooney</t>
  </si>
  <si>
    <t>Shane Kersten</t>
  </si>
  <si>
    <t>Josh Schache</t>
  </si>
  <si>
    <t>Steve Johnson</t>
  </si>
  <si>
    <t>Andrew Gaff</t>
  </si>
  <si>
    <t>Lance Franklin</t>
  </si>
  <si>
    <t>Jamie Cripps</t>
  </si>
  <si>
    <t>Michael Barlow</t>
  </si>
  <si>
    <t>Jack Steven</t>
  </si>
  <si>
    <t>Michael Walters</t>
  </si>
  <si>
    <t>Harry Taylor</t>
  </si>
  <si>
    <t>Patrick Dangerfield</t>
  </si>
  <si>
    <t>Leigh Montagna</t>
  </si>
  <si>
    <t>Jarryd Roughead</t>
  </si>
  <si>
    <t>Marcus Bontempelli</t>
  </si>
  <si>
    <t>Sam Gray</t>
  </si>
  <si>
    <t>Lachlan Hunter</t>
  </si>
  <si>
    <t>Mitch Duncan</t>
  </si>
  <si>
    <t>Heath Shaw</t>
  </si>
  <si>
    <t>Brett Deledio</t>
  </si>
  <si>
    <t>Jack Redpath</t>
  </si>
  <si>
    <t>Charlie Cameron</t>
  </si>
  <si>
    <t>Jasper Pittard</t>
  </si>
  <si>
    <t>Peter Wright</t>
  </si>
  <si>
    <t>Tom Hawkins</t>
  </si>
  <si>
    <t>Luke Parker</t>
  </si>
  <si>
    <t>Justin Westhoff</t>
  </si>
  <si>
    <t>Joel Selwood</t>
  </si>
  <si>
    <t>Thomas Liberatore</t>
  </si>
  <si>
    <t>Tom Lynch</t>
  </si>
  <si>
    <t>Jake Stringer</t>
  </si>
  <si>
    <t>Robert Gray</t>
  </si>
  <si>
    <t>Bryce Gibbs</t>
  </si>
  <si>
    <t>Sam Mitchell</t>
  </si>
  <si>
    <t>Sebastian Ross</t>
  </si>
  <si>
    <t>Patrick McCartin</t>
  </si>
  <si>
    <t>Matt Rosa</t>
  </si>
  <si>
    <t>Stephen Coniglio</t>
  </si>
  <si>
    <t>Jordan De Goey</t>
  </si>
  <si>
    <t>Lachie Henderson</t>
  </si>
  <si>
    <t>Jonathon Patton</t>
  </si>
  <si>
    <t>Matt Crouch</t>
  </si>
  <si>
    <t>Alex Fasolo</t>
  </si>
  <si>
    <t>Callum Mills</t>
  </si>
  <si>
    <t>Robert Tarrant</t>
  </si>
  <si>
    <t>Jack Gunston</t>
  </si>
  <si>
    <t>Kieren Jack</t>
  </si>
  <si>
    <t>Mark Blicavs</t>
  </si>
  <si>
    <t>Jackson Macrae</t>
  </si>
  <si>
    <t>Andrew Mackie</t>
  </si>
  <si>
    <t>Brad Crouch</t>
  </si>
  <si>
    <t>Jeremy McGovern</t>
  </si>
  <si>
    <t>David Armitage</t>
  </si>
  <si>
    <t>Tom Mitchell</t>
  </si>
  <si>
    <t>Eddie Betts</t>
  </si>
  <si>
    <t>Kade Simpson</t>
  </si>
  <si>
    <t>Matthew DeBoer</t>
  </si>
  <si>
    <t>Zachary Merrett</t>
  </si>
  <si>
    <t>Jack Lonie</t>
  </si>
  <si>
    <t>James Kelly</t>
  </si>
  <si>
    <t>Tom Scully</t>
  </si>
  <si>
    <t>Cameron Guthrie</t>
  </si>
  <si>
    <t>Aaron Young</t>
  </si>
  <si>
    <t>Josh Smith</t>
  </si>
  <si>
    <t>Jaeger O&amp;#x27;Meara</t>
  </si>
  <si>
    <t>Luke Breust</t>
  </si>
  <si>
    <t>Joshua Gibson</t>
  </si>
  <si>
    <t>Isaac Smith</t>
  </si>
  <si>
    <t>Matthew Priddis</t>
  </si>
  <si>
    <t>Travis Cloke</t>
  </si>
  <si>
    <t>Taylor Adams</t>
  </si>
  <si>
    <t>Scott Pendlebury</t>
  </si>
  <si>
    <t>Dustin Martin</t>
  </si>
  <si>
    <t>Marc Murphy</t>
  </si>
  <si>
    <t>Scott Thompson</t>
  </si>
  <si>
    <t>Tyrone Vickery</t>
  </si>
  <si>
    <t>Josh Caddy</t>
  </si>
  <si>
    <t>Patrick Cripps</t>
  </si>
  <si>
    <t>Levi Greenwood</t>
  </si>
  <si>
    <t>Steven Motlop</t>
  </si>
  <si>
    <t>Mitchell Wallis</t>
  </si>
  <si>
    <t>Jarrad Waite</t>
  </si>
  <si>
    <t>Jeremy Howe</t>
  </si>
  <si>
    <t>James Sicily</t>
  </si>
  <si>
    <t>Stephen Hill</t>
  </si>
  <si>
    <t>Daniel Menzel</t>
  </si>
  <si>
    <t>Daniel Wells</t>
  </si>
  <si>
    <t>Jack Crisp</t>
  </si>
  <si>
    <t>Josh Bruce</t>
  </si>
  <si>
    <t>Sam Kerridge</t>
  </si>
  <si>
    <t>Tom Rockliff</t>
  </si>
  <si>
    <t>Callan Ward</t>
  </si>
  <si>
    <t>Ryan Schoenmakers</t>
  </si>
  <si>
    <t>Michael Rischitelli</t>
  </si>
  <si>
    <t>Taylor Walker</t>
  </si>
  <si>
    <t>Hamish Hartlett</t>
  </si>
  <si>
    <t>Dion Prestia</t>
  </si>
  <si>
    <t>Steele Sidebottom</t>
  </si>
  <si>
    <t>Matthew Boyd</t>
  </si>
  <si>
    <t>Jack Darling</t>
  </si>
  <si>
    <t>Corey Enright</t>
  </si>
  <si>
    <t>Nick Dal Santo</t>
  </si>
  <si>
    <t>Jarrad McVeigh</t>
  </si>
  <si>
    <t>Eric MacKenzie</t>
  </si>
  <si>
    <t>Shaun Grigg</t>
  </si>
  <si>
    <t>Sam Docherty</t>
  </si>
  <si>
    <t>Bernie Vince</t>
  </si>
  <si>
    <t>Isaac Heeney</t>
  </si>
  <si>
    <t>Bradley Ebert</t>
  </si>
  <si>
    <t>Josh J. Kennedy</t>
  </si>
  <si>
    <t>Mitch Robinson</t>
  </si>
  <si>
    <t>Brendon Goddard</t>
  </si>
  <si>
    <t>Gary Ablett</t>
  </si>
  <si>
    <t>Jay Schulz</t>
  </si>
  <si>
    <t>Luke Hodge</t>
  </si>
  <si>
    <t>Marco Paparone</t>
  </si>
  <si>
    <t>Nathan Fyfe</t>
  </si>
  <si>
    <t>Bachar Houli</t>
  </si>
  <si>
    <t>Matthew Suckling</t>
  </si>
  <si>
    <t>Nathan Jones</t>
  </si>
  <si>
    <t>Tom McDonald</t>
  </si>
  <si>
    <t>Trent Cotchin</t>
  </si>
  <si>
    <t>Sam Fisher</t>
  </si>
  <si>
    <t>Chris Masten</t>
  </si>
  <si>
    <t>Mitchell Brown</t>
  </si>
  <si>
    <t>David Zaharakis</t>
  </si>
  <si>
    <t>Edward Curnow</t>
  </si>
  <si>
    <t>Chad Wingard</t>
  </si>
  <si>
    <t>Matthew Pavlich</t>
  </si>
  <si>
    <t>Oliver Wines</t>
  </si>
  <si>
    <t>Aaron Hall</t>
  </si>
  <si>
    <t>Kade Kolodjashnij</t>
  </si>
  <si>
    <t>Kurt Tippett</t>
  </si>
  <si>
    <t>Lachie Neale</t>
  </si>
  <si>
    <t>Anthony Miles</t>
  </si>
  <si>
    <t>Easton Wood</t>
  </si>
  <si>
    <t>Liam Picken</t>
  </si>
  <si>
    <t>Dylan Shiel</t>
  </si>
  <si>
    <t>Christian Petracca</t>
  </si>
  <si>
    <t>Pearce Hanley</t>
  </si>
  <si>
    <t>Darcy Moore</t>
  </si>
  <si>
    <t>Jeremy Cameron</t>
  </si>
  <si>
    <t>Tomas Bugg</t>
  </si>
  <si>
    <t>Ben Reid</t>
  </si>
  <si>
    <t>Adam Tomlinson</t>
  </si>
  <si>
    <t>Garrick Ibbotson</t>
  </si>
  <si>
    <t>Charlie Dixon</t>
  </si>
  <si>
    <t>Jack Redden</t>
  </si>
  <si>
    <t>Andrew Swallow</t>
  </si>
  <si>
    <t>Dom Tyson</t>
  </si>
  <si>
    <t>Liam Duggan</t>
  </si>
  <si>
    <t>Taylor Duryea</t>
  </si>
  <si>
    <t>Adam Treloar</t>
  </si>
  <si>
    <t>Josh Jenkins</t>
  </si>
  <si>
    <t>Lachie Whitfield</t>
  </si>
  <si>
    <t>Koby Stevens</t>
  </si>
  <si>
    <t>Mark LeCras</t>
  </si>
  <si>
    <t>Dayne Zorko</t>
  </si>
  <si>
    <t>Sean Dempster</t>
  </si>
  <si>
    <t>Cyril Rioli</t>
  </si>
  <si>
    <t>Joshua Kelly</t>
  </si>
  <si>
    <t>Ryan Bastinac</t>
  </si>
  <si>
    <t>Jack Steele</t>
  </si>
  <si>
    <t>Shane Savage</t>
  </si>
  <si>
    <t>Marcus Adams</t>
  </si>
  <si>
    <t>Hayden Ballantyne</t>
  </si>
  <si>
    <t>Shane Yarran</t>
  </si>
  <si>
    <t>Jamie Elliott</t>
  </si>
  <si>
    <t>Qual &amp; Elim Finals</t>
  </si>
  <si>
    <t>Semi Finals</t>
  </si>
  <si>
    <t>Preliminary Finals</t>
  </si>
  <si>
    <t>Grand Finals</t>
  </si>
  <si>
    <t>BB</t>
  </si>
  <si>
    <t>DS</t>
  </si>
  <si>
    <t>KK</t>
  </si>
  <si>
    <t>Mb</t>
  </si>
  <si>
    <t>MP</t>
  </si>
  <si>
    <t>Rso</t>
  </si>
  <si>
    <t>Rsa</t>
  </si>
  <si>
    <t>Rh</t>
  </si>
  <si>
    <t>RSq</t>
  </si>
  <si>
    <t>Tw</t>
  </si>
  <si>
    <t>Pre MSD</t>
  </si>
  <si>
    <t>Post MSD</t>
  </si>
  <si>
    <t>Post MSD excl byes</t>
  </si>
  <si>
    <t>MSD effect</t>
  </si>
  <si>
    <t>MSD Effect</t>
  </si>
  <si>
    <t>Post MSD Excl Byes</t>
  </si>
  <si>
    <t>Rsq</t>
  </si>
  <si>
    <t>AFL Squads 2016</t>
  </si>
  <si>
    <t>Adelaide</t>
  </si>
  <si>
    <t>Brisbane</t>
  </si>
  <si>
    <t>Carlton</t>
  </si>
  <si>
    <t>Collingwood</t>
  </si>
  <si>
    <t>Essendon</t>
  </si>
  <si>
    <t>Fremantle</t>
  </si>
  <si>
    <t>Geelong</t>
  </si>
  <si>
    <t>Gold Coast</t>
  </si>
  <si>
    <t>GWS</t>
  </si>
  <si>
    <t>Rory Atkins</t>
  </si>
  <si>
    <t>Harris Andrews</t>
  </si>
  <si>
    <t>Dennis Armfield</t>
  </si>
  <si>
    <t>Patrick Ambrose</t>
  </si>
  <si>
    <t>Michael Apeness</t>
  </si>
  <si>
    <t>Jimmy Bartel</t>
  </si>
  <si>
    <t>Gary Ablett jnr</t>
  </si>
  <si>
    <t>Paul Ahern</t>
  </si>
  <si>
    <t>Blaine Boekhorst</t>
  </si>
  <si>
    <t>James Aish</t>
  </si>
  <si>
    <t>Jason Ashby</t>
  </si>
  <si>
    <t>Harley Balic</t>
  </si>
  <si>
    <t>Jed Bews</t>
  </si>
  <si>
    <t>Callum Ah Chee</t>
  </si>
  <si>
    <t>Jake Barrett</t>
  </si>
  <si>
    <t>Luke Brown</t>
  </si>
  <si>
    <t>Claye Beams</t>
  </si>
  <si>
    <t>Dylan Buckley</t>
  </si>
  <si>
    <t>Jarryd Blair</t>
  </si>
  <si>
    <t>Mark Baguley</t>
  </si>
  <si>
    <t>Keegan Brooksby</t>
  </si>
  <si>
    <t>Matthew Buntine</t>
  </si>
  <si>
    <t>Levi Casboult</t>
  </si>
  <si>
    <t>Tim Broomhead</t>
  </si>
  <si>
    <t>Craig Bird</t>
  </si>
  <si>
    <t>Wylie Buzza</t>
  </si>
  <si>
    <t>Clay Cameron</t>
  </si>
  <si>
    <t>Kyle Cheney</t>
  </si>
  <si>
    <t>Tom Bell</t>
  </si>
  <si>
    <t>Nathan Brown</t>
  </si>
  <si>
    <t>Mitch W. Brown</t>
  </si>
  <si>
    <t>Harley Bennell</t>
  </si>
  <si>
    <t>Daniel Currie</t>
  </si>
  <si>
    <t>Rohan Bewick</t>
  </si>
  <si>
    <t>David Cuningham</t>
  </si>
  <si>
    <t>Connor Blakely</t>
  </si>
  <si>
    <t>Mitch Clark</t>
  </si>
  <si>
    <t>Sam Day</t>
  </si>
  <si>
    <t>Aidan Corr</t>
  </si>
  <si>
    <t>Allen Christensen</t>
  </si>
  <si>
    <t>Charlie Curnow</t>
  </si>
  <si>
    <t>Zac Clarke</t>
  </si>
  <si>
    <t>Nakia Cockatoo</t>
  </si>
  <si>
    <t>Brayden Fiorini</t>
  </si>
  <si>
    <t>Phil Davis</t>
  </si>
  <si>
    <t>Harry Dear</t>
  </si>
  <si>
    <t>Justin Clarke</t>
  </si>
  <si>
    <t>Ed Curnow</t>
  </si>
  <si>
    <t>Ben Crocker</t>
  </si>
  <si>
    <t>Courtenay Dempsey</t>
  </si>
  <si>
    <t>Samuel Collins</t>
  </si>
  <si>
    <t>Josh Cowan</t>
  </si>
  <si>
    <t>Jarrod Garlett</t>
  </si>
  <si>
    <t>Tom Downie</t>
  </si>
  <si>
    <t>Tom Doedee</t>
  </si>
  <si>
    <t>Josh Clayton</t>
  </si>
  <si>
    <t>Matthew Dick</t>
  </si>
  <si>
    <t>Yestin Eades</t>
  </si>
  <si>
    <t>Hayden Crozier</t>
  </si>
  <si>
    <t>Jordan Cunico</t>
  </si>
  <si>
    <t>Jarrad Grant</t>
  </si>
  <si>
    <t>Jeremy Finlayson</t>
  </si>
  <si>
    <t>Richard Douglas</t>
  </si>
  <si>
    <t>Michael Close</t>
  </si>
  <si>
    <t>Shaun Edwards</t>
  </si>
  <si>
    <t>Zac Dawson</t>
  </si>
  <si>
    <t>Matthew Flynn</t>
  </si>
  <si>
    <t>Cam Ellis-Yolmen</t>
  </si>
  <si>
    <t>Tom Cutler</t>
  </si>
  <si>
    <t>Andrejs Everitt</t>
  </si>
  <si>
    <t>Orazio Fantasia</t>
  </si>
  <si>
    <t>Matthew de Boer</t>
  </si>
  <si>
    <t>Mitch Hallahan</t>
  </si>
  <si>
    <t>Dean Gore</t>
  </si>
  <si>
    <t>Liam Dawson</t>
  </si>
  <si>
    <t>Jayden Foster</t>
  </si>
  <si>
    <t>Jack Frost</t>
  </si>
  <si>
    <t>Aaron Francis</t>
  </si>
  <si>
    <t>Nat Fyfe</t>
  </si>
  <si>
    <t>Jarrod Harbrow</t>
  </si>
  <si>
    <t>Ryan Griffen</t>
  </si>
  <si>
    <t>Mitch Grigg</t>
  </si>
  <si>
    <t>Jono Freeman</t>
  </si>
  <si>
    <t>Tyson Goldsack</t>
  </si>
  <si>
    <t>Martin Gleeson</t>
  </si>
  <si>
    <t>Brady Grey</t>
  </si>
  <si>
    <t>Ryan Gardner</t>
  </si>
  <si>
    <t>Nick Haynes</t>
  </si>
  <si>
    <t>Curtly Hampton</t>
  </si>
  <si>
    <t>Darcy Gardiner</t>
  </si>
  <si>
    <t>Daniel Gorringe</t>
  </si>
  <si>
    <t>Matthew Goodyear</t>
  </si>
  <si>
    <t>Jonathon Griffin</t>
  </si>
  <si>
    <t>Cory Gregson</t>
  </si>
  <si>
    <t>Sean Lemmens</t>
  </si>
  <si>
    <t>Harry Himmelberg</t>
  </si>
  <si>
    <t>Kyle Hartigan</t>
  </si>
  <si>
    <t>Josh Green</t>
  </si>
  <si>
    <t>Nick Graham</t>
  </si>
  <si>
    <t>James Gwilt</t>
  </si>
  <si>
    <t>Jack Hannath</t>
  </si>
  <si>
    <t>Jack Leslie</t>
  </si>
  <si>
    <t>Ricky Henderson</t>
  </si>
  <si>
    <t>Kristian Jaksch</t>
  </si>
  <si>
    <t>Brodie Grundy</t>
  </si>
  <si>
    <t>Michael Hartley</t>
  </si>
  <si>
    <t>Jesse Lonergan</t>
  </si>
  <si>
    <t>Will Hoskin-Elliott</t>
  </si>
  <si>
    <t>Sam Jacobs</t>
  </si>
  <si>
    <t>Ryan Harwood</t>
  </si>
  <si>
    <t>Michael Jamison</t>
  </si>
  <si>
    <t>Nick Kommer</t>
  </si>
  <si>
    <t>Ethan Hughes</t>
  </si>
  <si>
    <t>Matthew Hayball</t>
  </si>
  <si>
    <t>Tom J. Lynch</t>
  </si>
  <si>
    <t>Matthew Jaensch</t>
  </si>
  <si>
    <t>Eric Hipwood</t>
  </si>
  <si>
    <t>Liam Jones</t>
  </si>
  <si>
    <t>Tom Langdon</t>
  </si>
  <si>
    <t>Kyle Langford</t>
  </si>
  <si>
    <t>Nick Malceski</t>
  </si>
  <si>
    <t>Josh Kelly</t>
  </si>
  <si>
    <t>Jarrad Jansen</t>
  </si>
  <si>
    <t>Brent Macaffer</t>
  </si>
  <si>
    <t>Jayden Laverde</t>
  </si>
  <si>
    <t>George Horlin-Smith</t>
  </si>
  <si>
    <t>Jack Martin</t>
  </si>
  <si>
    <t>Adam Kennedy</t>
  </si>
  <si>
    <t>Jake Kelly</t>
  </si>
  <si>
    <t>Ben Keays</t>
  </si>
  <si>
    <t>Matthew Kreuzer</t>
  </si>
  <si>
    <t>Jonathon Marsh</t>
  </si>
  <si>
    <t>Matthew Leuenberger</t>
  </si>
  <si>
    <t>Ed Langdon</t>
  </si>
  <si>
    <t>Brandon Matera</t>
  </si>
  <si>
    <t>Matthew Kennedy</t>
  </si>
  <si>
    <t>Riley Knight</t>
  </si>
  <si>
    <t>Ryan Lester</t>
  </si>
  <si>
    <t>Jed Lamb</t>
  </si>
  <si>
    <t>Brayden Maynard</t>
  </si>
  <si>
    <t>Shaun McKernan</t>
  </si>
  <si>
    <t>Chris Mayne</t>
  </si>
  <si>
    <t>Jake Kolodjashnij</t>
  </si>
  <si>
    <t>Steven May</t>
  </si>
  <si>
    <t>Rory Lobb</t>
  </si>
  <si>
    <t>Stefan Martin</t>
  </si>
  <si>
    <t>Harry McKay</t>
  </si>
  <si>
    <t>Jackson Merrett</t>
  </si>
  <si>
    <t>Darcy Lang</t>
  </si>
  <si>
    <t>Trent McKenzie</t>
  </si>
  <si>
    <t>Caleb Marchbank</t>
  </si>
  <si>
    <t>Jake Lever</t>
  </si>
  <si>
    <t>Rhys Mathieson</t>
  </si>
  <si>
    <t>Adam Oxley</t>
  </si>
  <si>
    <t>Zach Merrett</t>
  </si>
  <si>
    <t>Tendai Mzungu</t>
  </si>
  <si>
    <t>Tom Lonergan</t>
  </si>
  <si>
    <t>Cameron McCarthy</t>
  </si>
  <si>
    <t>Luke Lowden</t>
  </si>
  <si>
    <t>Sam Mayes</t>
  </si>
  <si>
    <t>Andrew Phillips</t>
  </si>
  <si>
    <t>Alex Morgan</t>
  </si>
  <si>
    <t>Michael Luxford</t>
  </si>
  <si>
    <t>Tom Nicholls</t>
  </si>
  <si>
    <t>Patrick McKenna</t>
  </si>
  <si>
    <t>Tom T. Lynch</t>
  </si>
  <si>
    <t>Jaden McGrath</t>
  </si>
  <si>
    <t>Lachlan Plowman</t>
  </si>
  <si>
    <t>Tom Phillips</t>
  </si>
  <si>
    <t>Jaeger O'Meara</t>
  </si>
  <si>
    <t>Tim Mohr</t>
  </si>
  <si>
    <t>Jarryd Lyons</t>
  </si>
  <si>
    <t>Josh McGuinness</t>
  </si>
  <si>
    <t>Sam Rowe</t>
  </si>
  <si>
    <t>Jackson Ramsay</t>
  </si>
  <si>
    <t>Mason Redman</t>
  </si>
  <si>
    <t>Alex Pearce</t>
  </si>
  <si>
    <t>Lincoln McCarthy</t>
  </si>
  <si>
    <t>Shane Mumford</t>
  </si>
  <si>
    <t>David Mackay</t>
  </si>
  <si>
    <t>Daniel McStay</t>
  </si>
  <si>
    <t>Jack Silvagni</t>
  </si>
  <si>
    <t>Clancee Pearce</t>
  </si>
  <si>
    <t>Sam Menegola</t>
  </si>
  <si>
    <t>Rhys Palmer</t>
  </si>
  <si>
    <t>Mitch McGovern</t>
  </si>
  <si>
    <t>Daniel Merrett</t>
  </si>
  <si>
    <t>Matthew Scharenberg</t>
  </si>
  <si>
    <t>Will Hams</t>
  </si>
  <si>
    <t>Danyle Pearce</t>
  </si>
  <si>
    <t>Joel Patfull</t>
  </si>
  <si>
    <t>Troy Menzel</t>
  </si>
  <si>
    <t>Clem Smith</t>
  </si>
  <si>
    <t>Jake Long</t>
  </si>
  <si>
    <t>Aaron Sandilands</t>
  </si>
  <si>
    <t>Luke Russell</t>
  </si>
  <si>
    <t>Wayne Milera</t>
  </si>
  <si>
    <t>Liam Sumner</t>
  </si>
  <si>
    <t>Brayden Sier</t>
  </si>
  <si>
    <t>Anthony McDonald-Tipungwuti</t>
  </si>
  <si>
    <t>Jordan Murdoch</t>
  </si>
  <si>
    <t>Adam Saad</t>
  </si>
  <si>
    <t>Jarrod Pickett</t>
  </si>
  <si>
    <t>Reilly O'Brien</t>
  </si>
  <si>
    <t>Nick Robertson</t>
  </si>
  <si>
    <t>Dale Thomas</t>
  </si>
  <si>
    <t>Ben Sinclair</t>
  </si>
  <si>
    <t>Gach Nyuon</t>
  </si>
  <si>
    <t>Alex Silvagni</t>
  </si>
  <si>
    <t>Henry Schade</t>
  </si>
  <si>
    <t>Andy Otten</t>
  </si>
  <si>
    <t>Zach Tuohy</t>
  </si>
  <si>
    <t>Tom Wallis</t>
  </si>
  <si>
    <t>Lee Spurr</t>
  </si>
  <si>
    <t>Scott Selwood</t>
  </si>
  <si>
    <t>Joshua Schoenfeld</t>
  </si>
  <si>
    <t>Keenan Ramsey</t>
  </si>
  <si>
    <t>Jason Tutt</t>
  </si>
  <si>
    <t>Alan Toovey</t>
  </si>
  <si>
    <t>Ryan Crowley</t>
  </si>
  <si>
    <t>Nick Suban</t>
  </si>
  <si>
    <t>Billie Smedts</t>
  </si>
  <si>
    <t>Alex Sexton</t>
  </si>
  <si>
    <t>Paul Seedsman</t>
  </si>
  <si>
    <t>Dillon Viojo-Rainbow</t>
  </si>
  <si>
    <t>Matt Dea</t>
  </si>
  <si>
    <t>Cameron Sutcliffe</t>
  </si>
  <si>
    <t>Zac Smith</t>
  </si>
  <si>
    <t>Matt Shaw</t>
  </si>
  <si>
    <t>Dawson Simpson</t>
  </si>
  <si>
    <t>Sam Shaw</t>
  </si>
  <si>
    <t>Sam Skinner</t>
  </si>
  <si>
    <t>Andrew Walker</t>
  </si>
  <si>
    <t>Travis Varcoe</t>
  </si>
  <si>
    <t>Nathan Grima</t>
  </si>
  <si>
    <t>Matt Taberner</t>
  </si>
  <si>
    <t>Rhys Stanley</t>
  </si>
  <si>
    <t>David Swallow</t>
  </si>
  <si>
    <t>Devon Smith</t>
  </si>
  <si>
    <t>Lewis Taylor</t>
  </si>
  <si>
    <t>Jesse White</t>
  </si>
  <si>
    <t>Sam Grimley</t>
  </si>
  <si>
    <t>Darcy Tucker</t>
  </si>
  <si>
    <t>Seb Tape</t>
  </si>
  <si>
    <t>Brodie Smith</t>
  </si>
  <si>
    <t>Josh Walker</t>
  </si>
  <si>
    <t>Mark Whiley</t>
  </si>
  <si>
    <t>Marley Williams</t>
  </si>
  <si>
    <t>Mark Jamar</t>
  </si>
  <si>
    <t>Jackson Thurlow</t>
  </si>
  <si>
    <t>Rory Thompson</t>
  </si>
  <si>
    <t>James Stewart</t>
  </si>
  <si>
    <t>Daniel Talia</t>
  </si>
  <si>
    <t>Josh Watts</t>
  </si>
  <si>
    <t>Simon White</t>
  </si>
  <si>
    <t>Rupert Wills</t>
  </si>
  <si>
    <t>Lachlan Weller</t>
  </si>
  <si>
    <t>Nathan Vardy</t>
  </si>
  <si>
    <t>Mackenzie Willis</t>
  </si>
  <si>
    <t>Trent West</t>
  </si>
  <si>
    <t>Cameron Wood</t>
  </si>
  <si>
    <t>Jarrod Witts</t>
  </si>
  <si>
    <t>Sam Michael</t>
  </si>
  <si>
    <t>Zac Bates</t>
  </si>
  <si>
    <t>Nathan van Berlo</t>
  </si>
  <si>
    <t>Matthew Wright</t>
  </si>
  <si>
    <t>Mason Cox</t>
  </si>
  <si>
    <t>James Polkinghorne</t>
  </si>
  <si>
    <t>Sean Hurley</t>
  </si>
  <si>
    <t>Jock Cornell</t>
  </si>
  <si>
    <t>Ryan Davis</t>
  </si>
  <si>
    <t>Hugh Beasley</t>
  </si>
  <si>
    <t>Ciaran Byrne</t>
  </si>
  <si>
    <t>Corey Gault</t>
  </si>
  <si>
    <t>Jonathan Simpkin</t>
  </si>
  <si>
    <t>Anthony Morabito</t>
  </si>
  <si>
    <t>Cameron Delaney</t>
  </si>
  <si>
    <t>Jesse Joyce</t>
  </si>
  <si>
    <t>Zac Williams</t>
  </si>
  <si>
    <t>Harrison Wigg</t>
  </si>
  <si>
    <t>Billy Evans</t>
  </si>
  <si>
    <t>Andrew Gallucci</t>
  </si>
  <si>
    <t>Tim Golds</t>
  </si>
  <si>
    <t>Mathew Stokes</t>
  </si>
  <si>
    <t>Ryan Nyhuis</t>
  </si>
  <si>
    <t>Padraig Lucey</t>
  </si>
  <si>
    <t>Tom Keough</t>
  </si>
  <si>
    <t>Nathan Wilson</t>
  </si>
  <si>
    <t>Jonathon Beech</t>
  </si>
  <si>
    <t>Matthew Hammelmann</t>
  </si>
  <si>
    <t>Jesse Glass-McCasker</t>
  </si>
  <si>
    <t xml:space="preserve">Lachlan Keeffe </t>
  </si>
  <si>
    <t>Tanner Smith</t>
  </si>
  <si>
    <t>James Parsons</t>
  </si>
  <si>
    <t>Cameron Loersch</t>
  </si>
  <si>
    <t>Daniel Lloyd</t>
  </si>
  <si>
    <t>Hugh Greenwood</t>
  </si>
  <si>
    <t>Cian Hanley</t>
  </si>
  <si>
    <t>Billy Gowers</t>
  </si>
  <si>
    <t>Matthew Uebergang</t>
  </si>
  <si>
    <t>Tom Read</t>
  </si>
  <si>
    <t>Darcy MacPherson</t>
  </si>
  <si>
    <t>Sam J. Reid</t>
  </si>
  <si>
    <t>Paul Hunter</t>
  </si>
  <si>
    <t>Jackson Paine</t>
  </si>
  <si>
    <t>Ciaran Sheehan</t>
  </si>
  <si>
    <t xml:space="preserve">Josh Thomas </t>
  </si>
  <si>
    <t>Tom Ruggles</t>
  </si>
  <si>
    <t>Danny Stanley</t>
  </si>
  <si>
    <t>Alex Keath</t>
  </si>
  <si>
    <t>Archie Smith</t>
  </si>
  <si>
    <t>Darrean Wyatt</t>
  </si>
  <si>
    <t>Reuben William</t>
  </si>
  <si>
    <t>Sam Schulz</t>
  </si>
  <si>
    <t>Hawthorn</t>
  </si>
  <si>
    <t>Melbourne</t>
  </si>
  <si>
    <t>North Melbourne</t>
  </si>
  <si>
    <t>Port Adelaide</t>
  </si>
  <si>
    <t>Richmond</t>
  </si>
  <si>
    <t>St Kilda</t>
  </si>
  <si>
    <t>Sydney</t>
  </si>
  <si>
    <t>West Coast</t>
  </si>
  <si>
    <t>Western Bulldogs</t>
  </si>
  <si>
    <t>Grant Birchall</t>
  </si>
  <si>
    <t>Angus Brayshaw</t>
  </si>
  <si>
    <t>Jed Anderson</t>
  </si>
  <si>
    <t>Brendon Ah Chee</t>
  </si>
  <si>
    <t>David Astbury</t>
  </si>
  <si>
    <t>Blake Acres</t>
  </si>
  <si>
    <t>Aliir Aliir</t>
  </si>
  <si>
    <t>Matthew Allen</t>
  </si>
  <si>
    <t>Kaiden Brand</t>
  </si>
  <si>
    <t>Shaun Atley</t>
  </si>
  <si>
    <t>Karl Amon</t>
  </si>
  <si>
    <t>Jake Batchelor</t>
  </si>
  <si>
    <t>Harry Cunningham</t>
  </si>
  <si>
    <t>Tom Barrass</t>
  </si>
  <si>
    <t>Shane Biggs</t>
  </si>
  <si>
    <t>Chris Dawes</t>
  </si>
  <si>
    <t>Aaron Black</t>
  </si>
  <si>
    <t>Logan Austin</t>
  </si>
  <si>
    <t>Nathan Broad</t>
  </si>
  <si>
    <t>Abaina Davis</t>
  </si>
  <si>
    <t>Jamie Bennell</t>
  </si>
  <si>
    <t>Shaun Burgoyne</t>
  </si>
  <si>
    <t>Lynden Dunn</t>
  </si>
  <si>
    <t>Ben Brown</t>
  </si>
  <si>
    <t>Daniel Butler</t>
  </si>
  <si>
    <t>Jordan Dawson</t>
  </si>
  <si>
    <t>Mitch Brown</t>
  </si>
  <si>
    <t>Ryan Burton</t>
  </si>
  <si>
    <t>Sam Frost</t>
  </si>
  <si>
    <t>Ryan Clarke</t>
  </si>
  <si>
    <t>Riley Bonner</t>
  </si>
  <si>
    <t>Troy Chaplin</t>
  </si>
  <si>
    <t>Tom Curren</t>
  </si>
  <si>
    <t>Tom Derickx</t>
  </si>
  <si>
    <t>Sam Butler</t>
  </si>
  <si>
    <t>Tom Boyd</t>
  </si>
  <si>
    <t>Jonathon Ceglar</t>
  </si>
  <si>
    <t>Colin Garland</t>
  </si>
  <si>
    <t>Ben Cunnington</t>
  </si>
  <si>
    <t>Matthew Broadbent</t>
  </si>
  <si>
    <t>Reece Conca</t>
  </si>
  <si>
    <t>Luke Delaney</t>
  </si>
  <si>
    <t>Damien Cavka</t>
  </si>
  <si>
    <t>Tom Campbell</t>
  </si>
  <si>
    <t>John Butcher</t>
  </si>
  <si>
    <t>Heath Grundy</t>
  </si>
  <si>
    <t>Tom Cole</t>
  </si>
  <si>
    <t>Kieran Collins</t>
  </si>
  <si>
    <t>Jack Fitzpatrick</t>
  </si>
  <si>
    <t>Max Gawn</t>
  </si>
  <si>
    <t>Trent Dumont</t>
  </si>
  <si>
    <t>Darcy Byrne-Jones</t>
  </si>
  <si>
    <t>Luke Dunstan</t>
  </si>
  <si>
    <t>Dan Hannebery</t>
  </si>
  <si>
    <t>Zaine Cordy</t>
  </si>
  <si>
    <t>James Frawley</t>
  </si>
  <si>
    <t>Jack Grimes</t>
  </si>
  <si>
    <t>Sam Durdin</t>
  </si>
  <si>
    <t>Alipate Carlile</t>
  </si>
  <si>
    <t>Nathan Drummond</t>
  </si>
  <si>
    <t>Josh Gibson</t>
  </si>
  <si>
    <t>James Harmes</t>
  </si>
  <si>
    <t>Michael Firrito</t>
  </si>
  <si>
    <t>Tom Clurey</t>
  </si>
  <si>
    <t>Shane Edwards</t>
  </si>
  <si>
    <t>Nathan Freeman</t>
  </si>
  <si>
    <t>George Hewett</t>
  </si>
  <si>
    <t>Bailey Dale</t>
  </si>
  <si>
    <t>Taylor Garner</t>
  </si>
  <si>
    <t>Sam Colquhoun</t>
  </si>
  <si>
    <t>Jarryn Geary</t>
  </si>
  <si>
    <t>Jack Hiscox</t>
  </si>
  <si>
    <t>Xavier Ellis</t>
  </si>
  <si>
    <t>Caleb Daniel</t>
  </si>
  <si>
    <t>Blake Hardwick</t>
  </si>
  <si>
    <t>Liam Hulett</t>
  </si>
  <si>
    <t>Sam Gibson</t>
  </si>
  <si>
    <t>Corey Ellis</t>
  </si>
  <si>
    <t>Sam Gilbert</t>
  </si>
  <si>
    <t>Brandon Jack</t>
  </si>
  <si>
    <t>Billy Hartung</t>
  </si>
  <si>
    <t>Jayden Hunt</t>
  </si>
  <si>
    <t>Todd Goldstein</t>
  </si>
  <si>
    <t>Brad Ebert</t>
  </si>
  <si>
    <t>Todd Elton</t>
  </si>
  <si>
    <t>Hugh Goddard</t>
  </si>
  <si>
    <t>Jonathan Giles</t>
  </si>
  <si>
    <t>Josh Dunkley</t>
  </si>
  <si>
    <t>Kurt Heatherley</t>
  </si>
  <si>
    <t>Neville Jetta</t>
  </si>
  <si>
    <t>Billy Frampton</t>
  </si>
  <si>
    <t>Ben Griffiths</t>
  </si>
  <si>
    <t>Jade Gresham</t>
  </si>
  <si>
    <t>Alex Johnson</t>
  </si>
  <si>
    <t>Josh Hill</t>
  </si>
  <si>
    <t>Declan Hamilton</t>
  </si>
  <si>
    <t>Matt Jones</t>
  </si>
  <si>
    <t>Brent Harvey</t>
  </si>
  <si>
    <t>Robbie Gray</t>
  </si>
  <si>
    <t>Tom Hickey</t>
  </si>
  <si>
    <t>Zak Jones</t>
  </si>
  <si>
    <t>Shannon Hurn</t>
  </si>
  <si>
    <t>Joel Hamling</t>
  </si>
  <si>
    <t>Mitchell Hibberd</t>
  </si>
  <si>
    <t>Dylan Grimes</t>
  </si>
  <si>
    <t>Tom Lee</t>
  </si>
  <si>
    <t>Mark Hutchings</t>
  </si>
  <si>
    <t>Mitch Honeychurch</t>
  </si>
  <si>
    <t>Daniel Howe</t>
  </si>
  <si>
    <t>Ben Kennedy</t>
  </si>
  <si>
    <t>Shaun Higgins</t>
  </si>
  <si>
    <t>Shaun Hampson</t>
  </si>
  <si>
    <t>Billy Longer</t>
  </si>
  <si>
    <t>Jeremy Laidler</t>
  </si>
  <si>
    <t>Lewis Jetta</t>
  </si>
  <si>
    <t>Nathan Hrovat</t>
  </si>
  <si>
    <t>Will Langford</t>
  </si>
  <si>
    <t>Jay Kennedy-Harris</t>
  </si>
  <si>
    <t>Ben Jacobs</t>
  </si>
  <si>
    <t>Jack Hombsch</t>
  </si>
  <si>
    <t>Tyrone Leonardis</t>
  </si>
  <si>
    <t>Malcolm Karpany</t>
  </si>
  <si>
    <t>Lachie Hunter</t>
  </si>
  <si>
    <t>Dean Kent</t>
  </si>
  <si>
    <t>Jamie Macmillan</t>
  </si>
  <si>
    <t>Dougal Howard</t>
  </si>
  <si>
    <t>Taylor Hunt</t>
  </si>
  <si>
    <t>Paddy McCartin</t>
  </si>
  <si>
    <t>Angus Litherland</t>
  </si>
  <si>
    <t>Mitch King</t>
  </si>
  <si>
    <t>Luke McDonald</t>
  </si>
  <si>
    <t>Jarman Impey</t>
  </si>
  <si>
    <t>Kane Lambert</t>
  </si>
  <si>
    <t>Daniel McKenzie</t>
  </si>
  <si>
    <t>Ben McGlynn</t>
  </si>
  <si>
    <t>Tom Lamb</t>
  </si>
  <si>
    <t>Lin Jong</t>
  </si>
  <si>
    <t>Kieran Lovell</t>
  </si>
  <si>
    <t>Heritier Lumumba</t>
  </si>
  <si>
    <t>Ben McKay</t>
  </si>
  <si>
    <t>Aidyn Johnson</t>
  </si>
  <si>
    <t>Ben Lennon</t>
  </si>
  <si>
    <t>Tom Liberatore</t>
  </si>
  <si>
    <t>Ben McEvoy</t>
  </si>
  <si>
    <t>Oscar McDonald</t>
  </si>
  <si>
    <t>Brad McKenzie</t>
  </si>
  <si>
    <t>Tom Jonas</t>
  </si>
  <si>
    <t>Sam Lloyd</t>
  </si>
  <si>
    <t>Darren Minchington</t>
  </si>
  <si>
    <t>Scott Lycett</t>
  </si>
  <si>
    <t>Jack Macrae</t>
  </si>
  <si>
    <t>Teia Miles</t>
  </si>
  <si>
    <t>Declan Mountford</t>
  </si>
  <si>
    <t>Matthew Lobbe</t>
  </si>
  <si>
    <t>Ivan Maric</t>
  </si>
  <si>
    <t>Eric Mackenzie</t>
  </si>
  <si>
    <t>Toby McLean</t>
  </si>
  <si>
    <t>Alex Neal-Bullen</t>
  </si>
  <si>
    <t>Aaron Mullett</t>
  </si>
  <si>
    <t>Jake Neade</t>
  </si>
  <si>
    <t>Oleg Markov</t>
  </si>
  <si>
    <t>Brodie Murdoch</t>
  </si>
  <si>
    <t>Sam Naismith</t>
  </si>
  <si>
    <t>Will Minson</t>
  </si>
  <si>
    <t>Tim O'Brien</t>
  </si>
  <si>
    <t>Ben Newton</t>
  </si>
  <si>
    <t>Daniel Nielson</t>
  </si>
  <si>
    <t>Cam O'Shea</t>
  </si>
  <si>
    <t>Jack Newnes</t>
  </si>
  <si>
    <t>Toby Nankervis</t>
  </si>
  <si>
    <t>Patrick McGinnity</t>
  </si>
  <si>
    <t>Dale Morris</t>
  </si>
  <si>
    <t>Jono O'Rourke</t>
  </si>
  <si>
    <t>Clayton Oliver</t>
  </si>
  <si>
    <t>Jesse Palmer</t>
  </si>
  <si>
    <t>Liam McBean</t>
  </si>
  <si>
    <t>Lewis Pierce</t>
  </si>
  <si>
    <t>Robert Murphy</t>
  </si>
  <si>
    <t>Marc Pittonet</t>
  </si>
  <si>
    <t>Cameron Pedersen</t>
  </si>
  <si>
    <t>Kamdyn McIntosh</t>
  </si>
  <si>
    <t>Bailey Rice</t>
  </si>
  <si>
    <t>Dane Rampe</t>
  </si>
  <si>
    <t>Fraser McInnes</t>
  </si>
  <si>
    <t>Paul Puopolo</t>
  </si>
  <si>
    <t>Robbie Tarrant</t>
  </si>
  <si>
    <t>Jared Polec</t>
  </si>
  <si>
    <t>Reece McKenzie</t>
  </si>
  <si>
    <t>Sam Reid</t>
  </si>
  <si>
    <t>Kurt Mutimer</t>
  </si>
  <si>
    <t>Josh Prudden</t>
  </si>
  <si>
    <t>Christian Salem</t>
  </si>
  <si>
    <t>Lindsay Thomas</t>
  </si>
  <si>
    <t>Connor Menadue</t>
  </si>
  <si>
    <t>Dylan Roberton</t>
  </si>
  <si>
    <t>Ted Richards</t>
  </si>
  <si>
    <t>Nic Naitanui</t>
  </si>
  <si>
    <t>Jake Spencer</t>
  </si>
  <si>
    <t>Scott D. Thompson</t>
  </si>
  <si>
    <t>Paul Stewart</t>
  </si>
  <si>
    <t>Seb Ross</t>
  </si>
  <si>
    <t>Xavier Richards</t>
  </si>
  <si>
    <t>Jackson Nelson</t>
  </si>
  <si>
    <t>Fletcher Roberts</t>
  </si>
  <si>
    <t>Billy Stretch</t>
  </si>
  <si>
    <t>Joel Tippett</t>
  </si>
  <si>
    <t>Jimmy Toumpas</t>
  </si>
  <si>
    <t>Andrew Moore</t>
  </si>
  <si>
    <t>Daniel Robinson</t>
  </si>
  <si>
    <t>Luke Partington</t>
  </si>
  <si>
    <t>Jordan Roughead</t>
  </si>
  <si>
    <t>Dean Terlich</t>
  </si>
  <si>
    <t>Kayne Turner</t>
  </si>
  <si>
    <t>Jackson Trengove</t>
  </si>
  <si>
    <t>Steven Morris</t>
  </si>
  <si>
    <t>Cameron Shenton</t>
  </si>
  <si>
    <t>Matt Priddis</t>
  </si>
  <si>
    <t>Clay Smith</t>
  </si>
  <si>
    <t>Jack Trengove</t>
  </si>
  <si>
    <t>Ed Vickers-Willis</t>
  </si>
  <si>
    <t>Alex Rance</t>
  </si>
  <si>
    <t>Jack Sinclair</t>
  </si>
  <si>
    <t>James Rose</t>
  </si>
  <si>
    <t>Corey Wagner</t>
  </si>
  <si>
    <t>Matt White</t>
  </si>
  <si>
    <t>Callum Sinclair</t>
  </si>
  <si>
    <t>Will Schofield</t>
  </si>
  <si>
    <t>Matt Spangher</t>
  </si>
  <si>
    <t>Aaron Vandenberg</t>
  </si>
  <si>
    <t>Ollie Wines</t>
  </si>
  <si>
    <t>Daniel Rioli</t>
  </si>
  <si>
    <t>Eli Templeton</t>
  </si>
  <si>
    <t>Nick Smith</t>
  </si>
  <si>
    <t>Dom Sheed</t>
  </si>
  <si>
    <t>Matt Suckling</t>
  </si>
  <si>
    <t>Ben Stratton</t>
  </si>
  <si>
    <t>Jacob Townsend</t>
  </si>
  <si>
    <t>Jimmy Webster</t>
  </si>
  <si>
    <t>Michael Talia</t>
  </si>
  <si>
    <t>Brad Sheppard</t>
  </si>
  <si>
    <t>Mitch Wallis</t>
  </si>
  <si>
    <t>Zac Webster</t>
  </si>
  <si>
    <t>Mason Wood</t>
  </si>
  <si>
    <t>Maverick Weller</t>
  </si>
  <si>
    <t>Lukas Webb</t>
  </si>
  <si>
    <t>Brendan Whitecross</t>
  </si>
  <si>
    <t>Sam Wright</t>
  </si>
  <si>
    <t>Cameron Hewett</t>
  </si>
  <si>
    <t>Nick Vlastuin</t>
  </si>
  <si>
    <t>Brandon White</t>
  </si>
  <si>
    <t>Dean Towers</t>
  </si>
  <si>
    <t>Sharrod Wellingham</t>
  </si>
  <si>
    <t>Bailey Williams</t>
  </si>
  <si>
    <t>Dallas Willsmore</t>
  </si>
  <si>
    <t>Sam Weideman</t>
  </si>
  <si>
    <t>Jack Ziebell</t>
  </si>
  <si>
    <t>Dan Houston</t>
  </si>
  <si>
    <t>Chris Yarran</t>
  </si>
  <si>
    <t>Nathan Wright</t>
  </si>
  <si>
    <t>Jordan Foote</t>
  </si>
  <si>
    <t>Elliot Yeo</t>
  </si>
  <si>
    <t>Conor Glass</t>
  </si>
  <si>
    <t>Max King</t>
  </si>
  <si>
    <t>Majak Daw</t>
  </si>
  <si>
    <t>Nathan Krakouer</t>
  </si>
  <si>
    <t>Jason Castagna</t>
  </si>
  <si>
    <t>Nicholas Coughlan</t>
  </si>
  <si>
    <t>Kyle Galloway</t>
  </si>
  <si>
    <t>Corey Adamson</t>
  </si>
  <si>
    <t>Jed Adcock</t>
  </si>
  <si>
    <t>Lachlan Langford</t>
  </si>
  <si>
    <t>Viv Michie</t>
  </si>
  <si>
    <t>Will Fordham</t>
  </si>
  <si>
    <t>Kane Mitchell</t>
  </si>
  <si>
    <t>Mabior Chol</t>
  </si>
  <si>
    <t>Jason Holmes</t>
  </si>
  <si>
    <t>Harry Marsh</t>
  </si>
  <si>
    <t>Paddy Brophy</t>
  </si>
  <si>
    <t>Luke Goetz</t>
  </si>
  <si>
    <t>Jermaine Miller-Lewis</t>
  </si>
  <si>
    <t>Joel Smith</t>
  </si>
  <si>
    <t>Robbie Nahas</t>
  </si>
  <si>
    <t>Will Snelling</t>
  </si>
  <si>
    <t>Adam Marcon</t>
  </si>
  <si>
    <t>Nick O'Kearney</t>
  </si>
  <si>
    <t>Lewis Melican</t>
  </si>
  <si>
    <t>Brant Colledge</t>
  </si>
  <si>
    <t>Bradley Lynch</t>
  </si>
  <si>
    <t>Kade Stewart</t>
  </si>
  <si>
    <t>Joshua Wagner</t>
  </si>
  <si>
    <t>Braydon Preuss</t>
  </si>
  <si>
    <t xml:space="preserve">Angus Monfries </t>
  </si>
  <si>
    <t>Callum Moore</t>
  </si>
  <si>
    <t>Brenton Payne</t>
  </si>
  <si>
    <t>Samuel Murray</t>
  </si>
  <si>
    <t>Kane Lucas</t>
  </si>
  <si>
    <t>Roarke Smith</t>
  </si>
  <si>
    <t>Luke Surman</t>
  </si>
  <si>
    <t>Mitch White</t>
  </si>
  <si>
    <t>Farren Ray</t>
  </si>
  <si>
    <t xml:space="preserve">Patrick Ryder </t>
  </si>
  <si>
    <t>Jayden Short</t>
  </si>
  <si>
    <t>Josh Saunders</t>
  </si>
  <si>
    <t>Nic Newman</t>
  </si>
  <si>
    <t>Jordan Snadden</t>
  </si>
  <si>
    <t xml:space="preserve">Stewart Crameri </t>
  </si>
  <si>
    <t>Shem Tatupu</t>
  </si>
  <si>
    <t>Jake Melksham</t>
  </si>
  <si>
    <t>Ivan Soldo</t>
  </si>
  <si>
    <t>Jake Carlisle</t>
  </si>
  <si>
    <t>Colin O'Riordan</t>
  </si>
  <si>
    <t>Simon Tunbridge</t>
  </si>
  <si>
    <t>Alex Woodward</t>
  </si>
  <si>
    <t>Tom Papley</t>
  </si>
  <si>
    <t>Alec Waterman</t>
  </si>
  <si>
    <t>Retentions</t>
  </si>
  <si>
    <t>Pick</t>
  </si>
  <si>
    <t>Player Picked</t>
  </si>
  <si>
    <t>Retention Type</t>
  </si>
  <si>
    <t>Delistings</t>
  </si>
  <si>
    <t>Outward Trades</t>
  </si>
  <si>
    <t>PA</t>
  </si>
  <si>
    <t>elite</t>
  </si>
  <si>
    <t>non-elite</t>
  </si>
  <si>
    <t>GC</t>
  </si>
  <si>
    <t>Freo</t>
  </si>
  <si>
    <t>Syd</t>
  </si>
  <si>
    <t>rookie</t>
  </si>
  <si>
    <t>Bris</t>
  </si>
  <si>
    <t>Elite</t>
  </si>
  <si>
    <t>StK</t>
  </si>
  <si>
    <t>Top 20</t>
  </si>
  <si>
    <t>WC</t>
  </si>
  <si>
    <t>Sub 20</t>
  </si>
  <si>
    <t>Haw</t>
  </si>
  <si>
    <t>Rookie</t>
  </si>
  <si>
    <t>Non Elite 11-20</t>
  </si>
  <si>
    <t>Jack MacRae</t>
  </si>
  <si>
    <t>WB</t>
  </si>
  <si>
    <t>Adel</t>
  </si>
  <si>
    <t>Non Elite Sub-20</t>
  </si>
  <si>
    <t>syd</t>
  </si>
  <si>
    <t>Geel</t>
  </si>
  <si>
    <t>freo</t>
  </si>
  <si>
    <t>Cam McCarthy</t>
  </si>
  <si>
    <t>gws</t>
  </si>
  <si>
    <t>Non Elite</t>
  </si>
  <si>
    <t>Sub-20</t>
  </si>
  <si>
    <t>Joe Danniher</t>
  </si>
  <si>
    <t>Ess</t>
  </si>
  <si>
    <t>Melb</t>
  </si>
  <si>
    <t>Coll</t>
  </si>
  <si>
    <t>Travis Cloak</t>
  </si>
  <si>
    <t>Dylan Shiels</t>
  </si>
  <si>
    <t>Lachie Neil</t>
  </si>
  <si>
    <t>Mel</t>
  </si>
  <si>
    <t>Thomas J. Lynch</t>
  </si>
  <si>
    <t>Rich</t>
  </si>
  <si>
    <t>NM</t>
  </si>
  <si>
    <t>WCE</t>
  </si>
  <si>
    <t>PSD</t>
  </si>
  <si>
    <t>Josh Kennedy</t>
  </si>
  <si>
    <t>Dan Haneberry</t>
  </si>
  <si>
    <t>Chad WIngard</t>
  </si>
  <si>
    <t>Matt deBoer</t>
  </si>
  <si>
    <t>wce</t>
  </si>
  <si>
    <t>Tom T Lynch</t>
  </si>
  <si>
    <t>Hawks</t>
  </si>
  <si>
    <t>Carl</t>
  </si>
  <si>
    <t>Brendan Goddard</t>
  </si>
  <si>
    <t>Stk</t>
  </si>
  <si>
    <t>Ty Vickery</t>
  </si>
  <si>
    <t>Luke Dalhaus</t>
  </si>
  <si>
    <t>Jamie Elliot</t>
  </si>
  <si>
    <t>Joshua Schache</t>
  </si>
  <si>
    <t>Eric MacKenzieWC</t>
  </si>
  <si>
    <t>Matt Tabener</t>
  </si>
  <si>
    <t>haw</t>
  </si>
  <si>
    <t>Aaron Van Den Berg</t>
  </si>
  <si>
    <t>wb</t>
  </si>
  <si>
    <t>St K</t>
  </si>
  <si>
    <t>Jason Johanissen</t>
  </si>
  <si>
    <t>Jarrad Polec</t>
  </si>
  <si>
    <t>get fucked</t>
  </si>
  <si>
    <t>HWKS</t>
  </si>
  <si>
    <t>Ryan Schoenmachers</t>
  </si>
  <si>
    <t>MSD</t>
  </si>
  <si>
    <t>pick traded from Krushers</t>
  </si>
  <si>
    <t>pick traded from Brewsers</t>
  </si>
  <si>
    <t>pick traded from Mayblooms via Krushers</t>
  </si>
  <si>
    <t>Rhubarbs</t>
  </si>
  <si>
    <t>Roofa’s Squadron</t>
  </si>
  <si>
    <t>charlie cameron</t>
  </si>
  <si>
    <t>Mark Baguely</t>
  </si>
  <si>
    <t>pick traded from Rhubarbs</t>
  </si>
  <si>
    <t>Inward Trades</t>
  </si>
  <si>
    <t>Matthew De Boer</t>
  </si>
  <si>
    <t>traded from Real Saints</t>
  </si>
  <si>
    <t>traded from Mayblooms</t>
  </si>
  <si>
    <t>Patric Cripps</t>
  </si>
  <si>
    <t>Stephen Motlop</t>
  </si>
  <si>
    <t>traded from Mayblooms via Krushers</t>
  </si>
  <si>
    <t>RealClub</t>
  </si>
  <si>
    <t>Drafted</t>
  </si>
  <si>
    <t>Emperor</t>
  </si>
  <si>
    <t>Kangaroos</t>
  </si>
  <si>
    <t>St. Kilda</t>
  </si>
  <si>
    <t>Greater Western Sydney</t>
  </si>
  <si>
    <t>Gold Coast Suns</t>
  </si>
  <si>
    <t>Twadds</t>
  </si>
  <si>
    <t>Darth Mick</t>
  </si>
  <si>
    <t>Rosco</t>
  </si>
  <si>
    <t>Thomas Boyd</t>
  </si>
  <si>
    <t>Karls Krushers</t>
  </si>
  <si>
    <t>Koach</t>
  </si>
  <si>
    <t>Buddha</t>
  </si>
  <si>
    <t>Dyson Heppell</t>
  </si>
  <si>
    <t>Midfielder</t>
  </si>
  <si>
    <t>Forward</t>
  </si>
  <si>
    <t>Half-back</t>
  </si>
  <si>
    <t>Extractor</t>
  </si>
  <si>
    <t>Half-forward</t>
  </si>
  <si>
    <t>Neale, Lachie</t>
  </si>
  <si>
    <t>Riewoldt, Nick</t>
  </si>
  <si>
    <t>Priddis, Matt</t>
  </si>
  <si>
    <t>Gawn, Max</t>
  </si>
  <si>
    <t>Kennedy, Josh (WCE)</t>
  </si>
  <si>
    <t>Shaw, Heath</t>
  </si>
  <si>
    <t>Dangerfield, Patrick</t>
  </si>
  <si>
    <t>Kennedy, Josh (Syd)</t>
  </si>
  <si>
    <t>Reid, Ben</t>
  </si>
  <si>
    <t>Shiels, Liam</t>
  </si>
  <si>
    <t>Franklin, Lance</t>
  </si>
  <si>
    <t>Rampe, Dane</t>
  </si>
  <si>
    <t>Merrett, Zach</t>
  </si>
  <si>
    <t>Docherty, Sam</t>
  </si>
  <si>
    <t>Swallow, Andrew</t>
  </si>
  <si>
    <t>Rockliff, Tom</t>
  </si>
  <si>
    <t>Lynch, Tom (GC)</t>
  </si>
  <si>
    <t>Pittard, Jasper</t>
  </si>
  <si>
    <t>Cripps, Patrick</t>
  </si>
  <si>
    <t>Hannebery, Dan</t>
  </si>
  <si>
    <t>Sloane, Rory</t>
  </si>
  <si>
    <t>Betts, Eddie</t>
  </si>
  <si>
    <t>Ablett, Gary</t>
  </si>
  <si>
    <t>Greene, Toby</t>
  </si>
  <si>
    <t>Treloar, Adam</t>
  </si>
  <si>
    <t>Boyd, Matthew</t>
  </si>
  <si>
    <t>Curnow, Ed</t>
  </si>
  <si>
    <t>Goldstein, Todd</t>
  </si>
  <si>
    <t>Jenkins, Josh</t>
  </si>
  <si>
    <t>Houli, Bachar</t>
  </si>
  <si>
    <t>Hall, Aaron</t>
  </si>
  <si>
    <t>Rance, Alex</t>
  </si>
  <si>
    <t>Viney, Jack</t>
  </si>
  <si>
    <t>Grundy, Brodie</t>
  </si>
  <si>
    <t>Cameron, Jeremy</t>
  </si>
  <si>
    <t>Lynch, Tom (Adel)</t>
  </si>
  <si>
    <t>Gaff, Andrew</t>
  </si>
  <si>
    <t>Hogan, Jesse</t>
  </si>
  <si>
    <t>Membrey, Tim</t>
  </si>
  <si>
    <t>Wilson, Nathan</t>
  </si>
  <si>
    <t>Selwood, Joel</t>
  </si>
  <si>
    <t>Cloke, Travis</t>
  </si>
  <si>
    <t>Howe, Jeremy</t>
  </si>
  <si>
    <t>Thompson, Scott</t>
  </si>
  <si>
    <t>Hawkins, Tom</t>
  </si>
  <si>
    <t>Smith, Brodie</t>
  </si>
  <si>
    <t>Parker, Luke</t>
  </si>
  <si>
    <t>Mitchell, Sam</t>
  </si>
  <si>
    <t>McDonald, Tom</t>
  </si>
  <si>
    <t>Bird, Craig</t>
  </si>
  <si>
    <t>Mumford, Shane</t>
  </si>
  <si>
    <t>Riewoldt, Jack</t>
  </si>
  <si>
    <t>Simpson, Kade</t>
  </si>
  <si>
    <t>Wines, Ollie</t>
  </si>
  <si>
    <t>Zorko, Dayne</t>
  </si>
  <si>
    <t>Pendlebury, Scott</t>
  </si>
  <si>
    <t>Astbury, David</t>
  </si>
  <si>
    <t>Crouch, Brad</t>
  </si>
  <si>
    <t>Gunston, Jack</t>
  </si>
  <si>
    <t>Cutler, Tom</t>
  </si>
  <si>
    <t>Steven, Jack</t>
  </si>
  <si>
    <t>Hunter, Lachie</t>
  </si>
  <si>
    <t>Gibson, Josh</t>
  </si>
  <si>
    <t>Rioli, Cyril</t>
  </si>
  <si>
    <t>Tuohy, Zach</t>
  </si>
  <si>
    <t>Scully, Tom</t>
  </si>
  <si>
    <t>Martin, Dustin</t>
  </si>
  <si>
    <t>Mitchell, Tom</t>
  </si>
  <si>
    <t>Wingard, Chad</t>
  </si>
  <si>
    <t>Hurn, Shannon</t>
  </si>
  <si>
    <t>Cotchin, Trent</t>
  </si>
  <si>
    <t>Smith, Isaac</t>
  </si>
  <si>
    <t>Laird, Rory</t>
  </si>
  <si>
    <t>Walker, Taylor</t>
  </si>
  <si>
    <t>Shuey, Luke</t>
  </si>
  <si>
    <t>Shiel, Dylan</t>
  </si>
  <si>
    <t>Gray, Sam</t>
  </si>
  <si>
    <t>Waite, Jarrad</t>
  </si>
  <si>
    <t>Roberton, Dylan</t>
  </si>
  <si>
    <t>Coniglio, Stephen</t>
  </si>
  <si>
    <t>Greenwood, Levi</t>
  </si>
  <si>
    <t>Kennedy, Josh (WC)</t>
  </si>
  <si>
    <t>McVeigh, Jarrad</t>
  </si>
  <si>
    <t>Johnson, Steve</t>
  </si>
  <si>
    <t>Harbrow, Jarrod</t>
  </si>
  <si>
    <t>Newnes, Jack</t>
  </si>
  <si>
    <t>Whitecross, Brendan</t>
  </si>
  <si>
    <t>Barlow, Michael</t>
  </si>
  <si>
    <t>Sidebottom, Steele</t>
  </si>
  <si>
    <t>Daniher, Joe</t>
  </si>
  <si>
    <t>Pearce, Danyle</t>
  </si>
  <si>
    <t>Redpath, Jack</t>
  </si>
  <si>
    <t>Harvey, Brent</t>
  </si>
  <si>
    <t>Henderson, Lachie</t>
  </si>
  <si>
    <t>Fasolo, Alex</t>
  </si>
  <si>
    <t>Macmillan, Jamie</t>
  </si>
  <si>
    <t>Gray, Robbie</t>
  </si>
  <si>
    <t>Grigg, Shaun</t>
  </si>
  <si>
    <t>Adams, Taylor</t>
  </si>
  <si>
    <t>Spurr, Lee</t>
  </si>
  <si>
    <t>Tarrant, Robbie</t>
  </si>
  <si>
    <t>Motlop, Steven</t>
  </si>
  <si>
    <t>Crouch, Matt</t>
  </si>
  <si>
    <t>Taylor, Harry</t>
  </si>
  <si>
    <t>Gibbs, Bryce</t>
  </si>
  <si>
    <t>Breust, Luke</t>
  </si>
  <si>
    <t>Firrito, Michael</t>
  </si>
  <si>
    <t>Ward, Callan</t>
  </si>
  <si>
    <t>Montagna, Leigh</t>
  </si>
  <si>
    <t>Johannisen, Jason</t>
  </si>
  <si>
    <t>Stringer, Jake</t>
  </si>
  <si>
    <t>Vince, Bernie</t>
  </si>
  <si>
    <t>Walters, Michael</t>
  </si>
  <si>
    <t xml:space="preserve">Player  </t>
  </si>
  <si>
    <t xml:space="preserve">TM  </t>
  </si>
  <si>
    <t xml:space="preserve">GM  </t>
  </si>
  <si>
    <t xml:space="preserve">KI  </t>
  </si>
  <si>
    <t xml:space="preserve">MK  </t>
  </si>
  <si>
    <t xml:space="preserve">HB  </t>
  </si>
  <si>
    <t xml:space="preserve">DI  </t>
  </si>
  <si>
    <t xml:space="preserve">GL  </t>
  </si>
  <si>
    <t xml:space="preserve">BH  </t>
  </si>
  <si>
    <t xml:space="preserve">HO  </t>
  </si>
  <si>
    <t xml:space="preserve">TK  </t>
  </si>
  <si>
    <t xml:space="preserve">RB  </t>
  </si>
  <si>
    <t xml:space="preserve">IF  </t>
  </si>
  <si>
    <t xml:space="preserve">CL  </t>
  </si>
  <si>
    <t xml:space="preserve">CG  </t>
  </si>
  <si>
    <t xml:space="preserve">FF  </t>
  </si>
  <si>
    <t xml:space="preserve">FA  </t>
  </si>
  <si>
    <t xml:space="preserve">BR  </t>
  </si>
  <si>
    <t xml:space="preserve">CP  </t>
  </si>
  <si>
    <t xml:space="preserve">UP  </t>
  </si>
  <si>
    <t xml:space="preserve">CM  </t>
  </si>
  <si>
    <t xml:space="preserve">MI  </t>
  </si>
  <si>
    <t xml:space="preserve">BO  </t>
  </si>
  <si>
    <t xml:space="preserve">GA  </t>
  </si>
  <si>
    <t>FA</t>
  </si>
  <si>
    <t>Mi</t>
  </si>
  <si>
    <t>Ma</t>
  </si>
  <si>
    <t>T</t>
  </si>
  <si>
    <t>U (New)</t>
  </si>
  <si>
    <t>U (Old)</t>
  </si>
  <si>
    <t>F</t>
  </si>
  <si>
    <t>HB</t>
  </si>
  <si>
    <t>Ex</t>
  </si>
  <si>
    <t>HF</t>
  </si>
  <si>
    <t>FR</t>
  </si>
  <si>
    <t>Kennedy, Josh</t>
  </si>
  <si>
    <t>SY</t>
  </si>
  <si>
    <t>ES</t>
  </si>
  <si>
    <t>CW</t>
  </si>
  <si>
    <t>GE</t>
  </si>
  <si>
    <t>Murphy, Robert</t>
  </si>
  <si>
    <t>BL</t>
  </si>
  <si>
    <t>HW</t>
  </si>
  <si>
    <t>RI</t>
  </si>
  <si>
    <t>SK</t>
  </si>
  <si>
    <t>GW</t>
  </si>
  <si>
    <t>AD</t>
  </si>
  <si>
    <t>Ross, Sebastian</t>
  </si>
  <si>
    <t>CA</t>
  </si>
  <si>
    <t>Jones, Nathan</t>
  </si>
  <si>
    <t>ME</t>
  </si>
  <si>
    <t>Macrae, Jack</t>
  </si>
  <si>
    <t>Fiorini, Brayden</t>
  </si>
  <si>
    <t>Lewis, Jordan</t>
  </si>
  <si>
    <t>Goddard, Brendon</t>
  </si>
  <si>
    <t>Prestia, Dion</t>
  </si>
  <si>
    <t>Dal Santo, Nick</t>
  </si>
  <si>
    <t>Dahlhaus, Luke</t>
  </si>
  <si>
    <t>Menegola, Sam</t>
  </si>
  <si>
    <t>Zaharakis, David</t>
  </si>
  <si>
    <t>Hill, Stephen</t>
  </si>
  <si>
    <t>Grimes, Jack</t>
  </si>
  <si>
    <t>Lloyd, Jake</t>
  </si>
  <si>
    <t>Tyson, Dom</t>
  </si>
  <si>
    <t>Kelly, James</t>
  </si>
  <si>
    <t>Beams, Dayne</t>
  </si>
  <si>
    <t>Bontempelli, Marcus</t>
  </si>
  <si>
    <t>Kelly, Josh</t>
  </si>
  <si>
    <t>Ellis, Brandon</t>
  </si>
  <si>
    <t>Gibson, Sam</t>
  </si>
  <si>
    <t>Cooney, Adam</t>
  </si>
  <si>
    <t>Wells, Daniel</t>
  </si>
  <si>
    <t>Birchall, Grant</t>
  </si>
  <si>
    <t>Deledio, Brett</t>
  </si>
  <si>
    <t>Mundy, David</t>
  </si>
  <si>
    <t>Enright, Corey</t>
  </si>
  <si>
    <t>Boak, Travis</t>
  </si>
  <si>
    <t>Wallis, Mitch</t>
  </si>
  <si>
    <t>Henderson, Ricky</t>
  </si>
  <si>
    <t>Duncan, Mitch</t>
  </si>
  <si>
    <t>Biggs, Shane</t>
  </si>
  <si>
    <t>Miles, Anthony</t>
  </si>
  <si>
    <t>Stevens, Koby</t>
  </si>
  <si>
    <t>Jack, Kieren</t>
  </si>
  <si>
    <t>Guthrie, Cameron</t>
  </si>
  <si>
    <t>Lyons, Jarryd</t>
  </si>
  <si>
    <t>Picken, Liam</t>
  </si>
  <si>
    <t>Miller, Touk</t>
  </si>
  <si>
    <t>Williams, Zac</t>
  </si>
  <si>
    <t>Fyfe, Nat</t>
  </si>
  <si>
    <t>Masten, Chris</t>
  </si>
  <si>
    <t>Bartel, Jimmy</t>
  </si>
  <si>
    <t>Daniel, Caleb</t>
  </si>
  <si>
    <t>Bonner, Riley</t>
  </si>
  <si>
    <t>Ziebell, Jack</t>
  </si>
  <si>
    <t>Parish, Darcy</t>
  </si>
  <si>
    <t>Hodge, Luke</t>
  </si>
  <si>
    <t>Caddy, Josh</t>
  </si>
  <si>
    <t>Suckling, Matt</t>
  </si>
  <si>
    <t>Cunnington, Ben</t>
  </si>
  <si>
    <t>Kerridge, Sam</t>
  </si>
  <si>
    <t>Rosa, Matt</t>
  </si>
  <si>
    <t>Smith, Josh</t>
  </si>
  <si>
    <t>Murphy, Marc</t>
  </si>
  <si>
    <t>Jones, Matt</t>
  </si>
  <si>
    <t>Billings, Jack</t>
  </si>
  <si>
    <t>Wright, Matthew</t>
  </si>
  <si>
    <t>Atkins, Rory</t>
  </si>
  <si>
    <t>Savage, Shane</t>
  </si>
  <si>
    <t>Blakely, Connor</t>
  </si>
  <si>
    <t>Bastinac, Ryan</t>
  </si>
  <si>
    <t>Selwood, Scott</t>
  </si>
  <si>
    <t>Ramsay, Jackson</t>
  </si>
  <si>
    <t>Pearce, Clancee</t>
  </si>
  <si>
    <t>Hartung, Billy</t>
  </si>
  <si>
    <t>Langdon, Tom</t>
  </si>
  <si>
    <t>Stokes, Mathew</t>
  </si>
  <si>
    <t>Liberatore, Tom</t>
  </si>
  <si>
    <t>Griffen, Ryan</t>
  </si>
  <si>
    <t>Mackay, David</t>
  </si>
  <si>
    <t>Lynch, Tom</t>
  </si>
  <si>
    <t>Broadbent, Matthew</t>
  </si>
  <si>
    <t>Crisp, Jack</t>
  </si>
  <si>
    <t>Mills, Callum</t>
  </si>
  <si>
    <t>Whitfield, Lachie</t>
  </si>
  <si>
    <t>Hrovat, Nathan</t>
  </si>
  <si>
    <t>Armitage, David</t>
  </si>
  <si>
    <t>Shaw, Matt</t>
  </si>
  <si>
    <t>Hanley, Pearce</t>
  </si>
  <si>
    <t>Rischitelli, Michael</t>
  </si>
  <si>
    <t>Burgoyne, Shaun</t>
  </si>
  <si>
    <t>Robinson, Mitch</t>
  </si>
  <si>
    <t>Stretch, Billy</t>
  </si>
  <si>
    <t>Polec, Jared</t>
  </si>
  <si>
    <t>Rich, Daniel</t>
  </si>
  <si>
    <t>Edwards, Shane</t>
  </si>
  <si>
    <t>Sheridan, Tom</t>
  </si>
  <si>
    <t>Hunt, Taylor</t>
  </si>
  <si>
    <t>Mitchell, Kane</t>
  </si>
  <si>
    <t>Thomas, Dale</t>
  </si>
  <si>
    <t>Hartlett, Hamish</t>
  </si>
  <si>
    <t>Merrett, Jackson</t>
  </si>
  <si>
    <t>Smith, Devon</t>
  </si>
  <si>
    <t>Bugg, Tomas</t>
  </si>
  <si>
    <t>Marcon, Adam</t>
  </si>
  <si>
    <t>Malceski, Nick</t>
  </si>
  <si>
    <t>Salem, Christian</t>
  </si>
  <si>
    <t>Gwilt, James</t>
  </si>
  <si>
    <t>Graham, Nick</t>
  </si>
  <si>
    <t>Oliver, Clayton</t>
  </si>
  <si>
    <t>Mackie, Andrew</t>
  </si>
  <si>
    <t>Haynes, Nick</t>
  </si>
  <si>
    <t>Acres, Blake</t>
  </si>
  <si>
    <t>Towers, Dean</t>
  </si>
  <si>
    <t>de Goey, Jordan</t>
  </si>
  <si>
    <t>Kolodjashnij, Kade</t>
  </si>
  <si>
    <t>Kennedy, Ben</t>
  </si>
  <si>
    <t>Trengove, Jack</t>
  </si>
  <si>
    <t>Mayes, Sam</t>
  </si>
  <si>
    <t>McLean, Toby</t>
  </si>
  <si>
    <t>Hopper, Jacob</t>
  </si>
  <si>
    <t>Gleeson, Martin</t>
  </si>
  <si>
    <t>Seedsman, Paul</t>
  </si>
  <si>
    <t>Hallahan, Mitch</t>
  </si>
  <si>
    <t>Clarke, Ryan</t>
  </si>
  <si>
    <t>Higgins, Shaun</t>
  </si>
  <si>
    <t>Crowley, Ryan</t>
  </si>
  <si>
    <t>Brown, Luke</t>
  </si>
  <si>
    <t>Dumont, Trent</t>
  </si>
  <si>
    <t>Dea, Matt</t>
  </si>
  <si>
    <t>Tutt, Jason</t>
  </si>
  <si>
    <t>Smedts, Billie</t>
  </si>
  <si>
    <t>Petracca, Christian</t>
  </si>
  <si>
    <t>Hill, Bradley</t>
  </si>
  <si>
    <t>Newton, Ben</t>
  </si>
  <si>
    <t>Simpkin, Jonathan</t>
  </si>
  <si>
    <t>Whiley, Mark</t>
  </si>
  <si>
    <t>Wagner, Josh</t>
  </si>
  <si>
    <t>Oxley, Adam</t>
  </si>
  <si>
    <t>Blicavs, Mark</t>
  </si>
  <si>
    <t>Douglas, Richard</t>
  </si>
  <si>
    <t>Atley, Shaun</t>
  </si>
  <si>
    <t>Harmes, James</t>
  </si>
  <si>
    <t>Crozier, Hayden</t>
  </si>
  <si>
    <t>Sheed, Dom</t>
  </si>
  <si>
    <t>Jong, Lin</t>
  </si>
  <si>
    <t>Duryea, Taylor</t>
  </si>
  <si>
    <t>Baguley, Mark</t>
  </si>
  <si>
    <t>Phillips, Tom</t>
  </si>
  <si>
    <t>Sheppard, Brad</t>
  </si>
  <si>
    <t>Wood, Easton</t>
  </si>
  <si>
    <t>Dunstan, Luke</t>
  </si>
  <si>
    <t>Toumpas, Jimmy</t>
  </si>
  <si>
    <t>Ebert, Brad</t>
  </si>
  <si>
    <t>McIntosh, Kamdyn</t>
  </si>
  <si>
    <t>Ellis, Corey</t>
  </si>
  <si>
    <t>Wills, Rupert</t>
  </si>
  <si>
    <t>Mathieson, Rhys</t>
  </si>
  <si>
    <t>Christensen, Allen</t>
  </si>
  <si>
    <t>Conca, Reece</t>
  </si>
  <si>
    <t>Dunkley, Josh</t>
  </si>
  <si>
    <t>Mullett, Aaron</t>
  </si>
  <si>
    <t>McDonald, Oscar</t>
  </si>
  <si>
    <t>Langdon, Ed</t>
  </si>
  <si>
    <t>Honeychurch, Mitch</t>
  </si>
  <si>
    <t>Edwards, Shaun</t>
  </si>
  <si>
    <t>Adams, Marcus</t>
  </si>
  <si>
    <t>Talia, Daniel</t>
  </si>
  <si>
    <t>Langford, Will</t>
  </si>
  <si>
    <t>Jetta, Neville</t>
  </si>
  <si>
    <t>Wellingham, Sharrod</t>
  </si>
  <si>
    <t>Aish, James</t>
  </si>
  <si>
    <t>Grundy, Heath</t>
  </si>
  <si>
    <t>Weller, Maverick</t>
  </si>
  <si>
    <t>Brayshaw, Angus</t>
  </si>
  <si>
    <t>McGovern, Jeremy</t>
  </si>
  <si>
    <t>Michie, Viv</t>
  </si>
  <si>
    <t>Weller, Lachie</t>
  </si>
  <si>
    <t>Byrne, Ciaran</t>
  </si>
  <si>
    <t>Sinclair, Ben</t>
  </si>
  <si>
    <t>Westhoff, Justin</t>
  </si>
  <si>
    <t>Ruggles, Tom</t>
  </si>
  <si>
    <t>Moore, Andrew</t>
  </si>
  <si>
    <t>Ibbotson, Garrick</t>
  </si>
  <si>
    <t>Ellis-Yolmen, Cam</t>
  </si>
  <si>
    <t>Watts, Jack</t>
  </si>
  <si>
    <t>Johnson, Michael</t>
  </si>
  <si>
    <t>Wright, Sam</t>
  </si>
  <si>
    <t>Tucker, Darcy</t>
  </si>
  <si>
    <t>Lumumba, Heritier</t>
  </si>
  <si>
    <t>Sutcliffe, Cameron</t>
  </si>
  <si>
    <t>Steele, Jack</t>
  </si>
  <si>
    <t>Bell, Tom</t>
  </si>
  <si>
    <t>McKenzie, Brad</t>
  </si>
  <si>
    <t>Williams, Marley</t>
  </si>
  <si>
    <t>Kent, Dean</t>
  </si>
  <si>
    <t>Hughes, Ethan</t>
  </si>
  <si>
    <t>Martin, Jack</t>
  </si>
  <si>
    <t>May, Steven</t>
  </si>
  <si>
    <t>Martin, Stefan</t>
  </si>
  <si>
    <t>Cowan, Josh</t>
  </si>
  <si>
    <t>Saad, Adam</t>
  </si>
  <si>
    <t>Lever, Jake</t>
  </si>
  <si>
    <t>Armfield, Dennis</t>
  </si>
  <si>
    <t>LeCras, Mark</t>
  </si>
  <si>
    <t>Dempsey, Courtenay</t>
  </si>
  <si>
    <t>Hunt, Jayden</t>
  </si>
  <si>
    <t>Webster, Jimmy</t>
  </si>
  <si>
    <t>Young, Aaron</t>
  </si>
  <si>
    <t>Geary, Jarryn</t>
  </si>
  <si>
    <t>Byrne-Jones, Darcy</t>
  </si>
  <si>
    <t>Hams, Will</t>
  </si>
  <si>
    <t>Markov, Oleg</t>
  </si>
  <si>
    <t>Gresham, Jade</t>
  </si>
  <si>
    <t>White, Simon</t>
  </si>
  <si>
    <t>Yeo, Elliot</t>
  </si>
  <si>
    <t>Langford, Kyle</t>
  </si>
  <si>
    <t>Menzel, Daniel</t>
  </si>
  <si>
    <t>Blair, Jarryd</t>
  </si>
  <si>
    <t>Heeney, Isaac</t>
  </si>
  <si>
    <t>Weitering, Jacob</t>
  </si>
  <si>
    <t>Matera, Brandon</t>
  </si>
  <si>
    <t>Bewick, Rohan</t>
  </si>
  <si>
    <t>Short, Jayden</t>
  </si>
  <si>
    <t>Castagna, Jason</t>
  </si>
  <si>
    <t>ORourke, Jonathan</t>
  </si>
  <si>
    <t>Polkinghorne, James</t>
  </si>
  <si>
    <t>Sexton, Alex</t>
  </si>
  <si>
    <t>Lonergan, Jesse</t>
  </si>
  <si>
    <t>Varcoe, Travis</t>
  </si>
  <si>
    <t>Taylor, Lewis</t>
  </si>
  <si>
    <t>de Boer, Matthew</t>
  </si>
  <si>
    <t>Williams, Bailey</t>
  </si>
  <si>
    <t>Aliir, Aliir</t>
  </si>
  <si>
    <t>McDonald-Tipungwuti, Anthony</t>
  </si>
  <si>
    <t>Mayne, Chris</t>
  </si>
  <si>
    <t>Lambert, Kane</t>
  </si>
  <si>
    <t>Maynard, Brayden</t>
  </si>
  <si>
    <t>Brown, Mitch</t>
  </si>
  <si>
    <t>Kennedy, Adam</t>
  </si>
  <si>
    <t>Hutchings, Mark</t>
  </si>
  <si>
    <t>Everitt, Andrejs</t>
  </si>
  <si>
    <t>Krakouer, Nathan</t>
  </si>
  <si>
    <t>Mzungu, Tendai</t>
  </si>
  <si>
    <t>Ah Chee, Brendon</t>
  </si>
  <si>
    <t>Fantasia, Orazio</t>
  </si>
  <si>
    <t>Morris, Dale</t>
  </si>
  <si>
    <t>Howe, Daniel</t>
  </si>
  <si>
    <t>Lang, Darcy</t>
  </si>
  <si>
    <t>Jacobs, Sam</t>
  </si>
  <si>
    <t>Snelling, Will</t>
  </si>
  <si>
    <t>Jansen, Jarrad</t>
  </si>
  <si>
    <t>Vlastuin, Nick</t>
  </si>
  <si>
    <t>Grey, Brady</t>
  </si>
  <si>
    <t>Palmer, Rhys</t>
  </si>
  <si>
    <t>Wood, Mason</t>
  </si>
  <si>
    <t>Himmelberg, Harrison</t>
  </si>
  <si>
    <t>Butler, Sam</t>
  </si>
  <si>
    <t>Redden, Jack</t>
  </si>
  <si>
    <t>Gilbert, Sam</t>
  </si>
  <si>
    <t>Adcock, Jed</t>
  </si>
  <si>
    <t>Murdoch, Jordan</t>
  </si>
  <si>
    <t>Cunningham, Harry</t>
  </si>
  <si>
    <t>Silvagni, Alex</t>
  </si>
  <si>
    <t>Neal-Bullen, Alex</t>
  </si>
  <si>
    <t>Grima, Nathan</t>
  </si>
  <si>
    <t>Schoenfeld, Josh</t>
  </si>
  <si>
    <t>Lovell, Kieran</t>
  </si>
  <si>
    <t>Amon, Karl</t>
  </si>
  <si>
    <t>McDonald, Luke</t>
  </si>
  <si>
    <t>Cheney, Kyle</t>
  </si>
  <si>
    <t>Tape, Seb</t>
  </si>
  <si>
    <t>Boekhorst, Blaine</t>
  </si>
  <si>
    <t>McKenna, Conor</t>
  </si>
  <si>
    <t>Goldsack, Tyson</t>
  </si>
  <si>
    <t>Harwood, Ryan</t>
  </si>
  <si>
    <t>Vandenberg, Aaron</t>
  </si>
  <si>
    <t>Jones, Zak</t>
  </si>
  <si>
    <t>Smith, Nick</t>
  </si>
  <si>
    <t>Mackenzie, Eric</t>
  </si>
  <si>
    <t>Frawley, James</t>
  </si>
  <si>
    <t>Cripps, Jamie</t>
  </si>
  <si>
    <t>Collins, Sam</t>
  </si>
  <si>
    <t>Ah Chee, Callum</t>
  </si>
  <si>
    <t>Dickson, Tory</t>
  </si>
  <si>
    <t>Dempster, Sean</t>
  </si>
  <si>
    <t>Pavlich, Matthew</t>
  </si>
  <si>
    <t>Stewart, Kade</t>
  </si>
  <si>
    <t>Smith, Roarke</t>
  </si>
  <si>
    <t>White, Mitch</t>
  </si>
  <si>
    <t>McGlynn, Ben</t>
  </si>
  <si>
    <t>Green, Josh</t>
  </si>
  <si>
    <t>Hill, Josh</t>
  </si>
  <si>
    <t>Jacobs, Ben</t>
  </si>
  <si>
    <t>Robertson, Nick</t>
  </si>
  <si>
    <t>Brand, Kaiden</t>
  </si>
  <si>
    <t>White, Jesse</t>
  </si>
  <si>
    <t>Puopolo, Paul</t>
  </si>
  <si>
    <t>Webb, Lukas</t>
  </si>
  <si>
    <t>Schade, Henry</t>
  </si>
  <si>
    <t>Menadue, Connor</t>
  </si>
  <si>
    <t>Davis, Ryan</t>
  </si>
  <si>
    <t>Robinson, Dan</t>
  </si>
  <si>
    <t>Laidler, Jeremy</t>
  </si>
  <si>
    <t>Jetta, Lewis</t>
  </si>
  <si>
    <t>Sinclair, Jack</t>
  </si>
  <si>
    <t>Rose, James</t>
  </si>
  <si>
    <t>Grimes, Dylan</t>
  </si>
  <si>
    <t>Duggan, Liam</t>
  </si>
  <si>
    <t>Hansen, Lachlan</t>
  </si>
  <si>
    <t>Pedersen, Cameron</t>
  </si>
  <si>
    <t>Fisher, Sam</t>
  </si>
  <si>
    <t>Marsh, Jonathon</t>
  </si>
  <si>
    <t>Cameron, Charlie</t>
  </si>
  <si>
    <t>Palmer, Jesse</t>
  </si>
  <si>
    <t>Smith, Archie</t>
  </si>
  <si>
    <t>Trengove, Jackson</t>
  </si>
  <si>
    <t>Barrass, Tom</t>
  </si>
  <si>
    <t>Kolodjashnij, Jake</t>
  </si>
  <si>
    <t>Buckley, Dylan</t>
  </si>
  <si>
    <t>Dale, Bailey</t>
  </si>
  <si>
    <t>Minchington, Darren</t>
  </si>
  <si>
    <t>Plowman, Lachie</t>
  </si>
  <si>
    <t>Hewett, George</t>
  </si>
  <si>
    <t>Lloyd, Sam</t>
  </si>
  <si>
    <t>Tomlinson, Adam</t>
  </si>
  <si>
    <t>Cameron, Clay</t>
  </si>
  <si>
    <t>Wright, Peter</t>
  </si>
  <si>
    <t>McKenzie, Daniel</t>
  </si>
  <si>
    <t>Darling, Jack</t>
  </si>
  <si>
    <t>Richards, Xavier</t>
  </si>
  <si>
    <t>White, Brandon</t>
  </si>
  <si>
    <t>OBrien, Reilly</t>
  </si>
  <si>
    <t>Carlile, Alipate</t>
  </si>
  <si>
    <t>Heatherley, Kurt</t>
  </si>
  <si>
    <t>Cole, Tom</t>
  </si>
  <si>
    <t>Paparone, Marco</t>
  </si>
  <si>
    <t>Broad, Nathan</t>
  </si>
  <si>
    <t>Smith, Clay</t>
  </si>
  <si>
    <t>Campbell, Tom</t>
  </si>
  <si>
    <t>Jonas, Tom</t>
  </si>
  <si>
    <t>Garlett, Jarrod</t>
  </si>
  <si>
    <t>Chaplin, Troy</t>
  </si>
  <si>
    <t>Laverde, Jayden</t>
  </si>
  <si>
    <t>Dunn, Lynden</t>
  </si>
  <si>
    <t>Hartigan, Kyle</t>
  </si>
  <si>
    <t>Lemmens, Sean</t>
  </si>
  <si>
    <t>Butcher, John</t>
  </si>
  <si>
    <t>Dawes, Chris</t>
  </si>
  <si>
    <t>McStay, Daniel</t>
  </si>
  <si>
    <t>Grant, Jarrad</t>
  </si>
  <si>
    <t>Stratton, Ben</t>
  </si>
  <si>
    <t>Bews, Jed</t>
  </si>
  <si>
    <t>Ballantyne, Hayden</t>
  </si>
  <si>
    <t>Walker, Andrew</t>
  </si>
  <si>
    <t>Lamb, Jed</t>
  </si>
  <si>
    <t>Lester, Ryan</t>
  </si>
  <si>
    <t>Gorringe, Daniel</t>
  </si>
  <si>
    <t>Keays, Ben</t>
  </si>
  <si>
    <t>Brooksby, Keegan</t>
  </si>
  <si>
    <t>Marsh, Harrison</t>
  </si>
  <si>
    <t>Ashby, Jason</t>
  </si>
  <si>
    <t>Gregson, Cory</t>
  </si>
  <si>
    <t>Nelson, Jackson</t>
  </si>
  <si>
    <t>Burton, Ryan</t>
  </si>
  <si>
    <t>Russell, Luke</t>
  </si>
  <si>
    <t>Long, Jake</t>
  </si>
  <si>
    <t>Cuningham, David</t>
  </si>
  <si>
    <t>William, Reuben</t>
  </si>
  <si>
    <t>Day, Sam</t>
  </si>
  <si>
    <t>Frost, Sam</t>
  </si>
  <si>
    <t>Ray, Farren</t>
  </si>
  <si>
    <t>Sicily, James</t>
  </si>
  <si>
    <t>Cockatoo, Nakia</t>
  </si>
  <si>
    <t>Joyce, Jesse</t>
  </si>
  <si>
    <t>Kersten, Shane</t>
  </si>
  <si>
    <t>Suban, Nick</t>
  </si>
  <si>
    <t>Papley, Tom</t>
  </si>
  <si>
    <t>Milera, Wayne</t>
  </si>
  <si>
    <t>Taberner, Matthew</t>
  </si>
  <si>
    <t>Naitanui, Nic</t>
  </si>
  <si>
    <t>Davis, Phil</t>
  </si>
  <si>
    <t>Bennell, Jamie</t>
  </si>
  <si>
    <t>Neade, Jake</t>
  </si>
  <si>
    <t>Smith, Zac</t>
  </si>
  <si>
    <t>Hombsch, Jack</t>
  </si>
  <si>
    <t>Talia, Michael</t>
  </si>
  <si>
    <t>Knight, Riley</t>
  </si>
  <si>
    <t>Toovey, Alan</t>
  </si>
  <si>
    <t>Lobb, Rory</t>
  </si>
  <si>
    <t>Lycett, Scott</t>
  </si>
  <si>
    <t>Ambrose, Patrick</t>
  </si>
  <si>
    <t>Lonie, Jack</t>
  </si>
  <si>
    <t>Lonergan, Tom</t>
  </si>
  <si>
    <t>Nicholls, Tom</t>
  </si>
  <si>
    <t>Garland, Colin</t>
  </si>
  <si>
    <t>Brown, Ben</t>
  </si>
  <si>
    <t>Impey, Jarman</t>
  </si>
  <si>
    <t>Tippett, Kurt</t>
  </si>
  <si>
    <t>Beams, Claye</t>
  </si>
  <si>
    <t>MacPherson, Darcy</t>
  </si>
  <si>
    <t>Lee, Tom</t>
  </si>
  <si>
    <t>Buntine, Matt</t>
  </si>
  <si>
    <t>Townsend, Jacob</t>
  </si>
  <si>
    <t>Stewart, Paul</t>
  </si>
  <si>
    <t>Brown, Nathan</t>
  </si>
  <si>
    <t>Reid, Sam</t>
  </si>
  <si>
    <t>Lennon, Ben</t>
  </si>
  <si>
    <t>Nankervis, Toby</t>
  </si>
  <si>
    <t>Garlett, Jeff</t>
  </si>
  <si>
    <t>OShea, Cameron</t>
  </si>
  <si>
    <t>Hipwood, Eric</t>
  </si>
  <si>
    <t>Elton, Todd</t>
  </si>
  <si>
    <t>Murdoch, Brodie</t>
  </si>
  <si>
    <t>Marchbank, Caleb</t>
  </si>
  <si>
    <t>Patton, Jonathon</t>
  </si>
  <si>
    <t>McKenzie, Trent</t>
  </si>
  <si>
    <t>McEvoy, Ben</t>
  </si>
  <si>
    <t>van Berlo, Nathan</t>
  </si>
  <si>
    <t>Griffiths, Ben</t>
  </si>
  <si>
    <t>Drummond, Nathan</t>
  </si>
  <si>
    <t>Richards, Ted</t>
  </si>
  <si>
    <t>Leuenberger, Matthew</t>
  </si>
  <si>
    <t>Anderson, Jed</t>
  </si>
  <si>
    <t>McCarthy, Lincoln</t>
  </si>
  <si>
    <t>Roughead, Jordan</t>
  </si>
  <si>
    <t>Hamling, Joel</t>
  </si>
  <si>
    <t>Rioli, Daniel</t>
  </si>
  <si>
    <t>Gardiner, Darcy</t>
  </si>
  <si>
    <t>Petrie, Drew</t>
  </si>
  <si>
    <t>Fitzpatrick, Jack</t>
  </si>
  <si>
    <t>Yarran, Shane</t>
  </si>
  <si>
    <t>Sumner, Liam</t>
  </si>
  <si>
    <t>Ellis, Xavier</t>
  </si>
  <si>
    <t>Francis, Aaron</t>
  </si>
  <si>
    <t>Tunbridge, Simon</t>
  </si>
  <si>
    <t>Goodyear, Matthew</t>
  </si>
  <si>
    <t>Leslie, Jack</t>
  </si>
  <si>
    <t>Evans, Billy</t>
  </si>
  <si>
    <t>Horlin-Smith, George</t>
  </si>
  <si>
    <t>McGovern, Mitch</t>
  </si>
  <si>
    <t>Thomas, Lindsay</t>
  </si>
  <si>
    <t>Thompson, Rory</t>
  </si>
  <si>
    <t>Hickey, Tom</t>
  </si>
  <si>
    <t>Dixon, Charlie</t>
  </si>
  <si>
    <t>Frost, Jack</t>
  </si>
  <si>
    <t>Clurey, Tom</t>
  </si>
  <si>
    <t>Batchelor, Jake</t>
  </si>
  <si>
    <t>Boyd, Tom</t>
  </si>
  <si>
    <t>Kreuzer, Matthew</t>
  </si>
  <si>
    <t>McGinnity, Patrick</t>
  </si>
  <si>
    <t>Curnow, Charlie</t>
  </si>
  <si>
    <t>Andrews, Harris</t>
  </si>
  <si>
    <t>Morris, Steven</t>
  </si>
  <si>
    <t>Silvagni, Jack</t>
  </si>
  <si>
    <t>McKernan, Shaun</t>
  </si>
  <si>
    <t>Templeton, Eli</t>
  </si>
  <si>
    <t>Roberts, Fletcher</t>
  </si>
  <si>
    <t>Kennedy, Matthew</t>
  </si>
  <si>
    <t>Litherland, Angus</t>
  </si>
  <si>
    <t>Schache, Josh</t>
  </si>
  <si>
    <t>Jones, Liam</t>
  </si>
  <si>
    <t>Casboult, Levi</t>
  </si>
  <si>
    <t>Daw, Majak</t>
  </si>
  <si>
    <t>Nahas, Robin</t>
  </si>
  <si>
    <t>Pearce, Alex</t>
  </si>
  <si>
    <t>Patfull, Joel</t>
  </si>
  <si>
    <t>Ceglar, Jonathon</t>
  </si>
  <si>
    <t>Stanley, Rhys</t>
  </si>
  <si>
    <t>Garner, Taylor</t>
  </si>
  <si>
    <t>Hardwick, Blake</t>
  </si>
  <si>
    <t>Jaksch, Kristian</t>
  </si>
  <si>
    <t>Foote, Jordan</t>
  </si>
  <si>
    <t>Karpany, Malcolm</t>
  </si>
  <si>
    <t>Bruce, Josh</t>
  </si>
  <si>
    <t>Rohan, Gary</t>
  </si>
  <si>
    <t>Hartley, Michael</t>
  </si>
  <si>
    <t>Macaffer, Brent</t>
  </si>
  <si>
    <t>Weideman, Sam</t>
  </si>
  <si>
    <t>Giles, Jonathan</t>
  </si>
  <si>
    <t>McBean, Liam</t>
  </si>
  <si>
    <t>Walker, Josh</t>
  </si>
  <si>
    <t>Schofield, Will</t>
  </si>
  <si>
    <t>Sinclair, Callum</t>
  </si>
  <si>
    <t>Crocker, Ben</t>
  </si>
  <si>
    <t>Wright, Nathan</t>
  </si>
  <si>
    <t>Turner, Kayne</t>
  </si>
  <si>
    <t>Schulz, Jay</t>
  </si>
  <si>
    <t>Moore, Darcy</t>
  </si>
  <si>
    <t>Cordy, Zaine</t>
  </si>
  <si>
    <t>Griffin, Jonathon</t>
  </si>
  <si>
    <t>Willis, Mackenzie</t>
  </si>
  <si>
    <t>Dawson, Liam</t>
  </si>
  <si>
    <t>Rowe, Sam</t>
  </si>
  <si>
    <t>Close, Michael</t>
  </si>
  <si>
    <t>Broomhead, Tim</t>
  </si>
  <si>
    <t>Hoskin-Elliott, Will</t>
  </si>
  <si>
    <t>OBrien, Tim</t>
  </si>
  <si>
    <t>Clarke, Zac</t>
  </si>
  <si>
    <t>Grimley, Sam</t>
  </si>
  <si>
    <t>Austin, Logan</t>
  </si>
  <si>
    <t>Jamison, Michael</t>
  </si>
  <si>
    <t>Delaney, Luke</t>
  </si>
  <si>
    <t>Corr, Aidan</t>
  </si>
  <si>
    <t>Vickery, Ty</t>
  </si>
  <si>
    <t>McCartin, Paddy</t>
  </si>
  <si>
    <t>Naismith, Sam</t>
  </si>
  <si>
    <t>Clayton, Josh</t>
  </si>
  <si>
    <t>Paine, Jackson</t>
  </si>
  <si>
    <t>West, Trent</t>
  </si>
  <si>
    <t>Michael, Sam</t>
  </si>
  <si>
    <t>Clark, Mitch</t>
  </si>
  <si>
    <t>Cox, Mason</t>
  </si>
  <si>
    <t>Schoenmakers, Ryan</t>
  </si>
  <si>
    <t>Redman, Mason</t>
  </si>
  <si>
    <t>Dawson, Zac</t>
  </si>
  <si>
    <t>Hammelmann, Matthew</t>
  </si>
  <si>
    <t>Pittonet, Marc</t>
  </si>
  <si>
    <t>Merrett, Daniel</t>
  </si>
  <si>
    <t>Smith, Tanner</t>
  </si>
  <si>
    <t>Howard, Dougal</t>
  </si>
  <si>
    <t>Moore, Callum</t>
  </si>
  <si>
    <t>Hiscox, Jack</t>
  </si>
  <si>
    <t>Witts, Jarrod</t>
  </si>
  <si>
    <t>Wagner, Corey</t>
  </si>
  <si>
    <t>Lobbe, Matthew</t>
  </si>
  <si>
    <t>Jamar, Mark</t>
  </si>
  <si>
    <t>Sandilands, Aaron</t>
  </si>
  <si>
    <t>Freeman, Jonathan</t>
  </si>
  <si>
    <t>Hampson, Shaun</t>
  </si>
  <si>
    <t>Phillips, Andrew</t>
  </si>
  <si>
    <t>Kommer, Nick</t>
  </si>
  <si>
    <t>Vardy, Nathan</t>
  </si>
  <si>
    <t>Currie, Daniel</t>
  </si>
  <si>
    <t>Collins, Kieran</t>
  </si>
  <si>
    <t>Hannath, Jack</t>
  </si>
  <si>
    <t>Mohr, Tim</t>
  </si>
  <si>
    <t>Minson, Will</t>
  </si>
  <si>
    <t>Downie, Tom</t>
  </si>
  <si>
    <t>Apeness, Michael</t>
  </si>
  <si>
    <t>Gault, Corey</t>
  </si>
  <si>
    <t>Maric, Ivan</t>
  </si>
  <si>
    <t>Pierce, Lewis</t>
  </si>
  <si>
    <t>Stewart, James</t>
  </si>
  <si>
    <t>White, Matt</t>
  </si>
  <si>
    <t>McInnes, Fraser</t>
  </si>
  <si>
    <t>Spangher, Matthew</t>
  </si>
  <si>
    <t>Chol, Mabior</t>
  </si>
  <si>
    <t>Swan, Dane</t>
  </si>
  <si>
    <t>Goddard, Hugh</t>
  </si>
  <si>
    <t>Holmes, Jason</t>
  </si>
  <si>
    <t>HFFL ELITE HISTORICAL STATITISTICS</t>
  </si>
  <si>
    <t>Change from 04 to 16</t>
  </si>
  <si>
    <t>Forwards</t>
  </si>
  <si>
    <t>mean</t>
  </si>
  <si>
    <t>median</t>
  </si>
  <si>
    <t>st dev</t>
  </si>
  <si>
    <t>st dev -#1</t>
  </si>
  <si>
    <t>10/2</t>
  </si>
  <si>
    <t>20/2</t>
  </si>
  <si>
    <t>20/5</t>
  </si>
  <si>
    <t>Markers</t>
  </si>
  <si>
    <t>Midfielders</t>
  </si>
  <si>
    <t>st dev - #1</t>
  </si>
  <si>
    <t>Tacklers</t>
  </si>
  <si>
    <t>Utilities</t>
  </si>
  <si>
    <t>total</t>
  </si>
  <si>
    <t>Average Elite Team Score</t>
  </si>
  <si>
    <t>Moderation Factor</t>
  </si>
  <si>
    <t>Player Finder</t>
  </si>
  <si>
    <t>Player Count</t>
  </si>
  <si>
    <t>Best Player in position</t>
  </si>
  <si>
    <t>Elite Selections</t>
  </si>
  <si>
    <t>Top in Category</t>
  </si>
  <si>
    <t>FORWARDS</t>
  </si>
  <si>
    <t>Matthew Lloyd</t>
  </si>
  <si>
    <t>Fraser Gehrig</t>
  </si>
  <si>
    <t>Brendan Fevola</t>
  </si>
  <si>
    <t>Jonathan Brown</t>
  </si>
  <si>
    <t>Lance Franklin</t>
    <phoneticPr fontId="5"/>
  </si>
  <si>
    <t>Alastair Lynch</t>
  </si>
  <si>
    <t>Nathan G. Brown</t>
  </si>
  <si>
    <t>Barry Hall</t>
  </si>
  <si>
    <t>Phillip Matera</t>
  </si>
  <si>
    <t>Matthew Richardson</t>
  </si>
  <si>
    <t>Mark Williams</t>
  </si>
  <si>
    <t>Brad Johnson</t>
  </si>
  <si>
    <t>Daniel Bradshaw</t>
  </si>
  <si>
    <t>David Neitz</t>
  </si>
  <si>
    <t>Warren Tredrea</t>
  </si>
  <si>
    <t>Russell Robertson</t>
  </si>
  <si>
    <t>Scott Lucas</t>
  </si>
  <si>
    <t>Saverio Rocca</t>
  </si>
  <si>
    <t>Stephen Milne</t>
  </si>
  <si>
    <t>Michale Oloughlin</t>
  </si>
  <si>
    <t>Nathan G.Brown</t>
  </si>
  <si>
    <t>Kent Kingsley</t>
  </si>
  <si>
    <t>Brett Burton</t>
  </si>
  <si>
    <t>Liam Jurrah</t>
  </si>
  <si>
    <t>James Podsiadly</t>
  </si>
  <si>
    <t>Daniel Motlop</t>
  </si>
  <si>
    <t>Ben McKinley</t>
  </si>
  <si>
    <t>Daniel Bradshaw</t>
    <phoneticPr fontId="5"/>
  </si>
  <si>
    <t>MARKERS</t>
  </si>
  <si>
    <t>Brian Lake</t>
  </si>
  <si>
    <t>Luke McPharlin</t>
  </si>
  <si>
    <t>Chris Tarrant</t>
  </si>
  <si>
    <t>Nick Riewoldt</t>
    <phoneticPr fontId="5" type="noConversion"/>
  </si>
  <si>
    <t>Patrick Bowden</t>
  </si>
  <si>
    <t>Samuel Fisher</t>
  </si>
  <si>
    <t>Bret Thornton</t>
  </si>
  <si>
    <t>Chad Cornes</t>
  </si>
  <si>
    <t>Andrew Kellaway</t>
  </si>
  <si>
    <t>Brian Harris</t>
  </si>
  <si>
    <t>Clinton Young</t>
  </si>
  <si>
    <t>Brendon Lade</t>
  </si>
  <si>
    <t>Joel Bowden</t>
  </si>
  <si>
    <t>Darren Milburn</t>
  </si>
  <si>
    <t>Beau Waters</t>
  </si>
  <si>
    <t>Sam Fisher</t>
    <phoneticPr fontId="5"/>
  </si>
  <si>
    <t>Jade Rawlings</t>
  </si>
  <si>
    <t>Tarkyn Lockyer</t>
  </si>
  <si>
    <t>Brian Lake</t>
    <phoneticPr fontId="5"/>
  </si>
  <si>
    <t>Adam McPhee</t>
  </si>
  <si>
    <t>Cameron Ling</t>
  </si>
  <si>
    <t>Danny Jacobs</t>
  </si>
  <si>
    <t>Cameron Mooney</t>
  </si>
  <si>
    <t>Heath Scotland</t>
  </si>
  <si>
    <t>Gavin Wanganeen</t>
  </si>
  <si>
    <t>Jason Blake</t>
  </si>
  <si>
    <t>Dustin Fletcher</t>
  </si>
  <si>
    <t>Brett Montgomery</t>
  </si>
  <si>
    <t>Andrew Embley</t>
  </si>
  <si>
    <t>Adam Goodes</t>
  </si>
  <si>
    <t>Nathan Bock</t>
  </si>
  <si>
    <t>Robert Murphy</t>
    <phoneticPr fontId="5"/>
  </si>
  <si>
    <t>MIDFIELDERS</t>
  </si>
  <si>
    <t>Scott West</t>
  </si>
  <si>
    <t>Gary Ablett</t>
    <phoneticPr fontId="5"/>
  </si>
  <si>
    <t>Nigel Lappin</t>
  </si>
  <si>
    <t>Nathan Buckley</t>
  </si>
  <si>
    <t>Kane Cornes</t>
  </si>
  <si>
    <t>Joel Corey</t>
  </si>
  <si>
    <t>Robert Harvey</t>
  </si>
  <si>
    <t>Ben Cousins</t>
  </si>
  <si>
    <t>Bradd Dalziell</t>
  </si>
  <si>
    <t>Sam Mitchell</t>
    <phoneticPr fontId="5"/>
  </si>
  <si>
    <t>Jobe Watson</t>
  </si>
  <si>
    <t>Peter Bell</t>
  </si>
  <si>
    <t>Kane Johnson</t>
  </si>
  <si>
    <t>Daniel Cross</t>
  </si>
  <si>
    <t>Brady Rawlings</t>
  </si>
  <si>
    <t>Chad Fletcher</t>
  </si>
  <si>
    <t>Simon Goodwin</t>
  </si>
  <si>
    <t>Daniel Kerr</t>
  </si>
  <si>
    <t>Lenny Hayes</t>
  </si>
  <si>
    <t>Adam Simpson</t>
  </si>
  <si>
    <t>Paul Chapman</t>
  </si>
  <si>
    <t>Paul Hasleby</t>
  </si>
  <si>
    <t>Mark Ricciuto</t>
  </si>
  <si>
    <t>Luke Power</t>
  </si>
  <si>
    <t>Joel Corey</t>
    <phoneticPr fontId="5"/>
  </si>
  <si>
    <t>Nick Stevens</t>
  </si>
  <si>
    <t>Tyson Edwards</t>
  </si>
  <si>
    <t>Andrew Carrazzo</t>
  </si>
  <si>
    <t>Leight Montagna</t>
  </si>
  <si>
    <t>Paul Haselby</t>
  </si>
  <si>
    <t>Chris Judd</t>
  </si>
  <si>
    <t>Andrew McLeod</t>
  </si>
  <si>
    <t>Lenny Hayes</t>
    <phoneticPr fontId="5"/>
  </si>
  <si>
    <t>TACKLERS</t>
  </si>
  <si>
    <t>Brett Kirk</t>
  </si>
  <si>
    <t>Luke Ball</t>
  </si>
  <si>
    <t>James McDonald</t>
  </si>
  <si>
    <t>Domenic Cassisi</t>
  </si>
  <si>
    <t>Nick Lower</t>
  </si>
  <si>
    <t>Domenic Cassisi</t>
    <phoneticPr fontId="5"/>
  </si>
  <si>
    <t>Mark Coughlan</t>
  </si>
  <si>
    <t>Adam Bentick</t>
  </si>
  <si>
    <t>Daniel Chick</t>
  </si>
  <si>
    <t>Jude Bolton</t>
  </si>
  <si>
    <t>Jordie McKenzie</t>
  </si>
  <si>
    <t>Ryan OKeefe</t>
  </si>
  <si>
    <t>Simon Godfrey</t>
  </si>
  <si>
    <t>Damien Peverill</t>
  </si>
  <si>
    <t>Clinton Jones</t>
  </si>
  <si>
    <t>Troy Cook</t>
  </si>
  <si>
    <t>Dean Solomon</t>
  </si>
  <si>
    <t>Ben Howlett</t>
  </si>
  <si>
    <t>Andrew Krakouer</t>
  </si>
  <si>
    <t>Daniel Harris</t>
  </si>
  <si>
    <t>Brad Sewell</t>
  </si>
  <si>
    <t>Simon Black</t>
  </si>
  <si>
    <t>Jason Akermanis</t>
  </si>
  <si>
    <t>Matthew Bode</t>
  </si>
  <si>
    <t>Mark Johnson</t>
  </si>
  <si>
    <t>Ben Mathews</t>
  </si>
  <si>
    <t>Martin Mattner</t>
  </si>
  <si>
    <t>Nathan Foley</t>
  </si>
  <si>
    <t>Jaeger OMeara</t>
  </si>
  <si>
    <t>Andrew Welsh</t>
  </si>
  <si>
    <t>Tyson Stenglein</t>
  </si>
  <si>
    <t>UTILITIES</t>
  </si>
  <si>
    <t>Jimmy Bartel</t>
    <phoneticPr fontId="5"/>
  </si>
  <si>
    <t>Cameron Bruce</t>
  </si>
  <si>
    <t>Dane Swan</t>
    <phoneticPr fontId="5"/>
  </si>
  <si>
    <t>Shane Crawford</t>
  </si>
  <si>
    <t xml:space="preserve">Michael Barlow </t>
  </si>
  <si>
    <t>Scott Burns</t>
  </si>
  <si>
    <t>Perth Burgoyne</t>
  </si>
  <si>
    <t>Paul Chapman</t>
    <phoneticPr fontId="5"/>
  </si>
  <si>
    <t>Shane Tuck</t>
  </si>
  <si>
    <t>Scott Thompson (AD)</t>
  </si>
  <si>
    <t>Best Player in HFFL History</t>
  </si>
  <si>
    <t>Number of Years:</t>
  </si>
  <si>
    <t>Total Elite Selections</t>
  </si>
  <si>
    <t>Triple Elite</t>
  </si>
  <si>
    <t>Double Elite</t>
  </si>
  <si>
    <t>Tackler</t>
    <phoneticPr fontId="5"/>
  </si>
  <si>
    <t>Midfield</t>
    <phoneticPr fontId="5"/>
  </si>
  <si>
    <t>Historic Leaders</t>
  </si>
  <si>
    <t>Nick Reiwoldt</t>
  </si>
  <si>
    <t>New Blood</t>
  </si>
  <si>
    <t>* of interest there were no triple elites in 2010, 2011, 2012</t>
  </si>
  <si>
    <t>HFFL GRAND FINALS</t>
  </si>
  <si>
    <t>Premiership points required to make finals</t>
  </si>
  <si>
    <t>Year</t>
  </si>
  <si>
    <t>Premiers</t>
  </si>
  <si>
    <t>Bride's Maids</t>
  </si>
  <si>
    <t>5th Points</t>
  </si>
  <si>
    <t>6th Points</t>
  </si>
  <si>
    <t>Wins Required</t>
  </si>
  <si>
    <t>K Blooms</t>
  </si>
  <si>
    <t>Devistators</t>
  </si>
  <si>
    <t>Dark Side</t>
    <phoneticPr fontId="5" type="noConversion"/>
  </si>
  <si>
    <t>Twaddstars</t>
    <phoneticPr fontId="5" type="noConversion"/>
  </si>
  <si>
    <t>Matured Bodies</t>
    <phoneticPr fontId="5" type="noConversion"/>
  </si>
  <si>
    <t>Matured Bodies</t>
  </si>
  <si>
    <t>(8 team comp - stats refer to 4th and 5th teams)</t>
  </si>
  <si>
    <t>Average (10 team comps)</t>
  </si>
  <si>
    <t>Average (all))</t>
  </si>
  <si>
    <t>FINAL STANDINGS</t>
  </si>
  <si>
    <t>Mark of Kane</t>
    <phoneticPr fontId="5" type="noConversion"/>
  </si>
  <si>
    <t>Real Saints</t>
    <phoneticPr fontId="5" type="noConversion"/>
  </si>
  <si>
    <t>Karlton Blues</t>
  </si>
  <si>
    <t>China</t>
  </si>
  <si>
    <t>Samba Hawks</t>
    <phoneticPr fontId="5" type="noConversion"/>
  </si>
  <si>
    <t>Devistators</t>
    <phoneticPr fontId="5" type="noConversion"/>
  </si>
  <si>
    <t>Mark of Kane</t>
  </si>
  <si>
    <t>N/A (final four)</t>
  </si>
  <si>
    <t>Samba Hawks</t>
  </si>
  <si>
    <t>Rhubarbarians</t>
    <phoneticPr fontId="5" type="noConversion"/>
  </si>
  <si>
    <t>Cummulative Finals Points</t>
  </si>
  <si>
    <t>Totals</t>
  </si>
  <si>
    <t>Seasons</t>
  </si>
  <si>
    <t>Finals pts/season</t>
  </si>
  <si>
    <t>Turkeys</t>
  </si>
  <si>
    <t>Pre-season Team Changes:</t>
  </si>
  <si>
    <t>Added Teams:</t>
  </si>
  <si>
    <t>Rhubabarians</t>
  </si>
  <si>
    <t>Big Noellas in Little China</t>
  </si>
  <si>
    <t>Karl's Krushers</t>
    <phoneticPr fontId="5" type="noConversion"/>
  </si>
  <si>
    <t>Meat &amp; Cheese</t>
  </si>
  <si>
    <t>Buddhastators</t>
  </si>
  <si>
    <t>Withdrawn/Relegated Teams:</t>
    <phoneticPr fontId="5" type="noConversion"/>
  </si>
  <si>
    <t>Matured bodies</t>
    <phoneticPr fontId="5" type="noConversion"/>
  </si>
  <si>
    <t>MOK</t>
  </si>
  <si>
    <t>Expelled Teams:</t>
  </si>
  <si>
    <t>HFFL TEAM SCORING RECORDS</t>
  </si>
  <si>
    <t>Highest Scores</t>
  </si>
  <si>
    <t>Comparable Score</t>
  </si>
  <si>
    <t>Raw Score</t>
  </si>
  <si>
    <t>Opponents</t>
  </si>
  <si>
    <t>Moderation factor</t>
  </si>
  <si>
    <t>Round 8</t>
  </si>
  <si>
    <t>(def Mayblooms 206.5)</t>
  </si>
  <si>
    <t>1st Semi Final</t>
  </si>
  <si>
    <t>Big Noella Park</t>
  </si>
  <si>
    <t>(def Big Noellas 149.5)</t>
  </si>
  <si>
    <t>Round 3</t>
  </si>
  <si>
    <t>(def Real Saints 189)</t>
  </si>
  <si>
    <t>Round 2</t>
  </si>
  <si>
    <t>Dark Dome</t>
  </si>
  <si>
    <t>(def Twaddstars 168)</t>
  </si>
  <si>
    <t>Da Hanger</t>
  </si>
  <si>
    <t>(def Rhubarbarians 136)</t>
  </si>
  <si>
    <t>Round 9</t>
  </si>
  <si>
    <t>(def Devistators 137.5)</t>
  </si>
  <si>
    <t>Round 13</t>
  </si>
  <si>
    <t>JAAMI Stadium</t>
  </si>
  <si>
    <t>(def May Blooms 182.5)</t>
  </si>
  <si>
    <t>Round 16</t>
    <phoneticPr fontId="5" type="noConversion"/>
  </si>
  <si>
    <t>Dark Dome</t>
    <phoneticPr fontId="5" type="noConversion"/>
  </si>
  <si>
    <t>(def Dark Side 204)</t>
    <phoneticPr fontId="5" type="noConversion"/>
  </si>
  <si>
    <t>(def Twaddstars 187.5)</t>
  </si>
  <si>
    <t>Round 15</t>
  </si>
  <si>
    <t>(def Matured Bodies 176)</t>
  </si>
  <si>
    <t>Round 7</t>
  </si>
  <si>
    <t>Devistadium</t>
  </si>
  <si>
    <t>(def Noellas 185)</t>
  </si>
  <si>
    <t>Mature Bodies</t>
  </si>
  <si>
    <t>Round 17</t>
  </si>
  <si>
    <t>The Retirement Home</t>
  </si>
  <si>
    <t>(def Squadron 201.5)</t>
  </si>
  <si>
    <t>K-Hawks</t>
    <phoneticPr fontId="5" type="noConversion"/>
  </si>
  <si>
    <t>Round 12</t>
    <phoneticPr fontId="5" type="noConversion"/>
  </si>
  <si>
    <t>Waverly</t>
    <phoneticPr fontId="5" type="noConversion"/>
  </si>
  <si>
    <t>(def Twaddstars 184.5)</t>
    <phoneticPr fontId="5" type="noConversion"/>
  </si>
  <si>
    <t>(def Krushers 146.5)</t>
  </si>
  <si>
    <t>Round 11</t>
  </si>
  <si>
    <t>(def Devistators 213)</t>
  </si>
  <si>
    <t>Round 11</t>
    <phoneticPr fontId="5" type="noConversion"/>
  </si>
  <si>
    <t>Savage Gardens</t>
    <phoneticPr fontId="5" type="noConversion"/>
  </si>
  <si>
    <t>(def Dark Side 193.5)</t>
    <phoneticPr fontId="5" type="noConversion"/>
  </si>
  <si>
    <t>Lowest Scores (2005 onward - excluding the BYE rounds)</t>
  </si>
  <si>
    <t>DeviStadium</t>
  </si>
  <si>
    <t>Finals</t>
  </si>
  <si>
    <t>Krushers</t>
  </si>
  <si>
    <t>Saintuary</t>
  </si>
  <si>
    <t>Lowest Scores from the BYE rounds (below 100 points)</t>
  </si>
  <si>
    <t>Soft Hart Lane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</si>
</sst>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&quot;$&quot;#,##0.00"/>
    <numFmt numFmtId="165" formatCode="0.0"/>
    <numFmt numFmtId="166" formatCode="0.0%"/>
    <numFmt numFmtId="167" formatCode="0.00000000000000"/>
    <numFmt numFmtId="168" formatCode="0.0000000000000"/>
  </numFmts>
  <fonts count="38" x14ac:knownFonts="1">
    <font>
      <sz val="10"/>
      <name val="Verdana"/>
    </font>
    <font>
      <b/>
      <sz val="10"/>
      <name val="Verdana"/>
    </font>
    <font>
      <i/>
      <sz val="10"/>
      <name val="Verdana"/>
    </font>
    <font>
      <b/>
      <i/>
      <sz val="10"/>
      <name val="Verdana"/>
    </font>
    <font>
      <sz val="10"/>
      <name val="Verdana"/>
    </font>
    <font>
      <sz val="8"/>
      <name val="Verdana"/>
    </font>
    <font>
      <sz val="10"/>
      <name val="Arial"/>
    </font>
    <font>
      <b/>
      <u/>
      <sz val="10"/>
      <name val="Verdana"/>
    </font>
    <font>
      <u/>
      <sz val="10"/>
      <color indexed="12"/>
      <name val="Verdana"/>
    </font>
    <font>
      <sz val="12"/>
      <name val="Times New Roman"/>
    </font>
    <font>
      <b/>
      <sz val="10"/>
      <name val="Arial"/>
      <family val="2"/>
    </font>
    <font>
      <b/>
      <sz val="12"/>
      <name val="Times New Roman"/>
    </font>
    <font>
      <sz val="10"/>
      <color indexed="48"/>
      <name val="Verdana"/>
    </font>
    <font>
      <sz val="12"/>
      <color indexed="48"/>
      <name val="Times New Roman"/>
    </font>
    <font>
      <b/>
      <u/>
      <sz val="16"/>
      <name val="Verdana"/>
    </font>
    <font>
      <b/>
      <sz val="14"/>
      <name val="Verdana"/>
    </font>
    <font>
      <sz val="14"/>
      <name val="Verdana"/>
    </font>
    <font>
      <b/>
      <u/>
      <sz val="16"/>
      <name val="Arial"/>
    </font>
    <font>
      <b/>
      <sz val="9"/>
      <color indexed="81"/>
      <name val="Verdana"/>
    </font>
    <font>
      <sz val="9"/>
      <color indexed="81"/>
      <name val="Verdana"/>
    </font>
    <font>
      <b/>
      <sz val="14"/>
      <color indexed="48"/>
      <name val="Verdana"/>
    </font>
    <font>
      <b/>
      <sz val="14"/>
      <color indexed="10"/>
      <name val="Verdana"/>
    </font>
    <font>
      <b/>
      <i/>
      <u/>
      <sz val="10"/>
      <name val="Verdana"/>
    </font>
    <font>
      <b/>
      <sz val="11"/>
      <name val="Verdana"/>
    </font>
    <font>
      <b/>
      <sz val="12"/>
      <name val="Verdana"/>
    </font>
    <font>
      <b/>
      <u/>
      <sz val="14"/>
      <name val="Verdana"/>
    </font>
    <font>
      <i/>
      <sz val="10"/>
      <name val="Arial"/>
    </font>
    <font>
      <sz val="10"/>
      <color indexed="8"/>
      <name val="Verdana"/>
    </font>
    <font>
      <sz val="11"/>
      <name val="Verdana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000000"/>
      <name val="Calibri"/>
      <family val="2"/>
    </font>
    <font>
      <b/>
      <sz val="10"/>
      <color theme="1"/>
      <name val="Verdana"/>
    </font>
    <font>
      <sz val="10"/>
      <color theme="1"/>
      <name val="Verdana"/>
    </font>
    <font>
      <i/>
      <sz val="12"/>
      <color theme="1"/>
      <name val="Calibri"/>
      <scheme val="minor"/>
    </font>
    <font>
      <sz val="10"/>
      <color theme="1"/>
      <name val="Calibri"/>
      <scheme val="minor"/>
    </font>
    <font>
      <sz val="11"/>
      <color theme="1"/>
      <name val="Calibri"/>
      <family val="2"/>
      <scheme val="minor"/>
    </font>
    <font>
      <b/>
      <sz val="14"/>
      <color rgb="FF000000"/>
      <name val="Calibri"/>
    </font>
  </fonts>
  <fills count="10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0C0C0"/>
        <bgColor rgb="FF000000"/>
      </patternFill>
    </fill>
    <fill>
      <patternFill patternType="solid">
        <fgColor rgb="FFCCFFCC"/>
        <bgColor indexed="64"/>
      </patternFill>
    </fill>
    <fill>
      <patternFill patternType="solid">
        <fgColor rgb="FFFFFF00"/>
        <bgColor indexed="64"/>
      </patternFill>
    </fill>
  </fills>
  <borders count="6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</borders>
  <cellStyleXfs count="6">
    <xf numFmtId="0" fontId="0" fillId="0" borderId="0"/>
    <xf numFmtId="0" fontId="8" fillId="0" borderId="0" applyNumberFormat="0" applyFill="0" applyBorder="0" applyAlignment="0" applyProtection="0">
      <alignment vertical="top"/>
      <protection locked="0"/>
    </xf>
    <xf numFmtId="0" fontId="29" fillId="0" borderId="0"/>
    <xf numFmtId="0" fontId="6" fillId="0" borderId="0"/>
    <xf numFmtId="0" fontId="29" fillId="0" borderId="0"/>
    <xf numFmtId="9" fontId="4" fillId="0" borderId="0" applyFont="0" applyFill="0" applyBorder="0" applyAlignment="0" applyProtection="0"/>
  </cellStyleXfs>
  <cellXfs count="350">
    <xf numFmtId="0" fontId="0" fillId="0" borderId="0" xfId="0"/>
    <xf numFmtId="0" fontId="1" fillId="0" borderId="0" xfId="0" applyFont="1" applyBorder="1"/>
    <xf numFmtId="0" fontId="1" fillId="0" borderId="0" xfId="0" applyFont="1"/>
    <xf numFmtId="0" fontId="0" fillId="0" borderId="0" xfId="0" applyBorder="1"/>
    <xf numFmtId="0" fontId="0" fillId="0" borderId="1" xfId="0" applyBorder="1"/>
    <xf numFmtId="0" fontId="6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6" fillId="0" borderId="0" xfId="0" applyFont="1" applyAlignment="1"/>
    <xf numFmtId="0" fontId="6" fillId="0" borderId="1" xfId="0" applyFont="1" applyBorder="1" applyAlignment="1">
      <alignment horizontal="left"/>
    </xf>
    <xf numFmtId="0" fontId="10" fillId="0" borderId="0" xfId="0" applyFont="1" applyAlignment="1">
      <alignment horizontal="left"/>
    </xf>
    <xf numFmtId="0" fontId="0" fillId="0" borderId="1" xfId="0" applyBorder="1" applyAlignment="1">
      <alignment horizontal="center"/>
    </xf>
    <xf numFmtId="0" fontId="11" fillId="0" borderId="0" xfId="0" applyFont="1" applyFill="1" applyBorder="1" applyAlignment="1">
      <alignment vertical="top" wrapText="1"/>
    </xf>
    <xf numFmtId="0" fontId="14" fillId="0" borderId="0" xfId="0" applyFont="1"/>
    <xf numFmtId="0" fontId="1" fillId="0" borderId="1" xfId="0" applyFont="1" applyBorder="1"/>
    <xf numFmtId="0" fontId="0" fillId="2" borderId="1" xfId="0" applyFill="1" applyBorder="1"/>
    <xf numFmtId="0" fontId="0" fillId="0" borderId="0" xfId="0" applyAlignment="1">
      <alignment horizontal="center"/>
    </xf>
    <xf numFmtId="0" fontId="1" fillId="0" borderId="2" xfId="0" applyFont="1" applyFill="1" applyBorder="1"/>
    <xf numFmtId="0" fontId="16" fillId="2" borderId="1" xfId="0" applyFont="1" applyFill="1" applyBorder="1" applyAlignment="1">
      <alignment horizontal="center"/>
    </xf>
    <xf numFmtId="0" fontId="16" fillId="2" borderId="3" xfId="0" applyFont="1" applyFill="1" applyBorder="1" applyAlignment="1">
      <alignment horizontal="center"/>
    </xf>
    <xf numFmtId="0" fontId="15" fillId="2" borderId="1" xfId="0" applyFont="1" applyFill="1" applyBorder="1" applyAlignment="1">
      <alignment horizontal="center"/>
    </xf>
    <xf numFmtId="0" fontId="15" fillId="2" borderId="3" xfId="0" applyFont="1" applyFill="1" applyBorder="1" applyAlignment="1">
      <alignment horizontal="center"/>
    </xf>
    <xf numFmtId="0" fontId="0" fillId="2" borderId="4" xfId="0" applyFill="1" applyBorder="1"/>
    <xf numFmtId="0" fontId="15" fillId="3" borderId="5" xfId="0" applyFont="1" applyFill="1" applyBorder="1" applyAlignment="1">
      <alignment horizontal="center"/>
    </xf>
    <xf numFmtId="0" fontId="15" fillId="3" borderId="6" xfId="0" applyFont="1" applyFill="1" applyBorder="1" applyAlignment="1">
      <alignment horizontal="center"/>
    </xf>
    <xf numFmtId="0" fontId="15" fillId="3" borderId="7" xfId="0" applyFont="1" applyFill="1" applyBorder="1" applyAlignment="1">
      <alignment horizontal="center"/>
    </xf>
    <xf numFmtId="0" fontId="1" fillId="3" borderId="5" xfId="0" applyFont="1" applyFill="1" applyBorder="1" applyAlignment="1">
      <alignment horizontal="center"/>
    </xf>
    <xf numFmtId="0" fontId="1" fillId="3" borderId="6" xfId="0" applyFont="1" applyFill="1" applyBorder="1" applyAlignment="1">
      <alignment horizontal="center"/>
    </xf>
    <xf numFmtId="0" fontId="1" fillId="3" borderId="6" xfId="0" applyFont="1" applyFill="1" applyBorder="1"/>
    <xf numFmtId="0" fontId="0" fillId="2" borderId="8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12" fillId="2" borderId="1" xfId="0" applyFont="1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12" fillId="2" borderId="3" xfId="0" applyFont="1" applyFill="1" applyBorder="1" applyAlignment="1">
      <alignment horizontal="center"/>
    </xf>
    <xf numFmtId="0" fontId="0" fillId="2" borderId="3" xfId="0" applyFill="1" applyBorder="1"/>
    <xf numFmtId="0" fontId="0" fillId="2" borderId="10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12" fillId="2" borderId="4" xfId="0" applyFont="1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12" fillId="2" borderId="12" xfId="0" applyFont="1" applyFill="1" applyBorder="1" applyAlignment="1">
      <alignment horizontal="center"/>
    </xf>
    <xf numFmtId="0" fontId="0" fillId="2" borderId="12" xfId="0" applyFill="1" applyBorder="1"/>
    <xf numFmtId="0" fontId="11" fillId="4" borderId="5" xfId="0" applyFont="1" applyFill="1" applyBorder="1" applyAlignment="1">
      <alignment vertical="top" wrapText="1"/>
    </xf>
    <xf numFmtId="0" fontId="0" fillId="2" borderId="8" xfId="0" applyFill="1" applyBorder="1"/>
    <xf numFmtId="0" fontId="0" fillId="5" borderId="9" xfId="0" applyFill="1" applyBorder="1"/>
    <xf numFmtId="0" fontId="0" fillId="5" borderId="3" xfId="0" applyFill="1" applyBorder="1"/>
    <xf numFmtId="0" fontId="0" fillId="5" borderId="10" xfId="0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0" fontId="12" fillId="5" borderId="4" xfId="0" applyFont="1" applyFill="1" applyBorder="1" applyAlignment="1">
      <alignment horizontal="center"/>
    </xf>
    <xf numFmtId="0" fontId="0" fillId="5" borderId="4" xfId="0" applyFill="1" applyBorder="1"/>
    <xf numFmtId="0" fontId="0" fillId="5" borderId="9" xfId="0" applyFill="1" applyBorder="1" applyAlignment="1">
      <alignment horizontal="center"/>
    </xf>
    <xf numFmtId="0" fontId="0" fillId="5" borderId="3" xfId="0" applyFill="1" applyBorder="1" applyAlignment="1">
      <alignment horizontal="center"/>
    </xf>
    <xf numFmtId="0" fontId="12" fillId="5" borderId="3" xfId="0" applyFont="1" applyFill="1" applyBorder="1" applyAlignment="1">
      <alignment horizontal="center"/>
    </xf>
    <xf numFmtId="0" fontId="0" fillId="5" borderId="13" xfId="0" applyFill="1" applyBorder="1" applyAlignment="1">
      <alignment horizontal="center"/>
    </xf>
    <xf numFmtId="0" fontId="0" fillId="5" borderId="14" xfId="0" applyFill="1" applyBorder="1" applyAlignment="1">
      <alignment horizontal="center"/>
    </xf>
    <xf numFmtId="0" fontId="12" fillId="5" borderId="14" xfId="0" applyFont="1" applyFill="1" applyBorder="1" applyAlignment="1">
      <alignment horizontal="center"/>
    </xf>
    <xf numFmtId="0" fontId="0" fillId="5" borderId="14" xfId="0" applyFill="1" applyBorder="1"/>
    <xf numFmtId="0" fontId="0" fillId="5" borderId="15" xfId="0" applyFill="1" applyBorder="1" applyAlignment="1">
      <alignment horizontal="center"/>
    </xf>
    <xf numFmtId="0" fontId="0" fillId="5" borderId="16" xfId="0" applyFill="1" applyBorder="1" applyAlignment="1">
      <alignment horizontal="center"/>
    </xf>
    <xf numFmtId="0" fontId="12" fillId="5" borderId="16" xfId="0" applyFont="1" applyFill="1" applyBorder="1" applyAlignment="1">
      <alignment horizontal="center"/>
    </xf>
    <xf numFmtId="0" fontId="0" fillId="5" borderId="16" xfId="0" applyFill="1" applyBorder="1"/>
    <xf numFmtId="0" fontId="10" fillId="3" borderId="5" xfId="0" applyFont="1" applyFill="1" applyBorder="1" applyAlignment="1">
      <alignment horizontal="left"/>
    </xf>
    <xf numFmtId="0" fontId="10" fillId="3" borderId="6" xfId="0" applyFont="1" applyFill="1" applyBorder="1" applyAlignment="1">
      <alignment horizontal="left"/>
    </xf>
    <xf numFmtId="0" fontId="6" fillId="3" borderId="6" xfId="0" applyFont="1" applyFill="1" applyBorder="1" applyAlignment="1">
      <alignment horizontal="left"/>
    </xf>
    <xf numFmtId="0" fontId="10" fillId="3" borderId="6" xfId="0" applyFont="1" applyFill="1" applyBorder="1" applyAlignment="1">
      <alignment horizontal="center"/>
    </xf>
    <xf numFmtId="0" fontId="6" fillId="2" borderId="8" xfId="0" applyFont="1" applyFill="1" applyBorder="1" applyAlignment="1">
      <alignment horizontal="left"/>
    </xf>
    <xf numFmtId="0" fontId="6" fillId="2" borderId="1" xfId="0" applyFont="1" applyFill="1" applyBorder="1" applyAlignment="1">
      <alignment horizontal="left"/>
    </xf>
    <xf numFmtId="0" fontId="8" fillId="2" borderId="1" xfId="1" applyFill="1" applyBorder="1" applyAlignment="1" applyProtection="1">
      <alignment horizontal="left"/>
    </xf>
    <xf numFmtId="164" fontId="6" fillId="2" borderId="17" xfId="0" applyNumberFormat="1" applyFont="1" applyFill="1" applyBorder="1" applyAlignment="1"/>
    <xf numFmtId="0" fontId="6" fillId="2" borderId="1" xfId="0" quotePrefix="1" applyFont="1" applyFill="1" applyBorder="1" applyAlignment="1">
      <alignment horizontal="center"/>
    </xf>
    <xf numFmtId="0" fontId="6" fillId="2" borderId="9" xfId="0" applyFont="1" applyFill="1" applyBorder="1" applyAlignment="1">
      <alignment horizontal="left"/>
    </xf>
    <xf numFmtId="0" fontId="10" fillId="3" borderId="7" xfId="0" applyFont="1" applyFill="1" applyBorder="1" applyAlignment="1"/>
    <xf numFmtId="0" fontId="17" fillId="0" borderId="0" xfId="0" applyFont="1" applyAlignment="1">
      <alignment horizontal="left"/>
    </xf>
    <xf numFmtId="165" fontId="0" fillId="0" borderId="0" xfId="0" applyNumberFormat="1"/>
    <xf numFmtId="165" fontId="0" fillId="0" borderId="3" xfId="0" applyNumberFormat="1" applyBorder="1"/>
    <xf numFmtId="165" fontId="0" fillId="0" borderId="18" xfId="0" applyNumberFormat="1" applyBorder="1"/>
    <xf numFmtId="0" fontId="7" fillId="0" borderId="0" xfId="0" applyFont="1"/>
    <xf numFmtId="0" fontId="0" fillId="0" borderId="0" xfId="0" applyFill="1" applyBorder="1"/>
    <xf numFmtId="0" fontId="15" fillId="3" borderId="19" xfId="0" applyFont="1" applyFill="1" applyBorder="1" applyAlignment="1">
      <alignment horizontal="center"/>
    </xf>
    <xf numFmtId="166" fontId="16" fillId="2" borderId="17" xfId="0" applyNumberFormat="1" applyFont="1" applyFill="1" applyBorder="1" applyAlignment="1">
      <alignment horizontal="center"/>
    </xf>
    <xf numFmtId="166" fontId="16" fillId="2" borderId="18" xfId="0" applyNumberFormat="1" applyFont="1" applyFill="1" applyBorder="1" applyAlignment="1">
      <alignment horizontal="center"/>
    </xf>
    <xf numFmtId="1" fontId="20" fillId="2" borderId="1" xfId="0" applyNumberFormat="1" applyFont="1" applyFill="1" applyBorder="1" applyAlignment="1">
      <alignment horizontal="center"/>
    </xf>
    <xf numFmtId="1" fontId="20" fillId="2" borderId="3" xfId="0" applyNumberFormat="1" applyFont="1" applyFill="1" applyBorder="1" applyAlignment="1">
      <alignment horizontal="center"/>
    </xf>
    <xf numFmtId="1" fontId="21" fillId="2" borderId="20" xfId="0" applyNumberFormat="1" applyFont="1" applyFill="1" applyBorder="1" applyAlignment="1">
      <alignment horizontal="center"/>
    </xf>
    <xf numFmtId="1" fontId="21" fillId="2" borderId="3" xfId="0" applyNumberFormat="1" applyFont="1" applyFill="1" applyBorder="1" applyAlignment="1">
      <alignment horizontal="center"/>
    </xf>
    <xf numFmtId="0" fontId="0" fillId="2" borderId="9" xfId="0" applyFill="1" applyBorder="1"/>
    <xf numFmtId="0" fontId="1" fillId="3" borderId="21" xfId="0" applyFont="1" applyFill="1" applyBorder="1"/>
    <xf numFmtId="0" fontId="1" fillId="3" borderId="22" xfId="0" applyFont="1" applyFill="1" applyBorder="1"/>
    <xf numFmtId="165" fontId="1" fillId="3" borderId="22" xfId="0" applyNumberFormat="1" applyFont="1" applyFill="1" applyBorder="1"/>
    <xf numFmtId="165" fontId="1" fillId="3" borderId="23" xfId="0" applyNumberFormat="1" applyFont="1" applyFill="1" applyBorder="1"/>
    <xf numFmtId="0" fontId="0" fillId="2" borderId="10" xfId="0" applyFill="1" applyBorder="1"/>
    <xf numFmtId="165" fontId="0" fillId="0" borderId="4" xfId="0" applyNumberFormat="1" applyBorder="1"/>
    <xf numFmtId="165" fontId="0" fillId="0" borderId="24" xfId="0" applyNumberFormat="1" applyBorder="1"/>
    <xf numFmtId="0" fontId="0" fillId="2" borderId="5" xfId="0" applyFill="1" applyBorder="1"/>
    <xf numFmtId="0" fontId="0" fillId="2" borderId="6" xfId="0" applyFill="1" applyBorder="1"/>
    <xf numFmtId="0" fontId="0" fillId="2" borderId="11" xfId="0" applyFill="1" applyBorder="1"/>
    <xf numFmtId="0" fontId="0" fillId="5" borderId="10" xfId="0" applyFill="1" applyBorder="1"/>
    <xf numFmtId="0" fontId="0" fillId="5" borderId="15" xfId="0" applyFill="1" applyBorder="1"/>
    <xf numFmtId="165" fontId="0" fillId="0" borderId="16" xfId="0" applyNumberFormat="1" applyBorder="1"/>
    <xf numFmtId="165" fontId="0" fillId="0" borderId="25" xfId="0" applyNumberFormat="1" applyBorder="1"/>
    <xf numFmtId="0" fontId="0" fillId="5" borderId="13" xfId="0" applyFill="1" applyBorder="1"/>
    <xf numFmtId="165" fontId="0" fillId="0" borderId="14" xfId="0" applyNumberFormat="1" applyBorder="1"/>
    <xf numFmtId="165" fontId="0" fillId="0" borderId="26" xfId="0" applyNumberFormat="1" applyBorder="1"/>
    <xf numFmtId="1" fontId="0" fillId="0" borderId="0" xfId="0" applyNumberFormat="1"/>
    <xf numFmtId="10" fontId="0" fillId="0" borderId="0" xfId="0" applyNumberFormat="1"/>
    <xf numFmtId="0" fontId="0" fillId="0" borderId="0" xfId="0" applyNumberFormat="1"/>
    <xf numFmtId="0" fontId="0" fillId="0" borderId="27" xfId="0" applyBorder="1"/>
    <xf numFmtId="0" fontId="0" fillId="0" borderId="2" xfId="0" applyBorder="1"/>
    <xf numFmtId="0" fontId="0" fillId="0" borderId="28" xfId="0" applyBorder="1"/>
    <xf numFmtId="0" fontId="0" fillId="0" borderId="29" xfId="0" applyBorder="1"/>
    <xf numFmtId="0" fontId="0" fillId="0" borderId="30" xfId="0" applyBorder="1"/>
    <xf numFmtId="0" fontId="0" fillId="0" borderId="31" xfId="0" applyBorder="1"/>
    <xf numFmtId="0" fontId="9" fillId="4" borderId="1" xfId="0" applyFont="1" applyFill="1" applyBorder="1" applyAlignment="1">
      <alignment vertical="top" wrapText="1"/>
    </xf>
    <xf numFmtId="0" fontId="13" fillId="4" borderId="1" xfId="0" applyFont="1" applyFill="1" applyBorder="1" applyAlignment="1">
      <alignment vertical="top" wrapText="1"/>
    </xf>
    <xf numFmtId="0" fontId="11" fillId="4" borderId="6" xfId="0" applyFont="1" applyFill="1" applyBorder="1" applyAlignment="1">
      <alignment vertical="top" wrapText="1"/>
    </xf>
    <xf numFmtId="0" fontId="11" fillId="4" borderId="7" xfId="0" applyFont="1" applyFill="1" applyBorder="1" applyAlignment="1">
      <alignment vertical="top" wrapText="1"/>
    </xf>
    <xf numFmtId="0" fontId="9" fillId="4" borderId="8" xfId="0" applyFont="1" applyFill="1" applyBorder="1" applyAlignment="1">
      <alignment vertical="top" wrapText="1"/>
    </xf>
    <xf numFmtId="0" fontId="9" fillId="4" borderId="17" xfId="0" applyFont="1" applyFill="1" applyBorder="1" applyAlignment="1">
      <alignment vertical="top" wrapText="1"/>
    </xf>
    <xf numFmtId="0" fontId="9" fillId="4" borderId="9" xfId="0" applyFont="1" applyFill="1" applyBorder="1" applyAlignment="1">
      <alignment vertical="top" wrapText="1"/>
    </xf>
    <xf numFmtId="0" fontId="13" fillId="4" borderId="3" xfId="0" applyFont="1" applyFill="1" applyBorder="1" applyAlignment="1">
      <alignment vertical="top" wrapText="1"/>
    </xf>
    <xf numFmtId="0" fontId="9" fillId="4" borderId="3" xfId="0" applyFont="1" applyFill="1" applyBorder="1" applyAlignment="1">
      <alignment vertical="top" wrapText="1"/>
    </xf>
    <xf numFmtId="0" fontId="9" fillId="4" borderId="18" xfId="0" applyFont="1" applyFill="1" applyBorder="1" applyAlignment="1">
      <alignment vertical="top" wrapText="1"/>
    </xf>
    <xf numFmtId="0" fontId="1" fillId="3" borderId="19" xfId="0" applyFont="1" applyFill="1" applyBorder="1"/>
    <xf numFmtId="0" fontId="0" fillId="2" borderId="20" xfId="0" applyFill="1" applyBorder="1"/>
    <xf numFmtId="0" fontId="0" fillId="2" borderId="32" xfId="0" applyFill="1" applyBorder="1"/>
    <xf numFmtId="0" fontId="0" fillId="2" borderId="33" xfId="0" applyFill="1" applyBorder="1"/>
    <xf numFmtId="0" fontId="0" fillId="2" borderId="34" xfId="0" applyFill="1" applyBorder="1"/>
    <xf numFmtId="0" fontId="0" fillId="5" borderId="33" xfId="0" applyFill="1" applyBorder="1"/>
    <xf numFmtId="0" fontId="0" fillId="5" borderId="32" xfId="0" applyFill="1" applyBorder="1"/>
    <xf numFmtId="0" fontId="0" fillId="5" borderId="35" xfId="0" applyFill="1" applyBorder="1"/>
    <xf numFmtId="0" fontId="0" fillId="5" borderId="36" xfId="0" applyFill="1" applyBorder="1"/>
    <xf numFmtId="0" fontId="1" fillId="3" borderId="37" xfId="0" applyFont="1" applyFill="1" applyBorder="1"/>
    <xf numFmtId="0" fontId="0" fillId="2" borderId="38" xfId="0" applyFill="1" applyBorder="1"/>
    <xf numFmtId="0" fontId="0" fillId="2" borderId="39" xfId="0" applyFill="1" applyBorder="1"/>
    <xf numFmtId="0" fontId="0" fillId="2" borderId="40" xfId="0" applyFill="1" applyBorder="1"/>
    <xf numFmtId="0" fontId="0" fillId="2" borderId="41" xfId="0" applyFill="1" applyBorder="1"/>
    <xf numFmtId="165" fontId="16" fillId="2" borderId="1" xfId="0" applyNumberFormat="1" applyFont="1" applyFill="1" applyBorder="1" applyAlignment="1">
      <alignment horizontal="center"/>
    </xf>
    <xf numFmtId="165" fontId="16" fillId="2" borderId="3" xfId="0" applyNumberFormat="1" applyFont="1" applyFill="1" applyBorder="1" applyAlignment="1">
      <alignment horizontal="center"/>
    </xf>
    <xf numFmtId="165" fontId="1" fillId="0" borderId="28" xfId="0" applyNumberFormat="1" applyFont="1" applyBorder="1"/>
    <xf numFmtId="0" fontId="1" fillId="0" borderId="30" xfId="0" applyFont="1" applyBorder="1"/>
    <xf numFmtId="165" fontId="1" fillId="0" borderId="31" xfId="0" applyNumberFormat="1" applyFont="1" applyBorder="1"/>
    <xf numFmtId="0" fontId="1" fillId="0" borderId="42" xfId="0" applyFont="1" applyBorder="1"/>
    <xf numFmtId="0" fontId="1" fillId="0" borderId="43" xfId="0" applyFont="1" applyBorder="1"/>
    <xf numFmtId="0" fontId="1" fillId="0" borderId="44" xfId="0" applyFont="1" applyBorder="1"/>
    <xf numFmtId="0" fontId="1" fillId="0" borderId="27" xfId="0" applyFont="1" applyBorder="1" applyAlignment="1">
      <alignment horizontal="center"/>
    </xf>
    <xf numFmtId="0" fontId="1" fillId="0" borderId="29" xfId="0" applyFont="1" applyBorder="1" applyAlignment="1">
      <alignment horizontal="center"/>
    </xf>
    <xf numFmtId="0" fontId="3" fillId="0" borderId="42" xfId="0" applyFont="1" applyBorder="1"/>
    <xf numFmtId="0" fontId="1" fillId="0" borderId="14" xfId="0" applyFont="1" applyBorder="1"/>
    <xf numFmtId="0" fontId="0" fillId="0" borderId="45" xfId="0" applyBorder="1"/>
    <xf numFmtId="0" fontId="0" fillId="0" borderId="12" xfId="0" applyBorder="1"/>
    <xf numFmtId="0" fontId="0" fillId="0" borderId="46" xfId="0" applyBorder="1"/>
    <xf numFmtId="0" fontId="0" fillId="0" borderId="47" xfId="0" applyBorder="1"/>
    <xf numFmtId="0" fontId="0" fillId="0" borderId="3" xfId="0" applyBorder="1"/>
    <xf numFmtId="0" fontId="0" fillId="0" borderId="48" xfId="0" applyBorder="1"/>
    <xf numFmtId="0" fontId="22" fillId="0" borderId="42" xfId="0" applyFont="1" applyBorder="1"/>
    <xf numFmtId="0" fontId="0" fillId="0" borderId="0" xfId="0" applyAlignment="1"/>
    <xf numFmtId="0" fontId="0" fillId="0" borderId="49" xfId="0" applyBorder="1"/>
    <xf numFmtId="0" fontId="4" fillId="0" borderId="0" xfId="0" applyFont="1"/>
    <xf numFmtId="2" fontId="0" fillId="0" borderId="0" xfId="0" applyNumberFormat="1"/>
    <xf numFmtId="167" fontId="0" fillId="0" borderId="0" xfId="0" applyNumberFormat="1"/>
    <xf numFmtId="0" fontId="23" fillId="0" borderId="0" xfId="0" applyFont="1" applyAlignment="1">
      <alignment vertical="center"/>
    </xf>
    <xf numFmtId="0" fontId="0" fillId="0" borderId="0" xfId="0" applyAlignment="1">
      <alignment vertical="center"/>
    </xf>
    <xf numFmtId="0" fontId="3" fillId="0" borderId="0" xfId="0" applyFont="1" applyAlignment="1">
      <alignment horizontal="center" wrapText="1"/>
    </xf>
    <xf numFmtId="0" fontId="0" fillId="0" borderId="16" xfId="0" applyBorder="1"/>
    <xf numFmtId="0" fontId="0" fillId="0" borderId="2" xfId="0" applyFill="1" applyBorder="1"/>
    <xf numFmtId="2" fontId="0" fillId="0" borderId="28" xfId="0" applyNumberFormat="1" applyBorder="1"/>
    <xf numFmtId="2" fontId="0" fillId="0" borderId="31" xfId="0" applyNumberFormat="1" applyBorder="1"/>
    <xf numFmtId="0" fontId="0" fillId="0" borderId="50" xfId="0" applyBorder="1"/>
    <xf numFmtId="0" fontId="1" fillId="0" borderId="51" xfId="0" applyFont="1" applyBorder="1"/>
    <xf numFmtId="0" fontId="1" fillId="0" borderId="41" xfId="0" applyFont="1" applyBorder="1"/>
    <xf numFmtId="1" fontId="0" fillId="0" borderId="2" xfId="0" applyNumberFormat="1" applyBorder="1"/>
    <xf numFmtId="1" fontId="0" fillId="0" borderId="16" xfId="0" applyNumberFormat="1" applyBorder="1"/>
    <xf numFmtId="0" fontId="24" fillId="0" borderId="0" xfId="0" applyFont="1"/>
    <xf numFmtId="168" fontId="0" fillId="0" borderId="0" xfId="0" applyNumberFormat="1"/>
    <xf numFmtId="0" fontId="1" fillId="0" borderId="0" xfId="0" applyFont="1" applyAlignment="1">
      <alignment horizontal="center" wrapText="1"/>
    </xf>
    <xf numFmtId="0" fontId="6" fillId="2" borderId="4" xfId="0" applyFont="1" applyFill="1" applyBorder="1" applyAlignment="1">
      <alignment horizontal="left"/>
    </xf>
    <xf numFmtId="0" fontId="6" fillId="2" borderId="4" xfId="0" quotePrefix="1" applyFont="1" applyFill="1" applyBorder="1" applyAlignment="1">
      <alignment horizontal="center"/>
    </xf>
    <xf numFmtId="0" fontId="8" fillId="2" borderId="4" xfId="1" applyFill="1" applyBorder="1" applyAlignment="1" applyProtection="1">
      <alignment horizontal="left"/>
    </xf>
    <xf numFmtId="164" fontId="6" fillId="2" borderId="24" xfId="0" applyNumberFormat="1" applyFont="1" applyFill="1" applyBorder="1" applyAlignment="1"/>
    <xf numFmtId="165" fontId="0" fillId="0" borderId="0" xfId="0" applyNumberFormat="1" applyBorder="1"/>
    <xf numFmtId="165" fontId="1" fillId="0" borderId="0" xfId="0" applyNumberFormat="1" applyFont="1" applyFill="1" applyBorder="1"/>
    <xf numFmtId="1" fontId="1" fillId="0" borderId="0" xfId="0" applyNumberFormat="1" applyFont="1" applyFill="1" applyBorder="1"/>
    <xf numFmtId="1" fontId="0" fillId="0" borderId="0" xfId="0" applyNumberFormat="1" applyBorder="1"/>
    <xf numFmtId="0" fontId="4" fillId="0" borderId="28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31" xfId="0" applyBorder="1" applyAlignment="1">
      <alignment horizontal="center"/>
    </xf>
    <xf numFmtId="0" fontId="1" fillId="0" borderId="44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0" fillId="0" borderId="52" xfId="0" applyFill="1" applyBorder="1"/>
    <xf numFmtId="0" fontId="0" fillId="0" borderId="22" xfId="0" applyFill="1" applyBorder="1"/>
    <xf numFmtId="0" fontId="0" fillId="0" borderId="36" xfId="0" applyFill="1" applyBorder="1"/>
    <xf numFmtId="0" fontId="1" fillId="0" borderId="35" xfId="0" applyFont="1" applyBorder="1"/>
    <xf numFmtId="0" fontId="0" fillId="0" borderId="1" xfId="0" applyFill="1" applyBorder="1"/>
    <xf numFmtId="0" fontId="0" fillId="0" borderId="28" xfId="0" applyFont="1" applyBorder="1" applyAlignment="1">
      <alignment horizontal="center"/>
    </xf>
    <xf numFmtId="0" fontId="1" fillId="0" borderId="35" xfId="0" applyFont="1" applyFill="1" applyBorder="1"/>
    <xf numFmtId="0" fontId="0" fillId="0" borderId="30" xfId="0" applyFill="1" applyBorder="1"/>
    <xf numFmtId="0" fontId="0" fillId="6" borderId="0" xfId="0" applyFill="1" applyBorder="1"/>
    <xf numFmtId="165" fontId="0" fillId="6" borderId="0" xfId="0" applyNumberFormat="1" applyFill="1" applyBorder="1"/>
    <xf numFmtId="0" fontId="1" fillId="0" borderId="44" xfId="0" applyFont="1" applyFill="1" applyBorder="1"/>
    <xf numFmtId="0" fontId="0" fillId="0" borderId="28" xfId="0" applyFill="1" applyBorder="1"/>
    <xf numFmtId="0" fontId="0" fillId="0" borderId="52" xfId="0" applyBorder="1"/>
    <xf numFmtId="0" fontId="0" fillId="0" borderId="34" xfId="0" applyBorder="1"/>
    <xf numFmtId="0" fontId="0" fillId="0" borderId="33" xfId="0" applyBorder="1"/>
    <xf numFmtId="0" fontId="0" fillId="0" borderId="36" xfId="0" applyBorder="1"/>
    <xf numFmtId="0" fontId="0" fillId="0" borderId="4" xfId="0" applyBorder="1"/>
    <xf numFmtId="0" fontId="0" fillId="0" borderId="12" xfId="0" applyFill="1" applyBorder="1"/>
    <xf numFmtId="0" fontId="1" fillId="0" borderId="53" xfId="0" applyFont="1" applyBorder="1" applyAlignment="1">
      <alignment horizontal="center"/>
    </xf>
    <xf numFmtId="0" fontId="0" fillId="0" borderId="2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0" fillId="0" borderId="54" xfId="0" applyFont="1" applyBorder="1" applyAlignment="1">
      <alignment horizontal="center"/>
    </xf>
    <xf numFmtId="0" fontId="0" fillId="0" borderId="51" xfId="0" applyFill="1" applyBorder="1"/>
    <xf numFmtId="0" fontId="1" fillId="0" borderId="50" xfId="0" applyFont="1" applyFill="1" applyBorder="1"/>
    <xf numFmtId="0" fontId="0" fillId="0" borderId="51" xfId="0" applyBorder="1"/>
    <xf numFmtId="0" fontId="0" fillId="0" borderId="55" xfId="0" applyFill="1" applyBorder="1"/>
    <xf numFmtId="0" fontId="0" fillId="0" borderId="40" xfId="0" applyBorder="1"/>
    <xf numFmtId="0" fontId="30" fillId="0" borderId="0" xfId="0" applyFont="1"/>
    <xf numFmtId="0" fontId="1" fillId="0" borderId="0" xfId="0" quotePrefix="1" applyFont="1"/>
    <xf numFmtId="9" fontId="0" fillId="0" borderId="0" xfId="5" applyFont="1"/>
    <xf numFmtId="0" fontId="1" fillId="0" borderId="39" xfId="0" applyFont="1" applyFill="1" applyBorder="1" applyAlignment="1">
      <alignment horizontal="center"/>
    </xf>
    <xf numFmtId="0" fontId="1" fillId="0" borderId="40" xfId="0" applyFont="1" applyBorder="1" applyAlignment="1">
      <alignment horizontal="center"/>
    </xf>
    <xf numFmtId="0" fontId="1" fillId="0" borderId="38" xfId="0" applyFont="1" applyBorder="1" applyAlignment="1">
      <alignment horizontal="center"/>
    </xf>
    <xf numFmtId="0" fontId="1" fillId="0" borderId="39" xfId="0" applyFont="1" applyBorder="1" applyAlignment="1">
      <alignment horizontal="center"/>
    </xf>
    <xf numFmtId="165" fontId="1" fillId="0" borderId="0" xfId="0" applyNumberFormat="1" applyFont="1"/>
    <xf numFmtId="0" fontId="1" fillId="0" borderId="51" xfId="0" applyFont="1" applyFill="1" applyBorder="1" applyAlignment="1">
      <alignment horizontal="center"/>
    </xf>
    <xf numFmtId="0" fontId="25" fillId="0" borderId="0" xfId="0" applyFont="1"/>
    <xf numFmtId="0" fontId="0" fillId="0" borderId="52" xfId="0" applyBorder="1" applyAlignment="1">
      <alignment wrapText="1"/>
    </xf>
    <xf numFmtId="0" fontId="10" fillId="3" borderId="9" xfId="0" applyFont="1" applyFill="1" applyBorder="1" applyAlignment="1">
      <alignment horizontal="left"/>
    </xf>
    <xf numFmtId="0" fontId="10" fillId="3" borderId="3" xfId="0" applyFont="1" applyFill="1" applyBorder="1" applyAlignment="1">
      <alignment horizontal="left"/>
    </xf>
    <xf numFmtId="0" fontId="10" fillId="3" borderId="3" xfId="0" applyFont="1" applyFill="1" applyBorder="1" applyAlignment="1">
      <alignment horizontal="center"/>
    </xf>
    <xf numFmtId="0" fontId="6" fillId="3" borderId="18" xfId="0" applyFont="1" applyFill="1" applyBorder="1" applyAlignment="1"/>
    <xf numFmtId="0" fontId="0" fillId="0" borderId="0" xfId="0" applyFont="1"/>
    <xf numFmtId="0" fontId="26" fillId="0" borderId="0" xfId="0" applyFont="1" applyAlignment="1">
      <alignment horizontal="left"/>
    </xf>
    <xf numFmtId="0" fontId="1" fillId="0" borderId="0" xfId="0" applyFont="1" applyFill="1" applyBorder="1"/>
    <xf numFmtId="16" fontId="1" fillId="0" borderId="0" xfId="0" quotePrefix="1" applyNumberFormat="1" applyFont="1"/>
    <xf numFmtId="0" fontId="15" fillId="7" borderId="8" xfId="0" applyFont="1" applyFill="1" applyBorder="1" applyAlignment="1">
      <alignment horizontal="center"/>
    </xf>
    <xf numFmtId="0" fontId="15" fillId="7" borderId="10" xfId="0" applyFont="1" applyFill="1" applyBorder="1" applyAlignment="1">
      <alignment horizontal="center"/>
    </xf>
    <xf numFmtId="0" fontId="15" fillId="7" borderId="15" xfId="0" applyFont="1" applyFill="1" applyBorder="1" applyAlignment="1">
      <alignment horizontal="center"/>
    </xf>
    <xf numFmtId="0" fontId="1" fillId="0" borderId="8" xfId="0" applyFont="1" applyBorder="1"/>
    <xf numFmtId="0" fontId="0" fillId="0" borderId="17" xfId="0" applyBorder="1"/>
    <xf numFmtId="0" fontId="1" fillId="0" borderId="9" xfId="0" applyFont="1" applyBorder="1"/>
    <xf numFmtId="0" fontId="0" fillId="0" borderId="18" xfId="0" applyBorder="1"/>
    <xf numFmtId="0" fontId="1" fillId="0" borderId="10" xfId="0" applyFont="1" applyBorder="1"/>
    <xf numFmtId="0" fontId="0" fillId="0" borderId="4" xfId="0" applyFont="1" applyBorder="1"/>
    <xf numFmtId="0" fontId="0" fillId="0" borderId="24" xfId="0" applyFont="1" applyBorder="1"/>
    <xf numFmtId="0" fontId="0" fillId="0" borderId="13" xfId="0" applyBorder="1"/>
    <xf numFmtId="0" fontId="1" fillId="0" borderId="26" xfId="0" applyFont="1" applyBorder="1"/>
    <xf numFmtId="0" fontId="0" fillId="0" borderId="9" xfId="0" applyBorder="1"/>
    <xf numFmtId="0" fontId="0" fillId="0" borderId="10" xfId="0" applyBorder="1"/>
    <xf numFmtId="0" fontId="31" fillId="0" borderId="0" xfId="0" applyFont="1"/>
    <xf numFmtId="0" fontId="0" fillId="0" borderId="54" xfId="0" applyFont="1" applyFill="1" applyBorder="1" applyAlignment="1">
      <alignment horizontal="center"/>
    </xf>
    <xf numFmtId="0" fontId="0" fillId="0" borderId="2" xfId="0" applyFont="1" applyFill="1" applyBorder="1" applyAlignment="1">
      <alignment horizontal="center"/>
    </xf>
    <xf numFmtId="0" fontId="0" fillId="0" borderId="56" xfId="0" applyFont="1" applyFill="1" applyBorder="1" applyAlignment="1">
      <alignment horizontal="center"/>
    </xf>
    <xf numFmtId="0" fontId="0" fillId="0" borderId="57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58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59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41" xfId="0" applyBorder="1"/>
    <xf numFmtId="165" fontId="31" fillId="0" borderId="0" xfId="0" applyNumberFormat="1" applyFont="1"/>
    <xf numFmtId="0" fontId="0" fillId="0" borderId="0" xfId="0" applyFont="1" applyBorder="1"/>
    <xf numFmtId="1" fontId="2" fillId="0" borderId="0" xfId="0" applyNumberFormat="1" applyFont="1" applyBorder="1"/>
    <xf numFmtId="1" fontId="0" fillId="0" borderId="0" xfId="0" applyNumberFormat="1" applyFont="1" applyBorder="1"/>
    <xf numFmtId="164" fontId="6" fillId="0" borderId="0" xfId="0" applyNumberFormat="1" applyFont="1" applyAlignment="1"/>
    <xf numFmtId="0" fontId="32" fillId="0" borderId="0" xfId="2" applyFont="1" applyAlignment="1">
      <alignment horizontal="left"/>
    </xf>
    <xf numFmtId="0" fontId="27" fillId="0" borderId="0" xfId="2" applyFont="1" applyFill="1" applyBorder="1" applyAlignment="1">
      <alignment horizontal="center" wrapText="1"/>
    </xf>
    <xf numFmtId="0" fontId="27" fillId="0" borderId="0" xfId="2" applyFont="1" applyFill="1" applyBorder="1" applyAlignment="1">
      <alignment horizontal="center"/>
    </xf>
    <xf numFmtId="0" fontId="27" fillId="0" borderId="0" xfId="2" applyFont="1" applyAlignment="1">
      <alignment horizontal="center" wrapText="1"/>
    </xf>
    <xf numFmtId="0" fontId="27" fillId="0" borderId="0" xfId="2" applyFont="1" applyAlignment="1">
      <alignment horizontal="left" wrapText="1"/>
    </xf>
    <xf numFmtId="0" fontId="27" fillId="0" borderId="0" xfId="2" applyFont="1" applyAlignment="1">
      <alignment horizontal="center"/>
    </xf>
    <xf numFmtId="0" fontId="28" fillId="0" borderId="0" xfId="0" applyFont="1"/>
    <xf numFmtId="0" fontId="33" fillId="0" borderId="0" xfId="2" applyFont="1" applyAlignment="1">
      <alignment horizontal="left"/>
    </xf>
    <xf numFmtId="0" fontId="4" fillId="0" borderId="0" xfId="0" applyFont="1" applyFill="1" applyBorder="1" applyAlignment="1">
      <alignment horizontal="left"/>
    </xf>
    <xf numFmtId="0" fontId="32" fillId="0" borderId="0" xfId="2" applyFont="1" applyAlignment="1">
      <alignment horizontal="center"/>
    </xf>
    <xf numFmtId="0" fontId="33" fillId="0" borderId="0" xfId="2" applyFont="1" applyAlignment="1">
      <alignment horizontal="center"/>
    </xf>
    <xf numFmtId="0" fontId="0" fillId="0" borderId="31" xfId="0" applyFill="1" applyBorder="1"/>
    <xf numFmtId="0" fontId="1" fillId="0" borderId="43" xfId="0" applyFont="1" applyFill="1" applyBorder="1"/>
    <xf numFmtId="0" fontId="0" fillId="0" borderId="16" xfId="0" applyFill="1" applyBorder="1"/>
    <xf numFmtId="0" fontId="1" fillId="0" borderId="59" xfId="0" applyFont="1" applyFill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0" fontId="1" fillId="0" borderId="18" xfId="0" applyFont="1" applyFill="1" applyBorder="1" applyAlignment="1">
      <alignment horizontal="center"/>
    </xf>
    <xf numFmtId="0" fontId="30" fillId="0" borderId="0" xfId="0" applyFont="1" applyBorder="1"/>
    <xf numFmtId="0" fontId="0" fillId="0" borderId="0" xfId="0" applyBorder="1" applyAlignment="1">
      <alignment horizontal="left"/>
    </xf>
    <xf numFmtId="0" fontId="29" fillId="0" borderId="0" xfId="2" applyBorder="1"/>
    <xf numFmtId="0" fontId="34" fillId="0" borderId="0" xfId="0" applyFont="1" applyBorder="1"/>
    <xf numFmtId="0" fontId="29" fillId="0" borderId="0" xfId="2" applyFont="1" applyBorder="1"/>
    <xf numFmtId="0" fontId="6" fillId="2" borderId="12" xfId="0" applyFont="1" applyFill="1" applyBorder="1" applyAlignment="1">
      <alignment horizontal="left"/>
    </xf>
    <xf numFmtId="0" fontId="6" fillId="2" borderId="12" xfId="0" quotePrefix="1" applyFont="1" applyFill="1" applyBorder="1" applyAlignment="1">
      <alignment horizontal="center"/>
    </xf>
    <xf numFmtId="0" fontId="8" fillId="2" borderId="12" xfId="1" applyFill="1" applyBorder="1" applyAlignment="1" applyProtection="1">
      <alignment horizontal="left"/>
    </xf>
    <xf numFmtId="164" fontId="6" fillId="2" borderId="60" xfId="0" applyNumberFormat="1" applyFont="1" applyFill="1" applyBorder="1" applyAlignment="1"/>
    <xf numFmtId="0" fontId="6" fillId="2" borderId="61" xfId="0" applyFont="1" applyFill="1" applyBorder="1" applyAlignment="1">
      <alignment horizontal="left"/>
    </xf>
    <xf numFmtId="0" fontId="35" fillId="0" borderId="0" xfId="2" applyFont="1"/>
    <xf numFmtId="0" fontId="35" fillId="0" borderId="0" xfId="2" applyFont="1" applyAlignment="1">
      <alignment horizontal="left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8" borderId="0" xfId="0" applyFill="1"/>
    <xf numFmtId="0" fontId="1" fillId="0" borderId="26" xfId="0" applyFont="1" applyFill="1" applyBorder="1"/>
    <xf numFmtId="0" fontId="1" fillId="0" borderId="14" xfId="0" applyFont="1" applyFill="1" applyBorder="1"/>
    <xf numFmtId="0" fontId="30" fillId="0" borderId="0" xfId="0" applyFont="1" applyAlignment="1">
      <alignment horizontal="right"/>
    </xf>
    <xf numFmtId="1" fontId="30" fillId="0" borderId="0" xfId="0" applyNumberFormat="1" applyFont="1" applyAlignment="1">
      <alignment horizontal="right"/>
    </xf>
    <xf numFmtId="0" fontId="0" fillId="0" borderId="0" xfId="0" applyAlignment="1">
      <alignment wrapText="1"/>
    </xf>
    <xf numFmtId="0" fontId="30" fillId="0" borderId="0" xfId="0" applyFont="1" applyAlignment="1">
      <alignment wrapText="1"/>
    </xf>
    <xf numFmtId="2" fontId="36" fillId="0" borderId="0" xfId="0" applyNumberFormat="1" applyFont="1" applyFill="1" applyBorder="1"/>
    <xf numFmtId="0" fontId="36" fillId="0" borderId="0" xfId="0" applyFont="1" applyFill="1" applyBorder="1"/>
    <xf numFmtId="0" fontId="0" fillId="0" borderId="5" xfId="0" applyBorder="1"/>
    <xf numFmtId="0" fontId="30" fillId="0" borderId="6" xfId="0" applyFont="1" applyBorder="1"/>
    <xf numFmtId="0" fontId="30" fillId="0" borderId="7" xfId="0" applyFont="1" applyBorder="1"/>
    <xf numFmtId="0" fontId="0" fillId="0" borderId="8" xfId="0" applyBorder="1"/>
    <xf numFmtId="0" fontId="0" fillId="8" borderId="1" xfId="0" applyFill="1" applyBorder="1"/>
    <xf numFmtId="0" fontId="0" fillId="8" borderId="1" xfId="0" applyFont="1" applyFill="1" applyBorder="1"/>
    <xf numFmtId="0" fontId="0" fillId="8" borderId="17" xfId="0" applyFont="1" applyFill="1" applyBorder="1"/>
    <xf numFmtId="0" fontId="0" fillId="8" borderId="17" xfId="0" applyFill="1" applyBorder="1"/>
    <xf numFmtId="0" fontId="0" fillId="8" borderId="3" xfId="0" applyFill="1" applyBorder="1"/>
    <xf numFmtId="0" fontId="0" fillId="8" borderId="3" xfId="0" applyFont="1" applyFill="1" applyBorder="1"/>
    <xf numFmtId="0" fontId="0" fillId="8" borderId="18" xfId="0" applyFill="1" applyBorder="1"/>
    <xf numFmtId="0" fontId="0" fillId="9" borderId="6" xfId="0" applyFill="1" applyBorder="1"/>
    <xf numFmtId="0" fontId="0" fillId="9" borderId="6" xfId="0" applyFont="1" applyFill="1" applyBorder="1"/>
    <xf numFmtId="0" fontId="0" fillId="9" borderId="7" xfId="0" applyFill="1" applyBorder="1"/>
    <xf numFmtId="0" fontId="0" fillId="9" borderId="1" xfId="0" applyFill="1" applyBorder="1"/>
    <xf numFmtId="0" fontId="0" fillId="9" borderId="1" xfId="0" applyFont="1" applyFill="1" applyBorder="1"/>
    <xf numFmtId="0" fontId="0" fillId="9" borderId="17" xfId="0" applyFill="1" applyBorder="1"/>
    <xf numFmtId="0" fontId="0" fillId="9" borderId="17" xfId="0" applyFont="1" applyFill="1" applyBorder="1"/>
    <xf numFmtId="0" fontId="0" fillId="9" borderId="3" xfId="0" applyFill="1" applyBorder="1"/>
    <xf numFmtId="0" fontId="0" fillId="9" borderId="3" xfId="0" applyFont="1" applyFill="1" applyBorder="1"/>
    <xf numFmtId="0" fontId="0" fillId="9" borderId="18" xfId="0" applyFill="1" applyBorder="1"/>
    <xf numFmtId="0" fontId="35" fillId="0" borderId="4" xfId="0" applyFont="1" applyBorder="1"/>
    <xf numFmtId="0" fontId="35" fillId="0" borderId="1" xfId="0" applyFont="1" applyBorder="1"/>
    <xf numFmtId="9" fontId="0" fillId="0" borderId="0" xfId="0" applyNumberFormat="1"/>
    <xf numFmtId="0" fontId="0" fillId="5" borderId="53" xfId="0" applyFill="1" applyBorder="1"/>
    <xf numFmtId="0" fontId="0" fillId="5" borderId="2" xfId="0" applyFill="1" applyBorder="1"/>
    <xf numFmtId="165" fontId="0" fillId="0" borderId="2" xfId="0" applyNumberFormat="1" applyBorder="1"/>
    <xf numFmtId="165" fontId="0" fillId="0" borderId="56" xfId="0" applyNumberFormat="1" applyBorder="1"/>
    <xf numFmtId="165" fontId="1" fillId="0" borderId="0" xfId="0" applyNumberFormat="1" applyFont="1" applyAlignment="1">
      <alignment wrapText="1"/>
    </xf>
    <xf numFmtId="165" fontId="0" fillId="0" borderId="2" xfId="0" applyNumberFormat="1" applyFill="1" applyBorder="1"/>
    <xf numFmtId="2" fontId="0" fillId="0" borderId="0" xfId="0" applyNumberFormat="1" applyBorder="1"/>
    <xf numFmtId="22" fontId="0" fillId="0" borderId="0" xfId="0" applyNumberFormat="1"/>
    <xf numFmtId="0" fontId="1" fillId="0" borderId="0" xfId="0" applyFont="1" applyAlignment="1">
      <alignment horizontal="center"/>
    </xf>
    <xf numFmtId="0" fontId="1" fillId="0" borderId="0" xfId="0" applyFont="1" applyAlignment="1"/>
    <xf numFmtId="0" fontId="1" fillId="0" borderId="42" xfId="0" applyFont="1" applyFill="1" applyBorder="1"/>
    <xf numFmtId="0" fontId="1" fillId="0" borderId="0" xfId="0" applyFont="1" applyAlignment="1">
      <alignment horizontal="center"/>
    </xf>
    <xf numFmtId="0" fontId="1" fillId="0" borderId="0" xfId="0" applyFont="1" applyAlignment="1"/>
    <xf numFmtId="0" fontId="37" fillId="0" borderId="62" xfId="0" applyFont="1" applyBorder="1" applyAlignment="1">
      <alignment horizontal="center" wrapText="1"/>
    </xf>
    <xf numFmtId="0" fontId="37" fillId="0" borderId="63" xfId="0" applyFont="1" applyBorder="1" applyAlignment="1">
      <alignment horizontal="center" wrapText="1"/>
    </xf>
    <xf numFmtId="0" fontId="37" fillId="0" borderId="64" xfId="0" applyFont="1" applyBorder="1" applyAlignment="1">
      <alignment horizontal="center" wrapText="1"/>
    </xf>
  </cellXfs>
  <cellStyles count="6">
    <cellStyle name="Hyperlink" xfId="1" builtinId="8"/>
    <cellStyle name="Normal" xfId="0" builtinId="0"/>
    <cellStyle name="Normal 2" xfId="2"/>
    <cellStyle name="Normal 2 2" xfId="3"/>
    <cellStyle name="Normal 3" xfId="4"/>
    <cellStyle name="Percent" xfId="5" builtinId="5"/>
  </cellStyles>
  <dxfs count="1">
    <dxf>
      <font>
        <color rgb="FF006100"/>
      </font>
      <fill>
        <patternFill>
          <bgColor rgb="FFC6EFCE"/>
        </patternFill>
      </fill>
    </dxf>
  </dxfs>
  <tableStyles count="0" defaultTableStyle="TableStyleMedium9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20" Type="http://schemas.openxmlformats.org/officeDocument/2006/relationships/styles" Target="styles.xml"/><Relationship Id="rId21" Type="http://schemas.openxmlformats.org/officeDocument/2006/relationships/sharedStrings" Target="sharedStrings.xml"/><Relationship Id="rId22" Type="http://schemas.openxmlformats.org/officeDocument/2006/relationships/calcChain" Target="calcChain.xml"/><Relationship Id="rId23" Type="http://schemas.microsoft.com/office/2006/relationships/vbaProject" Target="vbaProject.bin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worksheet" Target="worksheets/sheet13.xml"/><Relationship Id="rId14" Type="http://schemas.openxmlformats.org/officeDocument/2006/relationships/worksheet" Target="worksheets/sheet14.xml"/><Relationship Id="rId15" Type="http://schemas.openxmlformats.org/officeDocument/2006/relationships/worksheet" Target="worksheets/sheet15.xml"/><Relationship Id="rId16" Type="http://schemas.openxmlformats.org/officeDocument/2006/relationships/worksheet" Target="worksheets/sheet16.xml"/><Relationship Id="rId17" Type="http://schemas.openxmlformats.org/officeDocument/2006/relationships/externalLink" Target="externalLinks/externalLink1.xml"/><Relationship Id="rId18" Type="http://schemas.openxmlformats.org/officeDocument/2006/relationships/externalLink" Target="externalLinks/externalLink2.xml"/><Relationship Id="rId19" Type="http://schemas.openxmlformats.org/officeDocument/2006/relationships/theme" Target="theme/theme1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16</xdr:row>
      <xdr:rowOff>9525</xdr:rowOff>
    </xdr:from>
    <xdr:to>
      <xdr:col>3</xdr:col>
      <xdr:colOff>828675</xdr:colOff>
      <xdr:row>17</xdr:row>
      <xdr:rowOff>152400</xdr:rowOff>
    </xdr:to>
    <xdr:sp macro="" textlink="">
      <xdr:nvSpPr>
        <xdr:cNvPr id="1025" name="Button 1" hidden="1">
          <a:extLst>
            <a:ext uri="{63B3BB69-23CF-44E3-9099-C40C66FF867C}">
              <a14:compatExt xmlns:a14="http://schemas.microsoft.com/office/drawing/2010/main" spid="_x0000_s1025"/>
            </a:ext>
            <a:ext uri="{FF2B5EF4-FFF2-40B4-BE49-F238E27FC236}">
              <a16:creationId xmlns:a16="http://schemas.microsoft.com/office/drawing/2014/main" xmlns="" id="{9EE19831-0D59-402B-BB16-DB9F7EC80528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 w="9525">
          <a:miter lim="800000"/>
          <a:headEnd/>
          <a:tailEnd/>
        </a:ln>
      </xdr:spPr>
      <xdr:txBody>
        <a:bodyPr vertOverflow="clip" wrap="square" lIns="36576" tIns="22860" rIns="36576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Update Ladder</a:t>
          </a:r>
        </a:p>
      </xdr:txBody>
    </xdr:sp>
    <xdr:clientData fPrintsWithSheet="0"/>
  </xdr:twoCellAnchor>
  <xdr:twoCellAnchor editAs="oneCell">
    <xdr:from>
      <xdr:col>1</xdr:col>
      <xdr:colOff>66675</xdr:colOff>
      <xdr:row>19</xdr:row>
      <xdr:rowOff>123825</xdr:rowOff>
    </xdr:from>
    <xdr:to>
      <xdr:col>3</xdr:col>
      <xdr:colOff>790575</xdr:colOff>
      <xdr:row>21</xdr:row>
      <xdr:rowOff>152400</xdr:rowOff>
    </xdr:to>
    <xdr:sp macro="" textlink="">
      <xdr:nvSpPr>
        <xdr:cNvPr id="1026" name="Button 2" hidden="1">
          <a:extLst>
            <a:ext uri="{63B3BB69-23CF-44E3-9099-C40C66FF867C}">
              <a14:compatExt xmlns:a14="http://schemas.microsoft.com/office/drawing/2010/main" spid="_x0000_s1026"/>
            </a:ext>
            <a:ext uri="{FF2B5EF4-FFF2-40B4-BE49-F238E27FC236}">
              <a16:creationId xmlns:a16="http://schemas.microsoft.com/office/drawing/2014/main" xmlns="" id="{0BA7727A-4F8F-472E-8D30-866D6DA5CF5D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 w="9525">
          <a:miter lim="800000"/>
          <a:headEnd/>
          <a:tailEnd/>
        </a:ln>
      </xdr:spPr>
      <xdr:txBody>
        <a:bodyPr vertOverflow="clip" wrap="square" lIns="36576" tIns="22860" rIns="36576" bIns="22860" anchor="ctr" upright="1"/>
        <a:lstStyle/>
        <a:p>
          <a:pPr algn="ctr" rtl="0">
            <a:defRPr sz="1000"/>
          </a:pPr>
          <a:r>
            <a:rPr lang="en-US" sz="1200" b="0" i="0" u="none" strike="noStrike" baseline="0">
              <a:solidFill>
                <a:srgbClr val="000000"/>
              </a:solidFill>
              <a:latin typeface="Lucida Grande"/>
            </a:rPr>
            <a:t>Rank by Av For</a:t>
          </a:r>
        </a:p>
        <a:p>
          <a:pPr algn="ctr" rtl="0">
            <a:defRPr sz="1000"/>
          </a:pPr>
          <a:endParaRPr lang="en-US" sz="1200" b="0" i="0" u="none" strike="noStrike" baseline="0">
            <a:solidFill>
              <a:srgbClr val="000000"/>
            </a:solidFill>
            <a:latin typeface="Lucida Grande"/>
          </a:endParaRPr>
        </a:p>
      </xdr:txBody>
    </xdr:sp>
    <xdr:clientData fPrintsWithSheet="0"/>
  </xdr:twoCellAnchor>
  <xdr:twoCellAnchor editAs="oneCell">
    <xdr:from>
      <xdr:col>1</xdr:col>
      <xdr:colOff>85725</xdr:colOff>
      <xdr:row>22</xdr:row>
      <xdr:rowOff>95250</xdr:rowOff>
    </xdr:from>
    <xdr:to>
      <xdr:col>3</xdr:col>
      <xdr:colOff>714375</xdr:colOff>
      <xdr:row>24</xdr:row>
      <xdr:rowOff>66675</xdr:rowOff>
    </xdr:to>
    <xdr:sp macro="" textlink="">
      <xdr:nvSpPr>
        <xdr:cNvPr id="1027" name="Button 3" hidden="1">
          <a:extLst>
            <a:ext uri="{63B3BB69-23CF-44E3-9099-C40C66FF867C}">
              <a14:compatExt xmlns:a14="http://schemas.microsoft.com/office/drawing/2010/main" spid="_x0000_s1027"/>
            </a:ext>
            <a:ext uri="{FF2B5EF4-FFF2-40B4-BE49-F238E27FC236}">
              <a16:creationId xmlns:a16="http://schemas.microsoft.com/office/drawing/2014/main" xmlns="" id="{83D2A3CC-A2FD-4D46-B65F-C6A2CB7696D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 w="9525">
          <a:miter lim="800000"/>
          <a:headEnd/>
          <a:tailEnd/>
        </a:ln>
      </xdr:spPr>
      <xdr:txBody>
        <a:bodyPr vertOverflow="clip" wrap="square" lIns="36576" tIns="22860" rIns="36576" bIns="22860" anchor="ctr" upright="1"/>
        <a:lstStyle/>
        <a:p>
          <a:pPr algn="ctr" rtl="0">
            <a:defRPr sz="1000"/>
          </a:pPr>
          <a:r>
            <a:rPr lang="en-US" sz="1200" b="0" i="0" u="none" strike="noStrike" baseline="0">
              <a:solidFill>
                <a:srgbClr val="000000"/>
              </a:solidFill>
              <a:latin typeface="Lucida Grande"/>
            </a:rPr>
            <a:t>Rank by Av Ag</a:t>
          </a:r>
        </a:p>
        <a:p>
          <a:pPr algn="ctr" rtl="0">
            <a:defRPr sz="1000"/>
          </a:pPr>
          <a:endParaRPr lang="en-US" sz="1200" b="0" i="0" u="none" strike="noStrike" baseline="0">
            <a:solidFill>
              <a:srgbClr val="000000"/>
            </a:solidFill>
            <a:latin typeface="Lucida Grande"/>
          </a:endParaRP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1028700</xdr:colOff>
      <xdr:row>18</xdr:row>
      <xdr:rowOff>0</xdr:rowOff>
    </xdr:from>
    <xdr:to>
      <xdr:col>9</xdr:col>
      <xdr:colOff>0</xdr:colOff>
      <xdr:row>21</xdr:row>
      <xdr:rowOff>0</xdr:rowOff>
    </xdr:to>
    <xdr:sp macro="" textlink="">
      <xdr:nvSpPr>
        <xdr:cNvPr id="8196" name="Text Box 4" hidden="1"/>
        <xdr:cNvSpPr txBox="1">
          <a:spLocks noChangeArrowheads="1"/>
        </xdr:cNvSpPr>
      </xdr:nvSpPr>
      <xdr:spPr bwMode="auto">
        <a:xfrm>
          <a:off x="10782300" y="2971800"/>
          <a:ext cx="1447800" cy="495300"/>
        </a:xfrm>
        <a:prstGeom prst="rect">
          <a:avLst/>
        </a:prstGeom>
        <a:solidFill>
          <a:srgbClr val="FFFF99"/>
        </a:solidFill>
        <a:ln w="9525">
          <a:solidFill>
            <a:srgbClr val="000000"/>
          </a:solidFill>
          <a:miter lim="800000"/>
          <a:headEnd/>
          <a:tailEnd/>
        </a:ln>
        <a:effectLst>
          <a:outerShdw blurRad="63500" dist="38099" dir="2700000" algn="ctr" rotWithShape="0">
            <a:srgbClr val="000000">
              <a:alpha val="74998"/>
            </a:srgbClr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  <xdr:txBody>
        <a:bodyPr rtlCol="0"/>
        <a:lstStyle/>
        <a:p>
          <a:pPr algn="ctr"/>
          <a:endParaRPr lang="en-US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581025</xdr:colOff>
      <xdr:row>8</xdr:row>
      <xdr:rowOff>85725</xdr:rowOff>
    </xdr:from>
    <xdr:to>
      <xdr:col>14</xdr:col>
      <xdr:colOff>123825</xdr:colOff>
      <xdr:row>10</xdr:row>
      <xdr:rowOff>114300</xdr:rowOff>
    </xdr:to>
    <xdr:sp macro="" textlink="">
      <xdr:nvSpPr>
        <xdr:cNvPr id="7179" name="Button 11" hidden="1">
          <a:extLst>
            <a:ext uri="{63B3BB69-23CF-44E3-9099-C40C66FF867C}">
              <a14:compatExt xmlns:a14="http://schemas.microsoft.com/office/drawing/2010/main" spid="_x0000_s7179"/>
            </a:ext>
            <a:ext uri="{FF2B5EF4-FFF2-40B4-BE49-F238E27FC236}">
              <a16:creationId xmlns:a16="http://schemas.microsoft.com/office/drawing/2014/main" xmlns="" id="{F68699A2-8CAF-4441-BA51-AEEF0CB0779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 w="9525">
          <a:miter lim="800000"/>
          <a:headEnd/>
          <a:tailEnd/>
        </a:ln>
      </xdr:spPr>
      <xdr:txBody>
        <a:bodyPr vertOverflow="clip" wrap="square" lIns="36576" tIns="22860" rIns="36576" bIns="22860" anchor="ctr" upright="1"/>
        <a:lstStyle/>
        <a:p>
          <a:pPr algn="ctr" rtl="0">
            <a:defRPr sz="1000"/>
          </a:pPr>
          <a:r>
            <a:rPr lang="en-US" sz="1200" b="0" i="0" u="none" strike="noStrike" baseline="0">
              <a:solidFill>
                <a:srgbClr val="000000"/>
              </a:solidFill>
              <a:latin typeface="Lucida Grande"/>
            </a:rPr>
            <a:t>Rank by Raw Score</a:t>
          </a:r>
        </a:p>
      </xdr:txBody>
    </xdr:sp>
    <xdr:clientData fPrintsWithSheet="0"/>
  </xdr:twoCellAnchor>
  <xdr:twoCellAnchor editAs="oneCell">
    <xdr:from>
      <xdr:col>11</xdr:col>
      <xdr:colOff>581025</xdr:colOff>
      <xdr:row>15</xdr:row>
      <xdr:rowOff>95250</xdr:rowOff>
    </xdr:from>
    <xdr:to>
      <xdr:col>14</xdr:col>
      <xdr:colOff>219075</xdr:colOff>
      <xdr:row>24</xdr:row>
      <xdr:rowOff>114300</xdr:rowOff>
    </xdr:to>
    <xdr:sp macro="" textlink="">
      <xdr:nvSpPr>
        <xdr:cNvPr id="7180" name="Button 12" hidden="1">
          <a:extLst>
            <a:ext uri="{63B3BB69-23CF-44E3-9099-C40C66FF867C}">
              <a14:compatExt xmlns:a14="http://schemas.microsoft.com/office/drawing/2010/main" spid="_x0000_s7180"/>
            </a:ext>
            <a:ext uri="{FF2B5EF4-FFF2-40B4-BE49-F238E27FC236}">
              <a16:creationId xmlns:a16="http://schemas.microsoft.com/office/drawing/2014/main" xmlns="" id="{BE5F23DC-5547-4E57-9B64-ACEB3B7CFF43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 w="9525">
          <a:miter lim="800000"/>
          <a:headEnd/>
          <a:tailEnd/>
        </a:ln>
      </xdr:spPr>
      <xdr:txBody>
        <a:bodyPr vertOverflow="clip" wrap="square" lIns="36576" tIns="22860" rIns="36576" bIns="22860" anchor="ctr" upright="1"/>
        <a:lstStyle/>
        <a:p>
          <a:pPr algn="ctr" rtl="0">
            <a:defRPr sz="1000"/>
          </a:pPr>
          <a:r>
            <a:rPr lang="en-US" sz="1200" b="0" i="0" u="none" strike="noStrike" baseline="0">
              <a:solidFill>
                <a:srgbClr val="000000"/>
              </a:solidFill>
              <a:latin typeface="Lucida Grande"/>
            </a:rPr>
            <a:t>Rank by Comparable Score</a:t>
          </a:r>
        </a:p>
      </xdr:txBody>
    </xdr:sp>
    <xdr:clientData fPrintsWithSheet="0"/>
  </xdr:twoCellAnchor>
  <xdr:twoCellAnchor editAs="absolute">
    <xdr:from>
      <xdr:col>8</xdr:col>
      <xdr:colOff>0</xdr:colOff>
      <xdr:row>42</xdr:row>
      <xdr:rowOff>38100</xdr:rowOff>
    </xdr:from>
    <xdr:to>
      <xdr:col>8</xdr:col>
      <xdr:colOff>2095500</xdr:colOff>
      <xdr:row>45</xdr:row>
      <xdr:rowOff>12700</xdr:rowOff>
    </xdr:to>
    <xdr:sp macro="" textlink="">
      <xdr:nvSpPr>
        <xdr:cNvPr id="7169" name="Text Box 1" hidden="1"/>
        <xdr:cNvSpPr txBox="1">
          <a:spLocks noChangeArrowheads="1"/>
        </xdr:cNvSpPr>
      </xdr:nvSpPr>
      <xdr:spPr bwMode="auto">
        <a:xfrm>
          <a:off x="8318500" y="5676900"/>
          <a:ext cx="2095500" cy="482600"/>
        </a:xfrm>
        <a:prstGeom prst="rect">
          <a:avLst/>
        </a:prstGeom>
        <a:solidFill>
          <a:srgbClr val="FFFF99"/>
        </a:solidFill>
        <a:ln w="9525">
          <a:solidFill>
            <a:srgbClr val="000000"/>
          </a:solidFill>
          <a:miter lim="800000"/>
          <a:headEnd/>
          <a:tailEnd/>
        </a:ln>
        <a:effectLst>
          <a:outerShdw blurRad="63500" dist="38099" dir="2700000" algn="ctr" rotWithShape="0">
            <a:srgbClr val="000000">
              <a:alpha val="74998"/>
            </a:srgbClr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  <xdr:txBody>
        <a:bodyPr rtlCol="0"/>
        <a:lstStyle/>
        <a:p>
          <a:pPr algn="ctr"/>
          <a:endParaRPr lang="en-US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waccache/15c34ec9-d71a-46f8-9940-cc3c1a6f1140/HFFL%2015%20DRAFT%20DAY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waccache/15c34ec9-d71a-46f8-9940-cc3c1a6f1140/HFFL%2013%20Stats%20v1.0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DRAFT SHEET"/>
      <sheetName val="Career Games and Age"/>
      <sheetName val="Injury List"/>
      <sheetName val="Draft Order"/>
      <sheetName val="2015 AFL TEAM LISTS"/>
      <sheetName val="Elites"/>
      <sheetName val="Roughies"/>
      <sheetName val="Real Saints 14"/>
      <sheetName val="Performance vs Games"/>
      <sheetName val="Performance vs Age"/>
      <sheetName val="Best22s"/>
    </sheetNames>
    <sheetDataSet>
      <sheetData sheetId="0">
        <row r="22">
          <cell r="AI22" t="str">
            <v>Mid</v>
          </cell>
          <cell r="AJ22" t="str">
            <v>Mid</v>
          </cell>
          <cell r="AK22" t="str">
            <v>Name</v>
          </cell>
          <cell r="AO22" t="str">
            <v>Tkl</v>
          </cell>
          <cell r="AP22" t="str">
            <v>Tkl</v>
          </cell>
          <cell r="AQ22" t="str">
            <v>Name</v>
          </cell>
          <cell r="AR22" t="str">
            <v>Fwd</v>
          </cell>
          <cell r="AS22" t="str">
            <v>Fwd</v>
          </cell>
          <cell r="AT22" t="str">
            <v>Name</v>
          </cell>
          <cell r="AU22" t="str">
            <v>Ute</v>
          </cell>
          <cell r="AV22" t="str">
            <v>Ute</v>
          </cell>
          <cell r="AW22" t="str">
            <v>Name</v>
          </cell>
        </row>
        <row r="23">
          <cell r="AI23">
            <v>1</v>
          </cell>
          <cell r="AJ23">
            <v>29.166666666666668</v>
          </cell>
          <cell r="AK23" t="str">
            <v xml:space="preserve">TomRockliff   </v>
          </cell>
          <cell r="AL23">
            <v>120</v>
          </cell>
          <cell r="AM23">
            <v>17.777777777777779</v>
          </cell>
          <cell r="AN23" t="str">
            <v xml:space="preserve">TomRockliff   </v>
          </cell>
          <cell r="AO23">
            <v>1</v>
          </cell>
          <cell r="AP23">
            <v>41.722222222222221</v>
          </cell>
          <cell r="AQ23" t="str">
            <v xml:space="preserve">TomRockliff   </v>
          </cell>
          <cell r="AR23">
            <v>177</v>
          </cell>
          <cell r="AS23">
            <v>3.5</v>
          </cell>
          <cell r="AT23" t="str">
            <v xml:space="preserve">TomRockliff   </v>
          </cell>
          <cell r="AU23">
            <v>1</v>
          </cell>
          <cell r="AV23">
            <v>47.861111111111114</v>
          </cell>
          <cell r="AW23" t="str">
            <v xml:space="preserve">TomRockliff   </v>
          </cell>
        </row>
        <row r="24">
          <cell r="AI24">
            <v>13</v>
          </cell>
          <cell r="AJ24">
            <v>25.842105263157894</v>
          </cell>
          <cell r="AK24" t="str">
            <v>MichaelBarlow   TBC</v>
          </cell>
          <cell r="AL24">
            <v>33</v>
          </cell>
          <cell r="AM24">
            <v>22.631578947368421</v>
          </cell>
          <cell r="AN24" t="str">
            <v>MichaelBarlow   TBC</v>
          </cell>
          <cell r="AO24">
            <v>31</v>
          </cell>
          <cell r="AP24">
            <v>24.789473684210527</v>
          </cell>
          <cell r="AQ24" t="str">
            <v>MichaelBarlow   TBC</v>
          </cell>
          <cell r="AR24">
            <v>83</v>
          </cell>
          <cell r="AS24">
            <v>6.1578947368421053</v>
          </cell>
          <cell r="AT24" t="str">
            <v>MichaelBarlow   TBC</v>
          </cell>
          <cell r="AU24">
            <v>2</v>
          </cell>
          <cell r="AV24">
            <v>40.078947368421055</v>
          </cell>
          <cell r="AW24" t="str">
            <v>MichaelBarlow   TBC</v>
          </cell>
        </row>
        <row r="25">
          <cell r="AI25">
            <v>58</v>
          </cell>
          <cell r="AJ25">
            <v>22.318181818181817</v>
          </cell>
          <cell r="AK25" t="str">
            <v xml:space="preserve">RorySloane   </v>
          </cell>
          <cell r="AL25">
            <v>125</v>
          </cell>
          <cell r="AM25">
            <v>17.727272727272727</v>
          </cell>
          <cell r="AN25" t="str">
            <v xml:space="preserve">RorySloane   </v>
          </cell>
          <cell r="AO25">
            <v>4</v>
          </cell>
          <cell r="AP25">
            <v>32.045454545454547</v>
          </cell>
          <cell r="AQ25" t="str">
            <v xml:space="preserve">RorySloane   </v>
          </cell>
          <cell r="AR25">
            <v>144</v>
          </cell>
          <cell r="AS25">
            <v>3.9545454545454546</v>
          </cell>
          <cell r="AT25" t="str">
            <v xml:space="preserve">RorySloane   </v>
          </cell>
          <cell r="AU25">
            <v>3</v>
          </cell>
          <cell r="AV25">
            <v>38.704545454545453</v>
          </cell>
          <cell r="AW25" t="str">
            <v xml:space="preserve">RorySloane   </v>
          </cell>
        </row>
        <row r="26">
          <cell r="AI26">
            <v>74</v>
          </cell>
          <cell r="AJ26">
            <v>20.857142857142858</v>
          </cell>
          <cell r="AK26" t="str">
            <v xml:space="preserve">JackRedden   </v>
          </cell>
          <cell r="AL26">
            <v>137</v>
          </cell>
          <cell r="AM26">
            <v>17.285714285714285</v>
          </cell>
          <cell r="AN26" t="str">
            <v xml:space="preserve">JackRedden   </v>
          </cell>
          <cell r="AO26">
            <v>5</v>
          </cell>
          <cell r="AP26">
            <v>32</v>
          </cell>
          <cell r="AQ26" t="str">
            <v xml:space="preserve">JackRedden   </v>
          </cell>
          <cell r="AR26">
            <v>207</v>
          </cell>
          <cell r="AS26">
            <v>2.8571428571428572</v>
          </cell>
          <cell r="AT26" t="str">
            <v xml:space="preserve">JackRedden   </v>
          </cell>
          <cell r="AU26">
            <v>4</v>
          </cell>
          <cell r="AV26">
            <v>38</v>
          </cell>
          <cell r="AW26" t="str">
            <v xml:space="preserve">JackRedden   </v>
          </cell>
        </row>
        <row r="27">
          <cell r="AI27">
            <v>44</v>
          </cell>
          <cell r="AJ27">
            <v>23.083333333333332</v>
          </cell>
          <cell r="AK27" t="str">
            <v xml:space="preserve">JoelSelwood   </v>
          </cell>
          <cell r="AL27">
            <v>178</v>
          </cell>
          <cell r="AM27">
            <v>15.666666666666666</v>
          </cell>
          <cell r="AN27" t="str">
            <v xml:space="preserve">JoelSelwood   </v>
          </cell>
          <cell r="AO27">
            <v>17</v>
          </cell>
          <cell r="AP27">
            <v>27.5</v>
          </cell>
          <cell r="AQ27" t="str">
            <v xml:space="preserve">JoelSelwood   </v>
          </cell>
          <cell r="AR27">
            <v>68</v>
          </cell>
          <cell r="AS27">
            <v>6.666666666666667</v>
          </cell>
          <cell r="AT27" t="str">
            <v xml:space="preserve">JoelSelwood   </v>
          </cell>
          <cell r="AU27">
            <v>5</v>
          </cell>
          <cell r="AV27">
            <v>37.708333333333336</v>
          </cell>
          <cell r="AW27" t="str">
            <v xml:space="preserve">JoelSelwood   </v>
          </cell>
        </row>
        <row r="28">
          <cell r="AI28">
            <v>271</v>
          </cell>
          <cell r="AJ28">
            <v>13.037383177570094</v>
          </cell>
          <cell r="AK28" t="str">
            <v xml:space="preserve">LanceFranklin   </v>
          </cell>
          <cell r="AL28">
            <v>44</v>
          </cell>
          <cell r="AM28">
            <v>21.869158878504674</v>
          </cell>
          <cell r="AN28" t="str">
            <v xml:space="preserve">LanceFranklin   </v>
          </cell>
          <cell r="AO28">
            <v>236</v>
          </cell>
          <cell r="AP28">
            <v>11.542056074766355</v>
          </cell>
          <cell r="AQ28" t="str">
            <v xml:space="preserve">LanceFranklin   </v>
          </cell>
          <cell r="AR28">
            <v>1</v>
          </cell>
          <cell r="AS28">
            <v>24.532710280373834</v>
          </cell>
          <cell r="AT28" t="str">
            <v xml:space="preserve">LanceFranklin   </v>
          </cell>
          <cell r="AU28">
            <v>6</v>
          </cell>
          <cell r="AV28">
            <v>37.546728971962622</v>
          </cell>
          <cell r="AW28" t="str">
            <v xml:space="preserve">LanceFranklin   </v>
          </cell>
        </row>
        <row r="29">
          <cell r="AI29">
            <v>396</v>
          </cell>
          <cell r="AJ29">
            <v>0</v>
          </cell>
          <cell r="AK29" t="str">
            <v xml:space="preserve">TimMembrey  [0.4] </v>
          </cell>
          <cell r="AL29">
            <v>396</v>
          </cell>
          <cell r="AM29">
            <v>0</v>
          </cell>
          <cell r="AN29" t="str">
            <v xml:space="preserve">TimMembrey  [0.4] </v>
          </cell>
          <cell r="AO29">
            <v>396</v>
          </cell>
          <cell r="AP29">
            <v>0</v>
          </cell>
          <cell r="AQ29" t="str">
            <v xml:space="preserve">TimMembrey  [0.4] </v>
          </cell>
          <cell r="AR29">
            <v>384</v>
          </cell>
          <cell r="AS29">
            <v>0</v>
          </cell>
          <cell r="AT29" t="str">
            <v xml:space="preserve">TimMembrey  [0.4] </v>
          </cell>
          <cell r="AU29">
            <v>396</v>
          </cell>
          <cell r="AV29">
            <v>0</v>
          </cell>
          <cell r="AW29" t="str">
            <v xml:space="preserve">TimMembrey  [0.4] </v>
          </cell>
        </row>
        <row r="30">
          <cell r="AI30">
            <v>122</v>
          </cell>
          <cell r="AJ30">
            <v>18.51063829787234</v>
          </cell>
          <cell r="AK30" t="str">
            <v xml:space="preserve">BenMcGlynn   </v>
          </cell>
          <cell r="AL30">
            <v>174</v>
          </cell>
          <cell r="AM30">
            <v>15.74468085106383</v>
          </cell>
          <cell r="AN30" t="str">
            <v xml:space="preserve">BenMcGlynn   </v>
          </cell>
          <cell r="AO30">
            <v>7</v>
          </cell>
          <cell r="AP30">
            <v>30.26595744680851</v>
          </cell>
          <cell r="AQ30" t="str">
            <v xml:space="preserve">BenMcGlynn   </v>
          </cell>
          <cell r="AR30">
            <v>49</v>
          </cell>
          <cell r="AS30">
            <v>8.5106382978723403</v>
          </cell>
          <cell r="AT30" t="str">
            <v xml:space="preserve">BenMcGlynn   </v>
          </cell>
          <cell r="AU30">
            <v>7</v>
          </cell>
          <cell r="AV30">
            <v>37.473404255319146</v>
          </cell>
          <cell r="AW30" t="str">
            <v xml:space="preserve">BenMcGlynn   </v>
          </cell>
        </row>
        <row r="31">
          <cell r="AI31">
            <v>9</v>
          </cell>
          <cell r="AJ31">
            <v>26.681818181818183</v>
          </cell>
          <cell r="AK31" t="str">
            <v xml:space="preserve">MattPriddis   </v>
          </cell>
          <cell r="AL31">
            <v>368</v>
          </cell>
          <cell r="AM31">
            <v>8.3636363636363633</v>
          </cell>
          <cell r="AN31" t="str">
            <v xml:space="preserve">MattPriddis   </v>
          </cell>
          <cell r="AO31">
            <v>3</v>
          </cell>
          <cell r="AP31">
            <v>34.772727272727273</v>
          </cell>
          <cell r="AQ31" t="str">
            <v xml:space="preserve">MattPriddis   </v>
          </cell>
          <cell r="AR31">
            <v>195</v>
          </cell>
          <cell r="AS31">
            <v>3.0909090909090908</v>
          </cell>
          <cell r="AT31" t="str">
            <v xml:space="preserve">MattPriddis   </v>
          </cell>
          <cell r="AU31">
            <v>8</v>
          </cell>
          <cell r="AV31">
            <v>37.363636363636367</v>
          </cell>
          <cell r="AW31" t="str">
            <v xml:space="preserve">MattPriddis   </v>
          </cell>
        </row>
        <row r="32">
          <cell r="AI32">
            <v>2</v>
          </cell>
          <cell r="AJ32">
            <v>29</v>
          </cell>
          <cell r="AK32" t="str">
            <v>GaryAblett   1-2w</v>
          </cell>
          <cell r="AL32">
            <v>388</v>
          </cell>
          <cell r="AM32">
            <v>4.9333333333333336</v>
          </cell>
          <cell r="AN32" t="str">
            <v>GaryAblett   1-2w</v>
          </cell>
          <cell r="AO32">
            <v>20</v>
          </cell>
          <cell r="AP32">
            <v>27.266666666666666</v>
          </cell>
          <cell r="AQ32" t="str">
            <v>GaryAblett   1-2w</v>
          </cell>
          <cell r="AR32">
            <v>36</v>
          </cell>
          <cell r="AS32">
            <v>10.066666666666666</v>
          </cell>
          <cell r="AT32" t="str">
            <v>GaryAblett   1-2w</v>
          </cell>
          <cell r="AU32">
            <v>9</v>
          </cell>
          <cell r="AV32">
            <v>37.166666666666664</v>
          </cell>
          <cell r="AW32" t="str">
            <v>GaryAblett   1-2w</v>
          </cell>
        </row>
        <row r="33">
          <cell r="AI33">
            <v>5</v>
          </cell>
          <cell r="AJ33">
            <v>27.264957264957268</v>
          </cell>
          <cell r="AK33" t="str">
            <v xml:space="preserve">JordanLewis   </v>
          </cell>
          <cell r="AL33">
            <v>41</v>
          </cell>
          <cell r="AM33">
            <v>21.965811965811966</v>
          </cell>
          <cell r="AN33" t="str">
            <v xml:space="preserve">JordanLewis   </v>
          </cell>
          <cell r="AO33">
            <v>97</v>
          </cell>
          <cell r="AP33">
            <v>18.376068376068378</v>
          </cell>
          <cell r="AQ33" t="str">
            <v xml:space="preserve">JordanLewis   </v>
          </cell>
          <cell r="AR33">
            <v>124</v>
          </cell>
          <cell r="AS33">
            <v>4.7435897435897436</v>
          </cell>
          <cell r="AT33" t="str">
            <v xml:space="preserve">JordanLewis   </v>
          </cell>
          <cell r="AU33">
            <v>10</v>
          </cell>
          <cell r="AV33">
            <v>36.816239316239319</v>
          </cell>
          <cell r="AW33" t="str">
            <v xml:space="preserve">JordanLewis   </v>
          </cell>
        </row>
        <row r="34">
          <cell r="AI34">
            <v>43</v>
          </cell>
          <cell r="AJ34">
            <v>23.111111111111111</v>
          </cell>
          <cell r="AK34" t="str">
            <v xml:space="preserve">SteveJohnson   </v>
          </cell>
          <cell r="AL34">
            <v>120</v>
          </cell>
          <cell r="AM34">
            <v>17.777777777777779</v>
          </cell>
          <cell r="AN34" t="str">
            <v xml:space="preserve">SteveJohnson   </v>
          </cell>
          <cell r="AO34">
            <v>43</v>
          </cell>
          <cell r="AP34">
            <v>23.444444444444443</v>
          </cell>
          <cell r="AQ34" t="str">
            <v xml:space="preserve">SteveJohnson   </v>
          </cell>
          <cell r="AR34">
            <v>75</v>
          </cell>
          <cell r="AS34">
            <v>6.4444444444444446</v>
          </cell>
          <cell r="AT34" t="str">
            <v xml:space="preserve">SteveJohnson   </v>
          </cell>
          <cell r="AU34">
            <v>11</v>
          </cell>
          <cell r="AV34">
            <v>36.722222222222221</v>
          </cell>
          <cell r="AW34" t="str">
            <v xml:space="preserve">SteveJohnson   </v>
          </cell>
        </row>
        <row r="35">
          <cell r="AI35">
            <v>16</v>
          </cell>
          <cell r="AJ35">
            <v>25.578947368421051</v>
          </cell>
          <cell r="AK35" t="str">
            <v xml:space="preserve">DayneBeams   </v>
          </cell>
          <cell r="AL35">
            <v>279</v>
          </cell>
          <cell r="AM35">
            <v>12.736842105263158</v>
          </cell>
          <cell r="AN35" t="str">
            <v xml:space="preserve">DayneBeams   </v>
          </cell>
          <cell r="AO35">
            <v>32</v>
          </cell>
          <cell r="AP35">
            <v>24.736842105263158</v>
          </cell>
          <cell r="AQ35" t="str">
            <v xml:space="preserve">DayneBeams   </v>
          </cell>
          <cell r="AR35">
            <v>51</v>
          </cell>
          <cell r="AS35">
            <v>8.1052631578947363</v>
          </cell>
          <cell r="AT35" t="str">
            <v xml:space="preserve">DayneBeams   </v>
          </cell>
          <cell r="AU35">
            <v>12</v>
          </cell>
          <cell r="AV35">
            <v>36.368421052631582</v>
          </cell>
          <cell r="AW35" t="str">
            <v xml:space="preserve">DayneBeams   </v>
          </cell>
        </row>
        <row r="36">
          <cell r="AI36">
            <v>4</v>
          </cell>
          <cell r="AJ36">
            <v>27.366071428571431</v>
          </cell>
          <cell r="AK36" t="str">
            <v xml:space="preserve">JoshKennedy   </v>
          </cell>
          <cell r="AL36">
            <v>315</v>
          </cell>
          <cell r="AM36">
            <v>11.428571428571429</v>
          </cell>
          <cell r="AN36" t="str">
            <v xml:space="preserve">JoshKennedy   </v>
          </cell>
          <cell r="AO36">
            <v>17</v>
          </cell>
          <cell r="AP36">
            <v>27.5</v>
          </cell>
          <cell r="AQ36" t="str">
            <v xml:space="preserve">JoshKennedy   </v>
          </cell>
          <cell r="AR36">
            <v>132</v>
          </cell>
          <cell r="AS36">
            <v>4.375</v>
          </cell>
          <cell r="AT36" t="str">
            <v xml:space="preserve">JoshKennedy   </v>
          </cell>
          <cell r="AU36">
            <v>13</v>
          </cell>
          <cell r="AV36">
            <v>36.316964285714285</v>
          </cell>
          <cell r="AW36" t="str">
            <v xml:space="preserve">JoshKennedy   </v>
          </cell>
        </row>
        <row r="37">
          <cell r="AI37">
            <v>18</v>
          </cell>
          <cell r="AJ37">
            <v>25.368421052631579</v>
          </cell>
          <cell r="AK37" t="str">
            <v xml:space="preserve">SteeleSidebottom   </v>
          </cell>
          <cell r="AL37">
            <v>48</v>
          </cell>
          <cell r="AM37">
            <v>21.578947368421051</v>
          </cell>
          <cell r="AN37" t="str">
            <v xml:space="preserve">SteeleSidebottom   </v>
          </cell>
          <cell r="AO37">
            <v>81</v>
          </cell>
          <cell r="AP37">
            <v>19.157894736842106</v>
          </cell>
          <cell r="AQ37" t="str">
            <v xml:space="preserve">SteeleSidebottom   </v>
          </cell>
          <cell r="AR37">
            <v>104</v>
          </cell>
          <cell r="AS37">
            <v>5.1578947368421053</v>
          </cell>
          <cell r="AT37" t="str">
            <v xml:space="preserve">SteeleSidebottom   </v>
          </cell>
          <cell r="AU37">
            <v>14</v>
          </cell>
          <cell r="AV37">
            <v>36.315789473684212</v>
          </cell>
          <cell r="AW37" t="str">
            <v xml:space="preserve">SteeleSidebottom   </v>
          </cell>
        </row>
        <row r="38">
          <cell r="AI38">
            <v>53</v>
          </cell>
          <cell r="AJ38">
            <v>22.56</v>
          </cell>
          <cell r="AK38" t="str">
            <v xml:space="preserve">LukeParker   </v>
          </cell>
          <cell r="AL38">
            <v>258</v>
          </cell>
          <cell r="AM38">
            <v>13.28</v>
          </cell>
          <cell r="AN38" t="str">
            <v xml:space="preserve">LukeParker   </v>
          </cell>
          <cell r="AO38">
            <v>21</v>
          </cell>
          <cell r="AP38">
            <v>26.84</v>
          </cell>
          <cell r="AQ38" t="str">
            <v xml:space="preserve">LukeParker   </v>
          </cell>
          <cell r="AR38">
            <v>72</v>
          </cell>
          <cell r="AS38">
            <v>6.56</v>
          </cell>
          <cell r="AT38" t="str">
            <v xml:space="preserve">LukeParker   </v>
          </cell>
          <cell r="AU38">
            <v>15</v>
          </cell>
          <cell r="AV38">
            <v>36.299999999999997</v>
          </cell>
          <cell r="AW38" t="str">
            <v xml:space="preserve">LukeParker   </v>
          </cell>
        </row>
        <row r="39">
          <cell r="AI39">
            <v>3</v>
          </cell>
          <cell r="AJ39">
            <v>27.428571428571427</v>
          </cell>
          <cell r="AK39" t="str">
            <v xml:space="preserve">ScottPendlebury   </v>
          </cell>
          <cell r="AL39">
            <v>254</v>
          </cell>
          <cell r="AM39">
            <v>13.333333333333334</v>
          </cell>
          <cell r="AN39" t="str">
            <v xml:space="preserve">ScottPendlebury   </v>
          </cell>
          <cell r="AO39">
            <v>22</v>
          </cell>
          <cell r="AP39">
            <v>26.666666666666668</v>
          </cell>
          <cell r="AQ39" t="str">
            <v xml:space="preserve">ScottPendlebury   </v>
          </cell>
          <cell r="AR39">
            <v>136</v>
          </cell>
          <cell r="AS39">
            <v>4.1904761904761907</v>
          </cell>
          <cell r="AT39" t="str">
            <v xml:space="preserve">ScottPendlebury   </v>
          </cell>
          <cell r="AU39">
            <v>16</v>
          </cell>
          <cell r="AV39">
            <v>36.285714285714285</v>
          </cell>
          <cell r="AW39" t="str">
            <v xml:space="preserve">ScottPendlebury   </v>
          </cell>
        </row>
        <row r="40">
          <cell r="AI40">
            <v>396</v>
          </cell>
          <cell r="AJ40">
            <v>0</v>
          </cell>
          <cell r="AK40" t="str">
            <v xml:space="preserve">TomMitchell R [5.4] </v>
          </cell>
          <cell r="AL40">
            <v>396</v>
          </cell>
          <cell r="AM40">
            <v>0</v>
          </cell>
          <cell r="AN40" t="str">
            <v xml:space="preserve">TomMitchell R [5.4] </v>
          </cell>
          <cell r="AO40">
            <v>396</v>
          </cell>
          <cell r="AP40">
            <v>0</v>
          </cell>
          <cell r="AQ40" t="str">
            <v xml:space="preserve">TomMitchell R [5.4] </v>
          </cell>
          <cell r="AR40">
            <v>384</v>
          </cell>
          <cell r="AS40">
            <v>0</v>
          </cell>
          <cell r="AT40" t="str">
            <v xml:space="preserve">TomMitchell R [5.4] </v>
          </cell>
          <cell r="AU40">
            <v>396</v>
          </cell>
          <cell r="AV40">
            <v>0</v>
          </cell>
          <cell r="AW40" t="str">
            <v xml:space="preserve">TomMitchell R [5.4] </v>
          </cell>
        </row>
        <row r="41">
          <cell r="AI41">
            <v>69</v>
          </cell>
          <cell r="AJ41">
            <v>21.545454545454547</v>
          </cell>
          <cell r="AK41" t="str">
            <v>TomLiberatore   Seas</v>
          </cell>
          <cell r="AL41">
            <v>363</v>
          </cell>
          <cell r="AM41">
            <v>8.9090909090909083</v>
          </cell>
          <cell r="AN41" t="str">
            <v>TomLiberatore   Seas</v>
          </cell>
          <cell r="AO41">
            <v>2</v>
          </cell>
          <cell r="AP41">
            <v>37.136363636363633</v>
          </cell>
          <cell r="AQ41" t="str">
            <v>TomLiberatore   Seas</v>
          </cell>
          <cell r="AR41">
            <v>243</v>
          </cell>
          <cell r="AS41">
            <v>2.1363636363636362</v>
          </cell>
          <cell r="AT41" t="str">
            <v>TomLiberatore   Seas</v>
          </cell>
          <cell r="AU41">
            <v>17</v>
          </cell>
          <cell r="AV41">
            <v>35.954545454545453</v>
          </cell>
          <cell r="AW41" t="str">
            <v>TomLiberatore   Seas</v>
          </cell>
        </row>
        <row r="42">
          <cell r="AI42">
            <v>11</v>
          </cell>
          <cell r="AJ42">
            <v>26.057692307692307</v>
          </cell>
          <cell r="AK42" t="str">
            <v xml:space="preserve">JackMacrae   </v>
          </cell>
          <cell r="AL42">
            <v>43</v>
          </cell>
          <cell r="AM42">
            <v>21.923076923076923</v>
          </cell>
          <cell r="AN42" t="str">
            <v xml:space="preserve">JackMacrae   </v>
          </cell>
          <cell r="AO42">
            <v>78</v>
          </cell>
          <cell r="AP42">
            <v>19.71153846153846</v>
          </cell>
          <cell r="AQ42" t="str">
            <v xml:space="preserve">JackMacrae   </v>
          </cell>
          <cell r="AR42">
            <v>209</v>
          </cell>
          <cell r="AS42">
            <v>2.8365384615384612</v>
          </cell>
          <cell r="AT42" t="str">
            <v xml:space="preserve">JackMacrae   </v>
          </cell>
          <cell r="AU42">
            <v>18</v>
          </cell>
          <cell r="AV42">
            <v>35.745192307692307</v>
          </cell>
          <cell r="AW42" t="str">
            <v xml:space="preserve">JackMacrae   </v>
          </cell>
        </row>
        <row r="43">
          <cell r="AI43">
            <v>6</v>
          </cell>
          <cell r="AJ43">
            <v>27.09090909090909</v>
          </cell>
          <cell r="AK43" t="str">
            <v>DysonHeppell   2w</v>
          </cell>
          <cell r="AL43">
            <v>74</v>
          </cell>
          <cell r="AM43">
            <v>19.727272727272727</v>
          </cell>
          <cell r="AN43" t="str">
            <v>DysonHeppell   2w</v>
          </cell>
          <cell r="AO43">
            <v>61</v>
          </cell>
          <cell r="AP43">
            <v>21.136363636363637</v>
          </cell>
          <cell r="AQ43" t="str">
            <v>DysonHeppell   2w</v>
          </cell>
          <cell r="AR43">
            <v>256</v>
          </cell>
          <cell r="AS43">
            <v>1.9090909090909092</v>
          </cell>
          <cell r="AT43" t="str">
            <v>DysonHeppell   2w</v>
          </cell>
          <cell r="AU43">
            <v>19</v>
          </cell>
          <cell r="AV43">
            <v>35.613636363636367</v>
          </cell>
          <cell r="AW43" t="str">
            <v>DysonHeppell   2w</v>
          </cell>
        </row>
        <row r="44">
          <cell r="AI44">
            <v>10</v>
          </cell>
          <cell r="AJ44">
            <v>26.066666666666666</v>
          </cell>
          <cell r="AK44" t="str">
            <v xml:space="preserve">JobeWatson   </v>
          </cell>
          <cell r="AL44">
            <v>136</v>
          </cell>
          <cell r="AM44">
            <v>17.333333333333332</v>
          </cell>
          <cell r="AN44" t="str">
            <v xml:space="preserve">JobeWatson   </v>
          </cell>
          <cell r="AO44">
            <v>53</v>
          </cell>
          <cell r="AP44">
            <v>22</v>
          </cell>
          <cell r="AQ44" t="str">
            <v xml:space="preserve">JobeWatson   </v>
          </cell>
          <cell r="AR44">
            <v>139</v>
          </cell>
          <cell r="AS44">
            <v>4.1333333333333337</v>
          </cell>
          <cell r="AT44" t="str">
            <v xml:space="preserve">JobeWatson   </v>
          </cell>
          <cell r="AU44">
            <v>20</v>
          </cell>
          <cell r="AV44">
            <v>35.43333333333333</v>
          </cell>
          <cell r="AW44" t="str">
            <v xml:space="preserve">JobeWatson   </v>
          </cell>
        </row>
        <row r="45">
          <cell r="AI45">
            <v>15</v>
          </cell>
          <cell r="AJ45">
            <v>25.7</v>
          </cell>
          <cell r="AK45" t="str">
            <v xml:space="preserve">AdamTreloar   </v>
          </cell>
          <cell r="AL45">
            <v>282</v>
          </cell>
          <cell r="AM45">
            <v>12.5</v>
          </cell>
          <cell r="AN45" t="str">
            <v xml:space="preserve">AdamTreloar   </v>
          </cell>
          <cell r="AO45">
            <v>24</v>
          </cell>
          <cell r="AP45">
            <v>25.85</v>
          </cell>
          <cell r="AQ45" t="str">
            <v xml:space="preserve">AdamTreloar   </v>
          </cell>
          <cell r="AR45">
            <v>131</v>
          </cell>
          <cell r="AS45">
            <v>4.45</v>
          </cell>
          <cell r="AT45" t="str">
            <v xml:space="preserve">AdamTreloar   </v>
          </cell>
          <cell r="AU45">
            <v>21</v>
          </cell>
          <cell r="AV45">
            <v>35.200000000000003</v>
          </cell>
          <cell r="AW45" t="str">
            <v xml:space="preserve">AdamTreloar   </v>
          </cell>
        </row>
        <row r="46">
          <cell r="AI46">
            <v>22</v>
          </cell>
          <cell r="AJ46">
            <v>24.793814432989691</v>
          </cell>
          <cell r="AK46" t="str">
            <v xml:space="preserve">NathanFyfe   </v>
          </cell>
          <cell r="AL46">
            <v>256</v>
          </cell>
          <cell r="AM46">
            <v>13.298969072164949</v>
          </cell>
          <cell r="AN46" t="str">
            <v xml:space="preserve">NathanFyfe   </v>
          </cell>
          <cell r="AO46">
            <v>59</v>
          </cell>
          <cell r="AP46">
            <v>21.237113402061858</v>
          </cell>
          <cell r="AQ46" t="str">
            <v xml:space="preserve">NathanFyfe   </v>
          </cell>
          <cell r="AR46">
            <v>54</v>
          </cell>
          <cell r="AS46">
            <v>7.9381443298969074</v>
          </cell>
          <cell r="AT46" t="str">
            <v xml:space="preserve">NathanFyfe   </v>
          </cell>
          <cell r="AU46">
            <v>22</v>
          </cell>
          <cell r="AV46">
            <v>35.128865979381445</v>
          </cell>
          <cell r="AW46" t="str">
            <v xml:space="preserve">NathanFyfe   </v>
          </cell>
        </row>
        <row r="47">
          <cell r="AI47">
            <v>205</v>
          </cell>
          <cell r="AJ47">
            <v>15.409090909090908</v>
          </cell>
          <cell r="AK47" t="str">
            <v xml:space="preserve">NickRiewoldt   </v>
          </cell>
          <cell r="AL47">
            <v>1</v>
          </cell>
          <cell r="AM47">
            <v>33.454545454545453</v>
          </cell>
          <cell r="AN47" t="str">
            <v xml:space="preserve">NickRiewoldt   </v>
          </cell>
          <cell r="AO47">
            <v>374</v>
          </cell>
          <cell r="AP47">
            <v>5.7727272727272725</v>
          </cell>
          <cell r="AQ47" t="str">
            <v xml:space="preserve">NickRiewoldt   </v>
          </cell>
          <cell r="AR47">
            <v>12</v>
          </cell>
          <cell r="AS47">
            <v>14.318181818181818</v>
          </cell>
          <cell r="AT47" t="str">
            <v xml:space="preserve">NickRiewoldt   </v>
          </cell>
          <cell r="AU47">
            <v>23</v>
          </cell>
          <cell r="AV47">
            <v>35.113636363636367</v>
          </cell>
          <cell r="AW47" t="str">
            <v xml:space="preserve">NickRiewoldt   </v>
          </cell>
        </row>
        <row r="48">
          <cell r="AI48">
            <v>99</v>
          </cell>
          <cell r="AJ48">
            <v>19.72</v>
          </cell>
          <cell r="AK48" t="str">
            <v xml:space="preserve">BradEbert   </v>
          </cell>
          <cell r="AL48">
            <v>146</v>
          </cell>
          <cell r="AM48">
            <v>16.88</v>
          </cell>
          <cell r="AN48" t="str">
            <v xml:space="preserve">BradEbert   </v>
          </cell>
          <cell r="AO48">
            <v>19</v>
          </cell>
          <cell r="AP48">
            <v>27.32</v>
          </cell>
          <cell r="AQ48" t="str">
            <v xml:space="preserve">BradEbert   </v>
          </cell>
          <cell r="AR48">
            <v>176</v>
          </cell>
          <cell r="AS48">
            <v>3.52</v>
          </cell>
          <cell r="AT48" t="str">
            <v xml:space="preserve">BradEbert   </v>
          </cell>
          <cell r="AU48">
            <v>24</v>
          </cell>
          <cell r="AV48">
            <v>34.96</v>
          </cell>
          <cell r="AW48" t="str">
            <v xml:space="preserve">BradEbert   </v>
          </cell>
        </row>
        <row r="49">
          <cell r="AI49">
            <v>87</v>
          </cell>
          <cell r="AJ49">
            <v>20.260869565217391</v>
          </cell>
          <cell r="AK49" t="str">
            <v xml:space="preserve">JimmyBartel   </v>
          </cell>
          <cell r="AL49">
            <v>69</v>
          </cell>
          <cell r="AM49">
            <v>20.086956521739129</v>
          </cell>
          <cell r="AN49" t="str">
            <v xml:space="preserve">JimmyBartel   </v>
          </cell>
          <cell r="AO49">
            <v>72</v>
          </cell>
          <cell r="AP49">
            <v>20.086956521739129</v>
          </cell>
          <cell r="AQ49" t="str">
            <v xml:space="preserve">JimmyBartel   </v>
          </cell>
          <cell r="AR49">
            <v>56</v>
          </cell>
          <cell r="AS49">
            <v>7.8260869565217392</v>
          </cell>
          <cell r="AT49" t="str">
            <v xml:space="preserve">JimmyBartel   </v>
          </cell>
          <cell r="AU49">
            <v>25</v>
          </cell>
          <cell r="AV49">
            <v>34.956521739130437</v>
          </cell>
          <cell r="AW49" t="str">
            <v xml:space="preserve">JimmyBartel   </v>
          </cell>
        </row>
        <row r="50">
          <cell r="AI50">
            <v>47</v>
          </cell>
          <cell r="AJ50">
            <v>22.844036697247706</v>
          </cell>
          <cell r="AK50" t="str">
            <v xml:space="preserve">LeviGreenwood R  </v>
          </cell>
          <cell r="AL50">
            <v>84</v>
          </cell>
          <cell r="AM50">
            <v>19.449541284403669</v>
          </cell>
          <cell r="AN50" t="str">
            <v xml:space="preserve">LeviGreenwood R  </v>
          </cell>
          <cell r="AO50">
            <v>74</v>
          </cell>
          <cell r="AP50">
            <v>19.862385321100916</v>
          </cell>
          <cell r="AQ50" t="str">
            <v xml:space="preserve">LeviGreenwood R  </v>
          </cell>
          <cell r="AR50">
            <v>101</v>
          </cell>
          <cell r="AS50">
            <v>5.2293577981651378</v>
          </cell>
          <cell r="AT50" t="str">
            <v xml:space="preserve">LeviGreenwood R  </v>
          </cell>
          <cell r="AU50">
            <v>26</v>
          </cell>
          <cell r="AV50">
            <v>34.88532110091743</v>
          </cell>
          <cell r="AW50" t="str">
            <v xml:space="preserve">LeviGreenwood R  </v>
          </cell>
        </row>
        <row r="51">
          <cell r="AI51">
            <v>34</v>
          </cell>
          <cell r="AJ51">
            <v>23.711340206185568</v>
          </cell>
          <cell r="AK51" t="str">
            <v xml:space="preserve">CallanWard   </v>
          </cell>
          <cell r="AL51">
            <v>248</v>
          </cell>
          <cell r="AM51">
            <v>13.505154639175259</v>
          </cell>
          <cell r="AN51" t="str">
            <v xml:space="preserve">CallanWard   </v>
          </cell>
          <cell r="AO51">
            <v>15</v>
          </cell>
          <cell r="AP51">
            <v>27.680412371134022</v>
          </cell>
          <cell r="AQ51" t="str">
            <v xml:space="preserve">CallanWard   </v>
          </cell>
          <cell r="AR51">
            <v>217</v>
          </cell>
          <cell r="AS51">
            <v>2.6804123711340209</v>
          </cell>
          <cell r="AT51" t="str">
            <v xml:space="preserve">CallanWard   </v>
          </cell>
          <cell r="AU51">
            <v>27</v>
          </cell>
          <cell r="AV51">
            <v>34.768041237113401</v>
          </cell>
          <cell r="AW51" t="str">
            <v xml:space="preserve">CallanWard   </v>
          </cell>
        </row>
        <row r="52">
          <cell r="AI52">
            <v>28</v>
          </cell>
          <cell r="AJ52">
            <v>23.990384615384613</v>
          </cell>
          <cell r="AK52" t="str">
            <v xml:space="preserve">LukeHodge   </v>
          </cell>
          <cell r="AL52">
            <v>35</v>
          </cell>
          <cell r="AM52">
            <v>22.5</v>
          </cell>
          <cell r="AN52" t="str">
            <v xml:space="preserve">LukeHodge   </v>
          </cell>
          <cell r="AO52">
            <v>132</v>
          </cell>
          <cell r="AP52">
            <v>16.490384615384613</v>
          </cell>
          <cell r="AQ52" t="str">
            <v xml:space="preserve">LukeHodge   </v>
          </cell>
          <cell r="AR52">
            <v>152</v>
          </cell>
          <cell r="AS52">
            <v>3.8942307692307692</v>
          </cell>
          <cell r="AT52" t="str">
            <v xml:space="preserve">LukeHodge   </v>
          </cell>
          <cell r="AU52">
            <v>28</v>
          </cell>
          <cell r="AV52">
            <v>34.6875</v>
          </cell>
          <cell r="AW52" t="str">
            <v xml:space="preserve">LukeHodge   </v>
          </cell>
        </row>
        <row r="53">
          <cell r="AI53">
            <v>57</v>
          </cell>
          <cell r="AJ53">
            <v>22.347826086956523</v>
          </cell>
          <cell r="AK53" t="str">
            <v xml:space="preserve">BrentStanton   </v>
          </cell>
          <cell r="AL53">
            <v>29</v>
          </cell>
          <cell r="AM53">
            <v>23.304347826086957</v>
          </cell>
          <cell r="AN53" t="str">
            <v xml:space="preserve">BrentStanton   </v>
          </cell>
          <cell r="AO53">
            <v>108</v>
          </cell>
          <cell r="AP53">
            <v>17.826086956521738</v>
          </cell>
          <cell r="AQ53" t="str">
            <v xml:space="preserve">BrentStanton   </v>
          </cell>
          <cell r="AR53">
            <v>109</v>
          </cell>
          <cell r="AS53">
            <v>5</v>
          </cell>
          <cell r="AT53" t="str">
            <v xml:space="preserve">BrentStanton   </v>
          </cell>
          <cell r="AU53">
            <v>29</v>
          </cell>
          <cell r="AV53">
            <v>34.673913043478258</v>
          </cell>
          <cell r="AW53" t="str">
            <v xml:space="preserve">BrentStanton   </v>
          </cell>
        </row>
        <row r="54">
          <cell r="AI54">
            <v>166</v>
          </cell>
          <cell r="AJ54">
            <v>16.666666666666668</v>
          </cell>
          <cell r="AK54" t="str">
            <v xml:space="preserve">MarkLeCras   </v>
          </cell>
          <cell r="AL54">
            <v>145</v>
          </cell>
          <cell r="AM54">
            <v>16.944444444444443</v>
          </cell>
          <cell r="AN54" t="str">
            <v xml:space="preserve">MarkLeCras   </v>
          </cell>
          <cell r="AO54">
            <v>79</v>
          </cell>
          <cell r="AP54">
            <v>19.652777777777779</v>
          </cell>
          <cell r="AQ54" t="str">
            <v xml:space="preserve">MarkLeCras   </v>
          </cell>
          <cell r="AR54">
            <v>18</v>
          </cell>
          <cell r="AS54">
            <v>13.472222222222221</v>
          </cell>
          <cell r="AT54" t="str">
            <v xml:space="preserve">MarkLeCras   </v>
          </cell>
          <cell r="AU54">
            <v>30</v>
          </cell>
          <cell r="AV54">
            <v>34.479166666666664</v>
          </cell>
          <cell r="AW54" t="str">
            <v xml:space="preserve">MarkLeCras   </v>
          </cell>
        </row>
        <row r="55">
          <cell r="AI55">
            <v>396</v>
          </cell>
          <cell r="AJ55">
            <v>0</v>
          </cell>
          <cell r="AK55" t="str">
            <v xml:space="preserve">CyrilRioli R  </v>
          </cell>
          <cell r="AL55">
            <v>396</v>
          </cell>
          <cell r="AM55">
            <v>0</v>
          </cell>
          <cell r="AN55" t="str">
            <v xml:space="preserve">CyrilRioli R  </v>
          </cell>
          <cell r="AO55">
            <v>396</v>
          </cell>
          <cell r="AP55">
            <v>0</v>
          </cell>
          <cell r="AQ55" t="str">
            <v xml:space="preserve">CyrilRioli R  </v>
          </cell>
          <cell r="AR55">
            <v>384</v>
          </cell>
          <cell r="AS55">
            <v>0</v>
          </cell>
          <cell r="AT55" t="str">
            <v xml:space="preserve">CyrilRioli R  </v>
          </cell>
          <cell r="AU55">
            <v>396</v>
          </cell>
          <cell r="AV55">
            <v>0</v>
          </cell>
          <cell r="AW55" t="str">
            <v xml:space="preserve">CyrilRioli R  </v>
          </cell>
        </row>
        <row r="56">
          <cell r="AI56">
            <v>35</v>
          </cell>
          <cell r="AJ56">
            <v>23.5</v>
          </cell>
          <cell r="AK56" t="str">
            <v xml:space="preserve">BryceGibbs   </v>
          </cell>
          <cell r="AL56">
            <v>208</v>
          </cell>
          <cell r="AM56">
            <v>14.909090909090908</v>
          </cell>
          <cell r="AN56" t="str">
            <v xml:space="preserve">BryceGibbs   </v>
          </cell>
          <cell r="AO56">
            <v>45</v>
          </cell>
          <cell r="AP56">
            <v>23.272727272727273</v>
          </cell>
          <cell r="AQ56" t="str">
            <v xml:space="preserve">BryceGibbs   </v>
          </cell>
          <cell r="AR56">
            <v>96</v>
          </cell>
          <cell r="AS56">
            <v>5.5909090909090908</v>
          </cell>
          <cell r="AT56" t="str">
            <v xml:space="preserve">BryceGibbs   </v>
          </cell>
          <cell r="AU56">
            <v>31</v>
          </cell>
          <cell r="AV56">
            <v>34.272727272727273</v>
          </cell>
          <cell r="AW56" t="str">
            <v xml:space="preserve">BryceGibbs   </v>
          </cell>
        </row>
        <row r="57">
          <cell r="AI57">
            <v>117</v>
          </cell>
          <cell r="AJ57">
            <v>18.7</v>
          </cell>
          <cell r="AK57" t="str">
            <v xml:space="preserve">PaulChapman   </v>
          </cell>
          <cell r="AL57">
            <v>52</v>
          </cell>
          <cell r="AM57">
            <v>21.2</v>
          </cell>
          <cell r="AN57" t="str">
            <v xml:space="preserve">PaulChapman   </v>
          </cell>
          <cell r="AO57">
            <v>80</v>
          </cell>
          <cell r="AP57">
            <v>19.55</v>
          </cell>
          <cell r="AQ57" t="str">
            <v xml:space="preserve">PaulChapman   </v>
          </cell>
          <cell r="AR57">
            <v>60</v>
          </cell>
          <cell r="AS57">
            <v>7.4</v>
          </cell>
          <cell r="AT57" t="str">
            <v xml:space="preserve">PaulChapman   </v>
          </cell>
          <cell r="AU57">
            <v>32</v>
          </cell>
          <cell r="AV57">
            <v>34.024999999999999</v>
          </cell>
          <cell r="AW57" t="str">
            <v xml:space="preserve">PaulChapman   </v>
          </cell>
        </row>
        <row r="58">
          <cell r="AI58">
            <v>45</v>
          </cell>
          <cell r="AJ58">
            <v>22.916666666666668</v>
          </cell>
          <cell r="AK58" t="str">
            <v xml:space="preserve">KierenJack   </v>
          </cell>
          <cell r="AL58">
            <v>276</v>
          </cell>
          <cell r="AM58">
            <v>12.75</v>
          </cell>
          <cell r="AN58" t="str">
            <v xml:space="preserve">KierenJack   </v>
          </cell>
          <cell r="AO58">
            <v>23</v>
          </cell>
          <cell r="AP58">
            <v>26.375</v>
          </cell>
          <cell r="AQ58" t="str">
            <v xml:space="preserve">KierenJack   </v>
          </cell>
          <cell r="AR58">
            <v>108</v>
          </cell>
          <cell r="AS58">
            <v>5.041666666666667</v>
          </cell>
          <cell r="AT58" t="str">
            <v xml:space="preserve">KierenJack   </v>
          </cell>
          <cell r="AU58">
            <v>33</v>
          </cell>
          <cell r="AV58">
            <v>34</v>
          </cell>
          <cell r="AW58" t="str">
            <v xml:space="preserve">KierenJack   </v>
          </cell>
        </row>
        <row r="59">
          <cell r="AI59">
            <v>17</v>
          </cell>
          <cell r="AJ59">
            <v>25.466666666666665</v>
          </cell>
          <cell r="AK59" t="str">
            <v xml:space="preserve">TobyGreene   </v>
          </cell>
          <cell r="AL59">
            <v>96</v>
          </cell>
          <cell r="AM59">
            <v>18.933333333333334</v>
          </cell>
          <cell r="AN59" t="str">
            <v xml:space="preserve">TobyGreene   </v>
          </cell>
          <cell r="AO59">
            <v>104</v>
          </cell>
          <cell r="AP59">
            <v>18</v>
          </cell>
          <cell r="AQ59" t="str">
            <v xml:space="preserve">TobyGreene   </v>
          </cell>
          <cell r="AR59">
            <v>202</v>
          </cell>
          <cell r="AS59">
            <v>2.9333333333333331</v>
          </cell>
          <cell r="AT59" t="str">
            <v xml:space="preserve">TobyGreene   </v>
          </cell>
          <cell r="AU59">
            <v>33</v>
          </cell>
          <cell r="AV59">
            <v>34</v>
          </cell>
          <cell r="AW59" t="str">
            <v xml:space="preserve">TobyGreene   </v>
          </cell>
        </row>
        <row r="60">
          <cell r="AI60">
            <v>250</v>
          </cell>
          <cell r="AJ60">
            <v>13.902439024390246</v>
          </cell>
          <cell r="AK60" t="str">
            <v xml:space="preserve">JamieElliott R  </v>
          </cell>
          <cell r="AL60">
            <v>31</v>
          </cell>
          <cell r="AM60">
            <v>22.926829268292686</v>
          </cell>
          <cell r="AN60" t="str">
            <v xml:space="preserve">JamieElliott R  </v>
          </cell>
          <cell r="AO60">
            <v>131</v>
          </cell>
          <cell r="AP60">
            <v>16.585365853658537</v>
          </cell>
          <cell r="AQ60" t="str">
            <v xml:space="preserve">JamieElliott R  </v>
          </cell>
          <cell r="AR60">
            <v>23</v>
          </cell>
          <cell r="AS60">
            <v>12.74390243902439</v>
          </cell>
          <cell r="AT60" t="str">
            <v xml:space="preserve">JamieElliott R  </v>
          </cell>
          <cell r="AU60">
            <v>35</v>
          </cell>
          <cell r="AV60">
            <v>33.932926829268297</v>
          </cell>
          <cell r="AW60" t="str">
            <v xml:space="preserve">JamieElliott R  </v>
          </cell>
        </row>
        <row r="61">
          <cell r="AI61">
            <v>37</v>
          </cell>
          <cell r="AJ61">
            <v>23.4</v>
          </cell>
          <cell r="AK61" t="str">
            <v xml:space="preserve">SamGibson   </v>
          </cell>
          <cell r="AL61">
            <v>15</v>
          </cell>
          <cell r="AM61">
            <v>24.88</v>
          </cell>
          <cell r="AN61" t="str">
            <v xml:space="preserve">SamGibson   </v>
          </cell>
          <cell r="AO61">
            <v>135</v>
          </cell>
          <cell r="AP61">
            <v>16.2</v>
          </cell>
          <cell r="AQ61" t="str">
            <v xml:space="preserve">SamGibson   </v>
          </cell>
          <cell r="AR61">
            <v>242</v>
          </cell>
          <cell r="AS61">
            <v>2.16</v>
          </cell>
          <cell r="AT61" t="str">
            <v xml:space="preserve">SamGibson   </v>
          </cell>
          <cell r="AU61">
            <v>36</v>
          </cell>
          <cell r="AV61">
            <v>33.92</v>
          </cell>
          <cell r="AW61" t="str">
            <v xml:space="preserve">SamGibson   </v>
          </cell>
        </row>
        <row r="62">
          <cell r="AI62">
            <v>55</v>
          </cell>
          <cell r="AJ62">
            <v>22.422680412371136</v>
          </cell>
          <cell r="AK62" t="str">
            <v xml:space="preserve">BrendonGoddard   </v>
          </cell>
          <cell r="AL62">
            <v>11</v>
          </cell>
          <cell r="AM62">
            <v>25.979381443298973</v>
          </cell>
          <cell r="AN62" t="str">
            <v xml:space="preserve">BrendonGoddard   </v>
          </cell>
          <cell r="AO62">
            <v>230</v>
          </cell>
          <cell r="AP62">
            <v>11.701030927835053</v>
          </cell>
          <cell r="AQ62" t="str">
            <v xml:space="preserve">BrendonGoddard   </v>
          </cell>
          <cell r="AR62">
            <v>81</v>
          </cell>
          <cell r="AS62">
            <v>6.1855670103092786</v>
          </cell>
          <cell r="AT62" t="str">
            <v xml:space="preserve">BrendonGoddard   </v>
          </cell>
          <cell r="AU62">
            <v>37</v>
          </cell>
          <cell r="AV62">
            <v>33.865979381443303</v>
          </cell>
          <cell r="AW62" t="str">
            <v xml:space="preserve">BrendonGoddard   </v>
          </cell>
        </row>
        <row r="63">
          <cell r="AI63">
            <v>396</v>
          </cell>
          <cell r="AJ63">
            <v>0</v>
          </cell>
          <cell r="AK63" t="str">
            <v xml:space="preserve">RobinNahas  [6.2] </v>
          </cell>
          <cell r="AL63">
            <v>396</v>
          </cell>
          <cell r="AM63">
            <v>0</v>
          </cell>
          <cell r="AN63" t="str">
            <v xml:space="preserve">RobinNahas  [6.2] </v>
          </cell>
          <cell r="AO63">
            <v>396</v>
          </cell>
          <cell r="AP63">
            <v>0</v>
          </cell>
          <cell r="AQ63" t="str">
            <v xml:space="preserve">RobinNahas  [6.2] </v>
          </cell>
          <cell r="AR63">
            <v>384</v>
          </cell>
          <cell r="AS63">
            <v>0</v>
          </cell>
          <cell r="AT63" t="str">
            <v xml:space="preserve">RobinNahas  [6.2] </v>
          </cell>
          <cell r="AU63">
            <v>396</v>
          </cell>
          <cell r="AV63">
            <v>0</v>
          </cell>
          <cell r="AW63" t="str">
            <v xml:space="preserve">RobinNahas  [6.2] </v>
          </cell>
        </row>
        <row r="64">
          <cell r="AI64">
            <v>108</v>
          </cell>
          <cell r="AJ64">
            <v>19.363636363636363</v>
          </cell>
          <cell r="AK64" t="str">
            <v xml:space="preserve">JaegerOMeara   </v>
          </cell>
          <cell r="AL64">
            <v>295</v>
          </cell>
          <cell r="AM64">
            <v>11.909090909090908</v>
          </cell>
          <cell r="AN64" t="str">
            <v xml:space="preserve">JaegerOMeara   </v>
          </cell>
          <cell r="AO64">
            <v>8</v>
          </cell>
          <cell r="AP64">
            <v>30.181818181818183</v>
          </cell>
          <cell r="AQ64" t="str">
            <v xml:space="preserve">JaegerOMeara   </v>
          </cell>
          <cell r="AR64">
            <v>186</v>
          </cell>
          <cell r="AS64">
            <v>3.3181818181818183</v>
          </cell>
          <cell r="AT64" t="str">
            <v xml:space="preserve">JaegerOMeara   </v>
          </cell>
          <cell r="AU64">
            <v>38</v>
          </cell>
          <cell r="AV64">
            <v>33.43181818181818</v>
          </cell>
          <cell r="AW64" t="str">
            <v xml:space="preserve">JaegerOMeara   </v>
          </cell>
        </row>
        <row r="65">
          <cell r="AI65">
            <v>246</v>
          </cell>
          <cell r="AJ65">
            <v>13.956521739130435</v>
          </cell>
          <cell r="AK65" t="str">
            <v xml:space="preserve">JarrydRoughead   </v>
          </cell>
          <cell r="AL65">
            <v>155</v>
          </cell>
          <cell r="AM65">
            <v>16.608695652173914</v>
          </cell>
          <cell r="AN65" t="str">
            <v xml:space="preserve">JarrydRoughead   </v>
          </cell>
          <cell r="AO65">
            <v>199</v>
          </cell>
          <cell r="AP65">
            <v>12.782608695652174</v>
          </cell>
          <cell r="AQ65" t="str">
            <v xml:space="preserve">JarrydRoughead   </v>
          </cell>
          <cell r="AR65">
            <v>2</v>
          </cell>
          <cell r="AS65">
            <v>21.434782608695652</v>
          </cell>
          <cell r="AT65" t="str">
            <v xml:space="preserve">JarrydRoughead   </v>
          </cell>
          <cell r="AU65">
            <v>39</v>
          </cell>
          <cell r="AV65">
            <v>33.391304347826086</v>
          </cell>
          <cell r="AW65" t="str">
            <v xml:space="preserve">JarrydRoughead   </v>
          </cell>
        </row>
        <row r="66">
          <cell r="AI66">
            <v>396</v>
          </cell>
          <cell r="AJ66">
            <v>0</v>
          </cell>
          <cell r="AK66" t="str">
            <v xml:space="preserve">BradCrouch R  </v>
          </cell>
          <cell r="AL66">
            <v>396</v>
          </cell>
          <cell r="AM66">
            <v>0</v>
          </cell>
          <cell r="AN66" t="str">
            <v xml:space="preserve">BradCrouch R  </v>
          </cell>
          <cell r="AO66">
            <v>396</v>
          </cell>
          <cell r="AP66">
            <v>0</v>
          </cell>
          <cell r="AQ66" t="str">
            <v xml:space="preserve">BradCrouch R  </v>
          </cell>
          <cell r="AR66">
            <v>384</v>
          </cell>
          <cell r="AS66">
            <v>0</v>
          </cell>
          <cell r="AT66" t="str">
            <v xml:space="preserve">BradCrouch R  </v>
          </cell>
          <cell r="AU66">
            <v>396</v>
          </cell>
          <cell r="AV66">
            <v>0</v>
          </cell>
          <cell r="AW66" t="str">
            <v xml:space="preserve">BradCrouch R  </v>
          </cell>
        </row>
        <row r="67">
          <cell r="AI67">
            <v>77</v>
          </cell>
          <cell r="AJ67">
            <v>20.791666666666668</v>
          </cell>
          <cell r="AK67" t="str">
            <v xml:space="preserve">MitchDuncan   </v>
          </cell>
          <cell r="AL67">
            <v>30</v>
          </cell>
          <cell r="AM67">
            <v>23.166666666666668</v>
          </cell>
          <cell r="AN67" t="str">
            <v xml:space="preserve">MitchDuncan   </v>
          </cell>
          <cell r="AO67">
            <v>174</v>
          </cell>
          <cell r="AP67">
            <v>14.25</v>
          </cell>
          <cell r="AQ67" t="str">
            <v xml:space="preserve">MitchDuncan   </v>
          </cell>
          <cell r="AR67">
            <v>82</v>
          </cell>
          <cell r="AS67">
            <v>6.166666666666667</v>
          </cell>
          <cell r="AT67" t="str">
            <v xml:space="preserve">MitchDuncan   </v>
          </cell>
          <cell r="AU67">
            <v>40</v>
          </cell>
          <cell r="AV67">
            <v>33.1875</v>
          </cell>
          <cell r="AW67" t="str">
            <v xml:space="preserve">MitchDuncan   </v>
          </cell>
        </row>
        <row r="68">
          <cell r="AI68">
            <v>14</v>
          </cell>
          <cell r="AJ68">
            <v>25.818181818181817</v>
          </cell>
          <cell r="AK68" t="str">
            <v xml:space="preserve">DionPrestia RR  </v>
          </cell>
          <cell r="AL68">
            <v>237</v>
          </cell>
          <cell r="AM68">
            <v>13.818181818181818</v>
          </cell>
          <cell r="AN68" t="str">
            <v xml:space="preserve">DionPrestia RR  </v>
          </cell>
          <cell r="AO68">
            <v>54</v>
          </cell>
          <cell r="AP68">
            <v>21.90909090909091</v>
          </cell>
          <cell r="AQ68" t="str">
            <v xml:space="preserve">DionPrestia RR  </v>
          </cell>
          <cell r="AR68">
            <v>195</v>
          </cell>
          <cell r="AS68">
            <v>3.0909090909090908</v>
          </cell>
          <cell r="AT68" t="str">
            <v xml:space="preserve">DionPrestia RR  </v>
          </cell>
          <cell r="AU68">
            <v>41</v>
          </cell>
          <cell r="AV68">
            <v>32.954545454545453</v>
          </cell>
          <cell r="AW68" t="str">
            <v xml:space="preserve">DionPrestia RR  </v>
          </cell>
        </row>
        <row r="69">
          <cell r="AI69">
            <v>264</v>
          </cell>
          <cell r="AJ69">
            <v>13.441558441558442</v>
          </cell>
          <cell r="AK69" t="str">
            <v xml:space="preserve">JarradWaite R  </v>
          </cell>
          <cell r="AL69">
            <v>18</v>
          </cell>
          <cell r="AM69">
            <v>24.675324675324674</v>
          </cell>
          <cell r="AN69" t="str">
            <v xml:space="preserve">JarradWaite R  </v>
          </cell>
          <cell r="AO69">
            <v>191</v>
          </cell>
          <cell r="AP69">
            <v>13.376623376623376</v>
          </cell>
          <cell r="AQ69" t="str">
            <v xml:space="preserve">JarradWaite R  </v>
          </cell>
          <cell r="AR69">
            <v>25</v>
          </cell>
          <cell r="AS69">
            <v>12.402597402597403</v>
          </cell>
          <cell r="AT69" t="str">
            <v xml:space="preserve">JarradWaite R  </v>
          </cell>
          <cell r="AU69">
            <v>42</v>
          </cell>
          <cell r="AV69">
            <v>32.727272727272727</v>
          </cell>
          <cell r="AW69" t="str">
            <v xml:space="preserve">JarradWaite R  </v>
          </cell>
        </row>
        <row r="70">
          <cell r="AI70">
            <v>104</v>
          </cell>
          <cell r="AJ70">
            <v>19.61904761904762</v>
          </cell>
          <cell r="AK70" t="str">
            <v xml:space="preserve">DevonSmith R  </v>
          </cell>
          <cell r="AL70">
            <v>203</v>
          </cell>
          <cell r="AM70">
            <v>15.047619047619047</v>
          </cell>
          <cell r="AN70" t="str">
            <v xml:space="preserve">DevonSmith R  </v>
          </cell>
          <cell r="AO70">
            <v>64</v>
          </cell>
          <cell r="AP70">
            <v>20.714285714285715</v>
          </cell>
          <cell r="AQ70" t="str">
            <v xml:space="preserve">DevonSmith R  </v>
          </cell>
          <cell r="AR70">
            <v>50</v>
          </cell>
          <cell r="AS70">
            <v>8.1428571428571423</v>
          </cell>
          <cell r="AT70" t="str">
            <v xml:space="preserve">DevonSmith R  </v>
          </cell>
          <cell r="AU70">
            <v>43</v>
          </cell>
          <cell r="AV70">
            <v>32.714285714285715</v>
          </cell>
          <cell r="AW70" t="str">
            <v xml:space="preserve">DevonSmith R  </v>
          </cell>
        </row>
        <row r="71">
          <cell r="AI71">
            <v>30</v>
          </cell>
          <cell r="AJ71">
            <v>23.863636363636363</v>
          </cell>
          <cell r="AK71" t="str">
            <v xml:space="preserve">BrentHarvey   </v>
          </cell>
          <cell r="AL71">
            <v>125</v>
          </cell>
          <cell r="AM71">
            <v>17.727272727272727</v>
          </cell>
          <cell r="AN71" t="str">
            <v xml:space="preserve">BrentHarvey   </v>
          </cell>
          <cell r="AO71">
            <v>188</v>
          </cell>
          <cell r="AP71">
            <v>13.454545454545455</v>
          </cell>
          <cell r="AQ71" t="str">
            <v xml:space="preserve">BrentHarvey   </v>
          </cell>
          <cell r="AR71">
            <v>45</v>
          </cell>
          <cell r="AS71">
            <v>8.8181818181818183</v>
          </cell>
          <cell r="AT71" t="str">
            <v xml:space="preserve">BrentHarvey   </v>
          </cell>
          <cell r="AU71">
            <v>44</v>
          </cell>
          <cell r="AV71">
            <v>32.704545454545453</v>
          </cell>
          <cell r="AW71" t="str">
            <v xml:space="preserve">BrentHarvey   </v>
          </cell>
        </row>
        <row r="72">
          <cell r="AI72">
            <v>149</v>
          </cell>
          <cell r="AJ72">
            <v>17.375</v>
          </cell>
          <cell r="AK72" t="str">
            <v xml:space="preserve">RickyPetterd R  </v>
          </cell>
          <cell r="AL72">
            <v>27</v>
          </cell>
          <cell r="AM72">
            <v>23.5</v>
          </cell>
          <cell r="AN72" t="str">
            <v xml:space="preserve">RickyPetterd R  </v>
          </cell>
          <cell r="AO72">
            <v>100</v>
          </cell>
          <cell r="AP72">
            <v>18.1875</v>
          </cell>
          <cell r="AQ72" t="str">
            <v xml:space="preserve">RickyPetterd R  </v>
          </cell>
          <cell r="AR72">
            <v>121</v>
          </cell>
          <cell r="AS72">
            <v>4.8125</v>
          </cell>
          <cell r="AT72" t="str">
            <v xml:space="preserve">RickyPetterd R  </v>
          </cell>
          <cell r="AU72">
            <v>45</v>
          </cell>
          <cell r="AV72">
            <v>32.6875</v>
          </cell>
          <cell r="AW72" t="str">
            <v xml:space="preserve">RickyPetterd R  </v>
          </cell>
        </row>
        <row r="73">
          <cell r="AI73">
            <v>31</v>
          </cell>
          <cell r="AJ73">
            <v>23.842105263157894</v>
          </cell>
          <cell r="AK73" t="str">
            <v xml:space="preserve">DanHannebery R  </v>
          </cell>
          <cell r="AL73">
            <v>287</v>
          </cell>
          <cell r="AM73">
            <v>12.105263157894736</v>
          </cell>
          <cell r="AN73" t="str">
            <v xml:space="preserve">DanHannebery R  </v>
          </cell>
          <cell r="AO73">
            <v>36</v>
          </cell>
          <cell r="AP73">
            <v>24.157894736842106</v>
          </cell>
          <cell r="AQ73" t="str">
            <v xml:space="preserve">DanHannebery R  </v>
          </cell>
          <cell r="AR73">
            <v>150</v>
          </cell>
          <cell r="AS73">
            <v>3.8947368421052633</v>
          </cell>
          <cell r="AT73" t="str">
            <v xml:space="preserve">DanHannebery R  </v>
          </cell>
          <cell r="AU73">
            <v>46</v>
          </cell>
          <cell r="AV73">
            <v>32.684210526315788</v>
          </cell>
          <cell r="AW73" t="str">
            <v xml:space="preserve">DanHannebery R  </v>
          </cell>
        </row>
        <row r="74">
          <cell r="AI74">
            <v>100</v>
          </cell>
          <cell r="AJ74">
            <v>19.714285714285715</v>
          </cell>
          <cell r="AK74" t="str">
            <v xml:space="preserve">LiamShiels   </v>
          </cell>
          <cell r="AL74">
            <v>288</v>
          </cell>
          <cell r="AM74">
            <v>12.095238095238095</v>
          </cell>
          <cell r="AN74" t="str">
            <v xml:space="preserve">LiamShiels   </v>
          </cell>
          <cell r="AO74">
            <v>14</v>
          </cell>
          <cell r="AP74">
            <v>27.761904761904763</v>
          </cell>
          <cell r="AQ74" t="str">
            <v xml:space="preserve">LiamShiels   </v>
          </cell>
          <cell r="AR74">
            <v>210</v>
          </cell>
          <cell r="AS74">
            <v>2.8095238095238093</v>
          </cell>
          <cell r="AT74" t="str">
            <v xml:space="preserve">LiamShiels   </v>
          </cell>
          <cell r="AU74">
            <v>47</v>
          </cell>
          <cell r="AV74">
            <v>32.666666666666664</v>
          </cell>
          <cell r="AW74" t="str">
            <v xml:space="preserve">LiamShiels   </v>
          </cell>
        </row>
        <row r="75">
          <cell r="AI75">
            <v>8</v>
          </cell>
          <cell r="AJ75">
            <v>26.685393258426966</v>
          </cell>
          <cell r="AK75" t="str">
            <v>ScottThompson   3-4w</v>
          </cell>
          <cell r="AL75">
            <v>266</v>
          </cell>
          <cell r="AM75">
            <v>13.033707865168539</v>
          </cell>
          <cell r="AN75" t="str">
            <v>ScottThompson   3-4w</v>
          </cell>
          <cell r="AO75">
            <v>56</v>
          </cell>
          <cell r="AP75">
            <v>21.685393258426966</v>
          </cell>
          <cell r="AQ75" t="str">
            <v>ScottThompson   3-4w</v>
          </cell>
          <cell r="AR75">
            <v>285</v>
          </cell>
          <cell r="AS75">
            <v>1.4044943820224718</v>
          </cell>
          <cell r="AT75" t="str">
            <v>ScottThompson   3-4w</v>
          </cell>
          <cell r="AU75">
            <v>48</v>
          </cell>
          <cell r="AV75">
            <v>32.640449438202246</v>
          </cell>
          <cell r="AW75" t="str">
            <v>ScottThompson   3-4w</v>
          </cell>
        </row>
        <row r="76">
          <cell r="AI76">
            <v>48</v>
          </cell>
          <cell r="AJ76">
            <v>22.783505154639176</v>
          </cell>
          <cell r="AK76" t="str">
            <v>MarcMurphy   1-2w</v>
          </cell>
          <cell r="AL76">
            <v>252</v>
          </cell>
          <cell r="AM76">
            <v>13.402061855670103</v>
          </cell>
          <cell r="AN76" t="str">
            <v>MarcMurphy   1-2w</v>
          </cell>
          <cell r="AO76">
            <v>42</v>
          </cell>
          <cell r="AP76">
            <v>23.453608247422682</v>
          </cell>
          <cell r="AQ76" t="str">
            <v>MarcMurphy   1-2w</v>
          </cell>
          <cell r="AR76">
            <v>173</v>
          </cell>
          <cell r="AS76">
            <v>3.5567010309278353</v>
          </cell>
          <cell r="AT76" t="str">
            <v>MarcMurphy   1-2w</v>
          </cell>
          <cell r="AU76">
            <v>49</v>
          </cell>
          <cell r="AV76">
            <v>32.628865979381445</v>
          </cell>
          <cell r="AW76" t="str">
            <v>MarcMurphy   1-2w</v>
          </cell>
        </row>
        <row r="77">
          <cell r="AI77">
            <v>396</v>
          </cell>
          <cell r="AJ77">
            <v>0</v>
          </cell>
          <cell r="AK77" t="str">
            <v xml:space="preserve">DarcyLang  [0.8] </v>
          </cell>
          <cell r="AL77">
            <v>396</v>
          </cell>
          <cell r="AM77">
            <v>0</v>
          </cell>
          <cell r="AN77" t="str">
            <v xml:space="preserve">DarcyLang  [0.8] </v>
          </cell>
          <cell r="AO77">
            <v>396</v>
          </cell>
          <cell r="AP77">
            <v>0</v>
          </cell>
          <cell r="AQ77" t="str">
            <v xml:space="preserve">DarcyLang  [0.8] </v>
          </cell>
          <cell r="AR77">
            <v>384</v>
          </cell>
          <cell r="AS77">
            <v>0</v>
          </cell>
          <cell r="AT77" t="str">
            <v xml:space="preserve">DarcyLang  [0.8] </v>
          </cell>
          <cell r="AU77">
            <v>396</v>
          </cell>
          <cell r="AV77">
            <v>0</v>
          </cell>
          <cell r="AW77" t="str">
            <v xml:space="preserve">DarcyLang  [0.8] </v>
          </cell>
        </row>
        <row r="78">
          <cell r="AI78">
            <v>50</v>
          </cell>
          <cell r="AJ78">
            <v>22.76</v>
          </cell>
          <cell r="AK78" t="str">
            <v xml:space="preserve">KaneCornes   </v>
          </cell>
          <cell r="AL78">
            <v>77</v>
          </cell>
          <cell r="AM78">
            <v>19.600000000000001</v>
          </cell>
          <cell r="AN78" t="str">
            <v xml:space="preserve">KaneCornes   </v>
          </cell>
          <cell r="AO78">
            <v>65</v>
          </cell>
          <cell r="AP78">
            <v>20.68</v>
          </cell>
          <cell r="AQ78" t="str">
            <v xml:space="preserve">KaneCornes   </v>
          </cell>
          <cell r="AR78">
            <v>346</v>
          </cell>
          <cell r="AS78">
            <v>0.44</v>
          </cell>
          <cell r="AT78" t="str">
            <v xml:space="preserve">KaneCornes   </v>
          </cell>
          <cell r="AU78">
            <v>50</v>
          </cell>
          <cell r="AV78">
            <v>32.5</v>
          </cell>
          <cell r="AW78" t="str">
            <v xml:space="preserve">KaneCornes   </v>
          </cell>
        </row>
        <row r="79">
          <cell r="AI79">
            <v>31</v>
          </cell>
          <cell r="AJ79">
            <v>23.842105263157894</v>
          </cell>
          <cell r="AK79" t="str">
            <v xml:space="preserve">BrettDeledio   </v>
          </cell>
          <cell r="AL79">
            <v>72</v>
          </cell>
          <cell r="AM79">
            <v>19.894736842105264</v>
          </cell>
          <cell r="AN79" t="str">
            <v xml:space="preserve">BrettDeledio   </v>
          </cell>
          <cell r="AO79">
            <v>218</v>
          </cell>
          <cell r="AP79">
            <v>12.105263157894736</v>
          </cell>
          <cell r="AQ79" t="str">
            <v xml:space="preserve">BrettDeledio   </v>
          </cell>
          <cell r="AR79">
            <v>62</v>
          </cell>
          <cell r="AS79">
            <v>7.1578947368421053</v>
          </cell>
          <cell r="AT79" t="str">
            <v xml:space="preserve">BrettDeledio   </v>
          </cell>
          <cell r="AU79">
            <v>51</v>
          </cell>
          <cell r="AV79">
            <v>32.289473684210527</v>
          </cell>
          <cell r="AW79" t="str">
            <v xml:space="preserve">BrettDeledio   </v>
          </cell>
        </row>
        <row r="80">
          <cell r="AI80">
            <v>148</v>
          </cell>
          <cell r="AJ80">
            <v>17.413793103448278</v>
          </cell>
          <cell r="AK80" t="str">
            <v>MattThomas R  1-2w</v>
          </cell>
          <cell r="AL80">
            <v>303</v>
          </cell>
          <cell r="AM80">
            <v>11.724137931034484</v>
          </cell>
          <cell r="AN80" t="str">
            <v>MattThomas R  1-2w</v>
          </cell>
          <cell r="AO80">
            <v>16</v>
          </cell>
          <cell r="AP80">
            <v>27.672413793103448</v>
          </cell>
          <cell r="AQ80" t="str">
            <v>MattThomas R  1-2w</v>
          </cell>
          <cell r="AR80">
            <v>250</v>
          </cell>
          <cell r="AS80">
            <v>2.0689655172413794</v>
          </cell>
          <cell r="AT80" t="str">
            <v>MattThomas R  1-2w</v>
          </cell>
          <cell r="AU80">
            <v>52</v>
          </cell>
          <cell r="AV80">
            <v>32.198275862068968</v>
          </cell>
          <cell r="AW80" t="str">
            <v>MattThomas R  1-2w</v>
          </cell>
        </row>
        <row r="81">
          <cell r="AI81">
            <v>373</v>
          </cell>
          <cell r="AJ81">
            <v>8.6999999999999993</v>
          </cell>
          <cell r="AK81" t="str">
            <v xml:space="preserve">JoshPKennedy   </v>
          </cell>
          <cell r="AL81">
            <v>67</v>
          </cell>
          <cell r="AM81">
            <v>20.2</v>
          </cell>
          <cell r="AN81" t="str">
            <v xml:space="preserve">JoshPKennedy   </v>
          </cell>
          <cell r="AO81">
            <v>197</v>
          </cell>
          <cell r="AP81">
            <v>12.9</v>
          </cell>
          <cell r="AQ81" t="str">
            <v xml:space="preserve">JoshPKennedy   </v>
          </cell>
          <cell r="AR81">
            <v>3</v>
          </cell>
          <cell r="AS81">
            <v>19.95</v>
          </cell>
          <cell r="AT81" t="str">
            <v xml:space="preserve">JoshPKennedy   </v>
          </cell>
          <cell r="AU81">
            <v>53</v>
          </cell>
          <cell r="AV81">
            <v>32.174999999999997</v>
          </cell>
          <cell r="AW81" t="str">
            <v xml:space="preserve">JoshPKennedy   </v>
          </cell>
        </row>
        <row r="82">
          <cell r="AI82">
            <v>56</v>
          </cell>
          <cell r="AJ82">
            <v>22.4</v>
          </cell>
          <cell r="AK82" t="str">
            <v xml:space="preserve">JarradMcVeigh   </v>
          </cell>
          <cell r="AL82">
            <v>168</v>
          </cell>
          <cell r="AM82">
            <v>15.92</v>
          </cell>
          <cell r="AN82" t="str">
            <v xml:space="preserve">JarradMcVeigh   </v>
          </cell>
          <cell r="AO82">
            <v>62</v>
          </cell>
          <cell r="AP82">
            <v>21.12</v>
          </cell>
          <cell r="AQ82" t="str">
            <v xml:space="preserve">JarradMcVeigh   </v>
          </cell>
          <cell r="AR82">
            <v>143</v>
          </cell>
          <cell r="AS82">
            <v>3.96</v>
          </cell>
          <cell r="AT82" t="str">
            <v xml:space="preserve">JarradMcVeigh   </v>
          </cell>
          <cell r="AU82">
            <v>54</v>
          </cell>
          <cell r="AV82">
            <v>32.14</v>
          </cell>
          <cell r="AW82" t="str">
            <v xml:space="preserve">JarradMcVeigh   </v>
          </cell>
        </row>
        <row r="83">
          <cell r="AI83">
            <v>29</v>
          </cell>
          <cell r="AJ83">
            <v>23.931623931623932</v>
          </cell>
          <cell r="AK83" t="str">
            <v xml:space="preserve">DavidMundy   </v>
          </cell>
          <cell r="AL83">
            <v>242</v>
          </cell>
          <cell r="AM83">
            <v>13.675213675213676</v>
          </cell>
          <cell r="AN83" t="str">
            <v xml:space="preserve">DavidMundy   </v>
          </cell>
          <cell r="AO83">
            <v>52</v>
          </cell>
          <cell r="AP83">
            <v>22.094017094017094</v>
          </cell>
          <cell r="AQ83" t="str">
            <v xml:space="preserve">DavidMundy   </v>
          </cell>
          <cell r="AR83">
            <v>183</v>
          </cell>
          <cell r="AS83">
            <v>3.3333333333333335</v>
          </cell>
          <cell r="AT83" t="str">
            <v xml:space="preserve">DavidMundy   </v>
          </cell>
          <cell r="AU83">
            <v>55</v>
          </cell>
          <cell r="AV83">
            <v>32.11538461538462</v>
          </cell>
          <cell r="AW83" t="str">
            <v xml:space="preserve">DavidMundy   </v>
          </cell>
        </row>
        <row r="84">
          <cell r="AI84">
            <v>12</v>
          </cell>
          <cell r="AJ84">
            <v>26</v>
          </cell>
          <cell r="AK84" t="str">
            <v xml:space="preserve">NathanJones   </v>
          </cell>
          <cell r="AL84">
            <v>344</v>
          </cell>
          <cell r="AM84">
            <v>9.9090909090909083</v>
          </cell>
          <cell r="AN84" t="str">
            <v xml:space="preserve">NathanJones   </v>
          </cell>
          <cell r="AO84">
            <v>35</v>
          </cell>
          <cell r="AP84">
            <v>24.40909090909091</v>
          </cell>
          <cell r="AQ84" t="str">
            <v xml:space="preserve">NathanJones   </v>
          </cell>
          <cell r="AR84">
            <v>241</v>
          </cell>
          <cell r="AS84">
            <v>2.1818181818181817</v>
          </cell>
          <cell r="AT84" t="str">
            <v xml:space="preserve">NathanJones   </v>
          </cell>
          <cell r="AU84">
            <v>56</v>
          </cell>
          <cell r="AV84">
            <v>32.113636363636367</v>
          </cell>
          <cell r="AW84" t="str">
            <v xml:space="preserve">NathanJones   </v>
          </cell>
        </row>
        <row r="85">
          <cell r="AI85">
            <v>72</v>
          </cell>
          <cell r="AJ85">
            <v>21.355140186915889</v>
          </cell>
          <cell r="AK85" t="str">
            <v xml:space="preserve">DavidSwallow   </v>
          </cell>
          <cell r="AL85">
            <v>345</v>
          </cell>
          <cell r="AM85">
            <v>9.9065420560747679</v>
          </cell>
          <cell r="AN85" t="str">
            <v xml:space="preserve">DavidSwallow   </v>
          </cell>
          <cell r="AO85">
            <v>30</v>
          </cell>
          <cell r="AP85">
            <v>24.953271028037385</v>
          </cell>
          <cell r="AQ85" t="str">
            <v xml:space="preserve">DavidSwallow   </v>
          </cell>
          <cell r="AR85">
            <v>105</v>
          </cell>
          <cell r="AS85">
            <v>5.1401869158878508</v>
          </cell>
          <cell r="AT85" t="str">
            <v xml:space="preserve">DavidSwallow   </v>
          </cell>
          <cell r="AU85">
            <v>57</v>
          </cell>
          <cell r="AV85">
            <v>31.985981308411215</v>
          </cell>
          <cell r="AW85" t="str">
            <v xml:space="preserve">DavidSwallow   </v>
          </cell>
        </row>
        <row r="86">
          <cell r="AI86">
            <v>7</v>
          </cell>
          <cell r="AJ86">
            <v>26.818181818181817</v>
          </cell>
          <cell r="AK86" t="str">
            <v xml:space="preserve">SamMitchell R  </v>
          </cell>
          <cell r="AL86">
            <v>119</v>
          </cell>
          <cell r="AM86">
            <v>17.922077922077921</v>
          </cell>
          <cell r="AN86" t="str">
            <v xml:space="preserve">SamMitchell R  </v>
          </cell>
          <cell r="AO86">
            <v>144</v>
          </cell>
          <cell r="AP86">
            <v>15.519480519480519</v>
          </cell>
          <cell r="AQ86" t="str">
            <v xml:space="preserve">SamMitchell R  </v>
          </cell>
          <cell r="AR86">
            <v>287</v>
          </cell>
          <cell r="AS86">
            <v>1.3636363636363635</v>
          </cell>
          <cell r="AT86" t="str">
            <v xml:space="preserve">SamMitchell R  </v>
          </cell>
          <cell r="AU86">
            <v>58</v>
          </cell>
          <cell r="AV86">
            <v>31.980519480519479</v>
          </cell>
          <cell r="AW86" t="str">
            <v xml:space="preserve">SamMitchell R  </v>
          </cell>
        </row>
        <row r="87">
          <cell r="AI87">
            <v>396</v>
          </cell>
          <cell r="AJ87">
            <v>0</v>
          </cell>
          <cell r="AK87" t="str">
            <v xml:space="preserve">SamLloyd  [6.2] </v>
          </cell>
          <cell r="AL87">
            <v>396</v>
          </cell>
          <cell r="AM87">
            <v>0</v>
          </cell>
          <cell r="AN87" t="str">
            <v xml:space="preserve">SamLloyd  [6.2] </v>
          </cell>
          <cell r="AO87">
            <v>396</v>
          </cell>
          <cell r="AP87">
            <v>0</v>
          </cell>
          <cell r="AQ87" t="str">
            <v xml:space="preserve">SamLloyd  [6.2] </v>
          </cell>
          <cell r="AR87">
            <v>384</v>
          </cell>
          <cell r="AS87">
            <v>0</v>
          </cell>
          <cell r="AT87" t="str">
            <v xml:space="preserve">SamLloyd  [6.2] </v>
          </cell>
          <cell r="AU87">
            <v>396</v>
          </cell>
          <cell r="AV87">
            <v>0</v>
          </cell>
          <cell r="AW87" t="str">
            <v xml:space="preserve">SamLloyd  [6.2] </v>
          </cell>
        </row>
        <row r="88">
          <cell r="AI88">
            <v>75</v>
          </cell>
          <cell r="AJ88">
            <v>20.841121495327105</v>
          </cell>
          <cell r="AK88" t="str">
            <v>HamishHartlett   1-2w</v>
          </cell>
          <cell r="AL88">
            <v>127</v>
          </cell>
          <cell r="AM88">
            <v>17.66355140186916</v>
          </cell>
          <cell r="AN88" t="str">
            <v>HamishHartlett   1-2w</v>
          </cell>
          <cell r="AO88">
            <v>120</v>
          </cell>
          <cell r="AP88">
            <v>17.24299065420561</v>
          </cell>
          <cell r="AQ88" t="str">
            <v>HamishHartlett   1-2w</v>
          </cell>
          <cell r="AR88">
            <v>67</v>
          </cell>
          <cell r="AS88">
            <v>6.6822429906542062</v>
          </cell>
          <cell r="AT88" t="str">
            <v>HamishHartlett   1-2w</v>
          </cell>
          <cell r="AU88">
            <v>59</v>
          </cell>
          <cell r="AV88">
            <v>31.822429906542059</v>
          </cell>
          <cell r="AW88" t="str">
            <v>HamishHartlett   1-2w</v>
          </cell>
        </row>
        <row r="89">
          <cell r="AI89">
            <v>40</v>
          </cell>
          <cell r="AJ89">
            <v>23.217391304347824</v>
          </cell>
          <cell r="AK89" t="str">
            <v xml:space="preserve">DavidZaharakis   </v>
          </cell>
          <cell r="AL89">
            <v>128</v>
          </cell>
          <cell r="AM89">
            <v>17.652173913043477</v>
          </cell>
          <cell r="AN89" t="str">
            <v xml:space="preserve">DavidZaharakis   </v>
          </cell>
          <cell r="AO89">
            <v>117</v>
          </cell>
          <cell r="AP89">
            <v>17.347826086956523</v>
          </cell>
          <cell r="AQ89" t="str">
            <v xml:space="preserve">DavidZaharakis   </v>
          </cell>
          <cell r="AR89">
            <v>133</v>
          </cell>
          <cell r="AS89">
            <v>4.2608695652173916</v>
          </cell>
          <cell r="AT89" t="str">
            <v xml:space="preserve">DavidZaharakis   </v>
          </cell>
          <cell r="AU89">
            <v>60</v>
          </cell>
          <cell r="AV89">
            <v>31.804347826086957</v>
          </cell>
          <cell r="AW89" t="str">
            <v xml:space="preserve">DavidZaharakis   </v>
          </cell>
        </row>
        <row r="90">
          <cell r="AI90">
            <v>37</v>
          </cell>
          <cell r="AJ90">
            <v>23.4</v>
          </cell>
          <cell r="AK90" t="str">
            <v>PearceHanley   14w</v>
          </cell>
          <cell r="AL90">
            <v>132</v>
          </cell>
          <cell r="AM90">
            <v>17.399999999999999</v>
          </cell>
          <cell r="AN90" t="str">
            <v>PearceHanley   14w</v>
          </cell>
          <cell r="AO90">
            <v>96</v>
          </cell>
          <cell r="AP90">
            <v>18.45</v>
          </cell>
          <cell r="AQ90" t="str">
            <v>PearceHanley   14w</v>
          </cell>
          <cell r="AR90">
            <v>228</v>
          </cell>
          <cell r="AS90">
            <v>2.4500000000000002</v>
          </cell>
          <cell r="AT90" t="str">
            <v>PearceHanley   14w</v>
          </cell>
          <cell r="AU90">
            <v>61</v>
          </cell>
          <cell r="AV90">
            <v>31.75</v>
          </cell>
          <cell r="AW90" t="str">
            <v>PearceHanley   14w</v>
          </cell>
        </row>
        <row r="91">
          <cell r="AI91">
            <v>147</v>
          </cell>
          <cell r="AJ91">
            <v>17.52</v>
          </cell>
          <cell r="AK91" t="str">
            <v xml:space="preserve">JustinWesthoff   </v>
          </cell>
          <cell r="AL91">
            <v>5</v>
          </cell>
          <cell r="AM91">
            <v>28</v>
          </cell>
          <cell r="AN91" t="str">
            <v xml:space="preserve">JustinWesthoff   </v>
          </cell>
          <cell r="AO91">
            <v>309</v>
          </cell>
          <cell r="AP91">
            <v>8.8800000000000008</v>
          </cell>
          <cell r="AQ91" t="str">
            <v xml:space="preserve">JustinWesthoff   </v>
          </cell>
          <cell r="AR91">
            <v>55</v>
          </cell>
          <cell r="AS91">
            <v>7.88</v>
          </cell>
          <cell r="AT91" t="str">
            <v xml:space="preserve">JustinWesthoff   </v>
          </cell>
          <cell r="AU91">
            <v>62</v>
          </cell>
          <cell r="AV91">
            <v>31.7</v>
          </cell>
          <cell r="AW91" t="str">
            <v xml:space="preserve">JustinWesthoff   </v>
          </cell>
        </row>
        <row r="92">
          <cell r="AI92">
            <v>41</v>
          </cell>
          <cell r="AJ92">
            <v>23.195876288659797</v>
          </cell>
          <cell r="AK92" t="str">
            <v xml:space="preserve">LukeShuey   </v>
          </cell>
          <cell r="AL92">
            <v>248</v>
          </cell>
          <cell r="AM92">
            <v>13.505154639175259</v>
          </cell>
          <cell r="AN92" t="str">
            <v xml:space="preserve">LukeShuey   </v>
          </cell>
          <cell r="AO92">
            <v>86</v>
          </cell>
          <cell r="AP92">
            <v>18.865979381443299</v>
          </cell>
          <cell r="AQ92" t="str">
            <v xml:space="preserve">LukeShuey   </v>
          </cell>
          <cell r="AR92">
            <v>86</v>
          </cell>
          <cell r="AS92">
            <v>5.9793814432989691</v>
          </cell>
          <cell r="AT92" t="str">
            <v xml:space="preserve">LukeShuey   </v>
          </cell>
          <cell r="AU92">
            <v>63</v>
          </cell>
          <cell r="AV92">
            <v>31.649484536082475</v>
          </cell>
          <cell r="AW92" t="str">
            <v xml:space="preserve">LukeShuey   </v>
          </cell>
        </row>
        <row r="93">
          <cell r="AI93">
            <v>68</v>
          </cell>
          <cell r="AJ93">
            <v>21.588235294117649</v>
          </cell>
          <cell r="AK93" t="str">
            <v xml:space="preserve">DylanShiel R  </v>
          </cell>
          <cell r="AL93">
            <v>238</v>
          </cell>
          <cell r="AM93">
            <v>13.764705882352942</v>
          </cell>
          <cell r="AN93" t="str">
            <v xml:space="preserve">DylanShiel R  </v>
          </cell>
          <cell r="AO93">
            <v>49</v>
          </cell>
          <cell r="AP93">
            <v>22.588235294117649</v>
          </cell>
          <cell r="AQ93" t="str">
            <v xml:space="preserve">DylanShiel R  </v>
          </cell>
          <cell r="AR93">
            <v>157</v>
          </cell>
          <cell r="AS93">
            <v>3.8235294117647061</v>
          </cell>
          <cell r="AT93" t="str">
            <v xml:space="preserve">DylanShiel R  </v>
          </cell>
          <cell r="AU93">
            <v>64</v>
          </cell>
          <cell r="AV93">
            <v>31.647058823529413</v>
          </cell>
          <cell r="AW93" t="str">
            <v xml:space="preserve">DylanShiel R  </v>
          </cell>
        </row>
        <row r="94">
          <cell r="AI94">
            <v>71</v>
          </cell>
          <cell r="AJ94">
            <v>21.416666666666668</v>
          </cell>
          <cell r="AK94" t="str">
            <v xml:space="preserve">IsaacSmith R  </v>
          </cell>
          <cell r="AL94">
            <v>53</v>
          </cell>
          <cell r="AM94">
            <v>21.083333333333332</v>
          </cell>
          <cell r="AN94" t="str">
            <v xml:space="preserve">IsaacSmith R  </v>
          </cell>
          <cell r="AO94">
            <v>195</v>
          </cell>
          <cell r="AP94">
            <v>13.083333333333334</v>
          </cell>
          <cell r="AQ94" t="str">
            <v xml:space="preserve">IsaacSmith R  </v>
          </cell>
          <cell r="AR94">
            <v>70</v>
          </cell>
          <cell r="AS94">
            <v>6.625</v>
          </cell>
          <cell r="AT94" t="str">
            <v xml:space="preserve">IsaacSmith R  </v>
          </cell>
          <cell r="AU94">
            <v>65</v>
          </cell>
          <cell r="AV94">
            <v>31.645833333333332</v>
          </cell>
          <cell r="AW94" t="str">
            <v xml:space="preserve">IsaacSmith R  </v>
          </cell>
        </row>
        <row r="95">
          <cell r="AI95">
            <v>396</v>
          </cell>
          <cell r="AJ95">
            <v>0</v>
          </cell>
          <cell r="AK95" t="str">
            <v xml:space="preserve">JackCrisp  [6] </v>
          </cell>
          <cell r="AL95">
            <v>396</v>
          </cell>
          <cell r="AM95">
            <v>0</v>
          </cell>
          <cell r="AN95" t="str">
            <v xml:space="preserve">JackCrisp  [6] </v>
          </cell>
          <cell r="AO95">
            <v>396</v>
          </cell>
          <cell r="AP95">
            <v>0</v>
          </cell>
          <cell r="AQ95" t="str">
            <v xml:space="preserve">JackCrisp  [6] </v>
          </cell>
          <cell r="AR95">
            <v>384</v>
          </cell>
          <cell r="AS95">
            <v>0</v>
          </cell>
          <cell r="AT95" t="str">
            <v xml:space="preserve">JackCrisp  [6] </v>
          </cell>
          <cell r="AU95">
            <v>396</v>
          </cell>
          <cell r="AV95">
            <v>0</v>
          </cell>
          <cell r="AW95" t="str">
            <v xml:space="preserve">JackCrisp  [6] </v>
          </cell>
        </row>
        <row r="96">
          <cell r="AI96">
            <v>224</v>
          </cell>
          <cell r="AJ96">
            <v>14.782608695652174</v>
          </cell>
          <cell r="AK96" t="str">
            <v xml:space="preserve">JackGunston   </v>
          </cell>
          <cell r="AL96">
            <v>34</v>
          </cell>
          <cell r="AM96">
            <v>22.521739130434781</v>
          </cell>
          <cell r="AN96" t="str">
            <v xml:space="preserve">JackGunston   </v>
          </cell>
          <cell r="AO96">
            <v>341</v>
          </cell>
          <cell r="AP96">
            <v>7.6086956521739131</v>
          </cell>
          <cell r="AQ96" t="str">
            <v xml:space="preserve">JackGunston   </v>
          </cell>
          <cell r="AR96">
            <v>8</v>
          </cell>
          <cell r="AS96">
            <v>16.304347826086957</v>
          </cell>
          <cell r="AT96" t="str">
            <v xml:space="preserve">JackGunston   </v>
          </cell>
          <cell r="AU96">
            <v>66</v>
          </cell>
          <cell r="AV96">
            <v>31.260869565217391</v>
          </cell>
          <cell r="AW96" t="str">
            <v xml:space="preserve">JackGunston   </v>
          </cell>
        </row>
        <row r="97">
          <cell r="AI97">
            <v>20</v>
          </cell>
          <cell r="AJ97">
            <v>25.25</v>
          </cell>
          <cell r="AK97" t="str">
            <v xml:space="preserve">TravisBoak   </v>
          </cell>
          <cell r="AL97">
            <v>265</v>
          </cell>
          <cell r="AM97">
            <v>13.083333333333334</v>
          </cell>
          <cell r="AN97" t="str">
            <v xml:space="preserve">TravisBoak   </v>
          </cell>
          <cell r="AO97">
            <v>112</v>
          </cell>
          <cell r="AP97">
            <v>17.583333333333332</v>
          </cell>
          <cell r="AQ97" t="str">
            <v xml:space="preserve">TravisBoak   </v>
          </cell>
          <cell r="AR97">
            <v>109</v>
          </cell>
          <cell r="AS97">
            <v>5</v>
          </cell>
          <cell r="AT97" t="str">
            <v xml:space="preserve">TravisBoak   </v>
          </cell>
          <cell r="AU97">
            <v>67</v>
          </cell>
          <cell r="AV97">
            <v>31.25</v>
          </cell>
          <cell r="AW97" t="str">
            <v xml:space="preserve">TravisBoak   </v>
          </cell>
        </row>
        <row r="98">
          <cell r="AI98">
            <v>396</v>
          </cell>
          <cell r="AJ98">
            <v>0</v>
          </cell>
          <cell r="AK98" t="str">
            <v>MarkWhiley  [2] 2w</v>
          </cell>
          <cell r="AL98">
            <v>396</v>
          </cell>
          <cell r="AM98">
            <v>0</v>
          </cell>
          <cell r="AN98" t="str">
            <v>MarkWhiley  [2] 2w</v>
          </cell>
          <cell r="AO98">
            <v>396</v>
          </cell>
          <cell r="AP98">
            <v>0</v>
          </cell>
          <cell r="AQ98" t="str">
            <v>MarkWhiley  [2] 2w</v>
          </cell>
          <cell r="AR98">
            <v>384</v>
          </cell>
          <cell r="AS98">
            <v>0</v>
          </cell>
          <cell r="AT98" t="str">
            <v>MarkWhiley  [2] 2w</v>
          </cell>
          <cell r="AU98">
            <v>396</v>
          </cell>
          <cell r="AV98">
            <v>0</v>
          </cell>
          <cell r="AW98" t="str">
            <v>MarkWhiley  [2] 2w</v>
          </cell>
        </row>
        <row r="99">
          <cell r="AI99">
            <v>105</v>
          </cell>
          <cell r="AJ99">
            <v>19.600000000000001</v>
          </cell>
          <cell r="AK99" t="str">
            <v xml:space="preserve">BenCunnington   </v>
          </cell>
          <cell r="AL99">
            <v>314</v>
          </cell>
          <cell r="AM99">
            <v>11.44</v>
          </cell>
          <cell r="AN99" t="str">
            <v xml:space="preserve">BenCunnington   </v>
          </cell>
          <cell r="AO99">
            <v>25</v>
          </cell>
          <cell r="AP99">
            <v>25.52</v>
          </cell>
          <cell r="AQ99" t="str">
            <v xml:space="preserve">BenCunnington   </v>
          </cell>
          <cell r="AR99">
            <v>180</v>
          </cell>
          <cell r="AS99">
            <v>3.4</v>
          </cell>
          <cell r="AT99" t="str">
            <v xml:space="preserve">BenCunnington   </v>
          </cell>
          <cell r="AU99">
            <v>68</v>
          </cell>
          <cell r="AV99">
            <v>31.22</v>
          </cell>
          <cell r="AW99" t="str">
            <v xml:space="preserve">BenCunnington   </v>
          </cell>
        </row>
        <row r="100">
          <cell r="AI100">
            <v>94</v>
          </cell>
          <cell r="AJ100">
            <v>19.942528735632184</v>
          </cell>
          <cell r="AK100" t="str">
            <v xml:space="preserve">AndrewSwallow R  </v>
          </cell>
          <cell r="AL100">
            <v>351</v>
          </cell>
          <cell r="AM100">
            <v>9.655172413793105</v>
          </cell>
          <cell r="AN100" t="str">
            <v xml:space="preserve">AndrewSwallow R  </v>
          </cell>
          <cell r="AO100">
            <v>12</v>
          </cell>
          <cell r="AP100">
            <v>27.988505747126439</v>
          </cell>
          <cell r="AQ100" t="str">
            <v xml:space="preserve">AndrewSwallow R  </v>
          </cell>
          <cell r="AR100">
            <v>250</v>
          </cell>
          <cell r="AS100">
            <v>2.0689655172413794</v>
          </cell>
          <cell r="AT100" t="str">
            <v xml:space="preserve">AndrewSwallow R  </v>
          </cell>
          <cell r="AU100">
            <v>69</v>
          </cell>
          <cell r="AV100">
            <v>31.206896551724139</v>
          </cell>
          <cell r="AW100" t="str">
            <v xml:space="preserve">AndrewSwallow R  </v>
          </cell>
        </row>
        <row r="101">
          <cell r="AI101">
            <v>101</v>
          </cell>
          <cell r="AJ101">
            <v>19.705882352941178</v>
          </cell>
          <cell r="AK101" t="str">
            <v xml:space="preserve">DayneZorko RR  </v>
          </cell>
          <cell r="AL101">
            <v>367</v>
          </cell>
          <cell r="AM101">
            <v>8.4313725490196081</v>
          </cell>
          <cell r="AN101" t="str">
            <v xml:space="preserve">DayneZorko RR  </v>
          </cell>
          <cell r="AO101">
            <v>29</v>
          </cell>
          <cell r="AP101">
            <v>25.049019607843139</v>
          </cell>
          <cell r="AQ101" t="str">
            <v xml:space="preserve">DayneZorko RR  </v>
          </cell>
          <cell r="AR101">
            <v>85</v>
          </cell>
          <cell r="AS101">
            <v>6.0784313725490202</v>
          </cell>
          <cell r="AT101" t="str">
            <v xml:space="preserve">DayneZorko RR  </v>
          </cell>
          <cell r="AU101">
            <v>70</v>
          </cell>
          <cell r="AV101">
            <v>31.200980392156865</v>
          </cell>
          <cell r="AW101" t="str">
            <v xml:space="preserve">DayneZorko RR  </v>
          </cell>
        </row>
        <row r="102">
          <cell r="AI102">
            <v>103</v>
          </cell>
          <cell r="AJ102">
            <v>19.626865671641792</v>
          </cell>
          <cell r="AK102" t="str">
            <v xml:space="preserve">AndrewCarrazzo   </v>
          </cell>
          <cell r="AL102">
            <v>333</v>
          </cell>
          <cell r="AM102">
            <v>10.597014925373134</v>
          </cell>
          <cell r="AN102" t="str">
            <v xml:space="preserve">AndrewCarrazzo   </v>
          </cell>
          <cell r="AO102">
            <v>6</v>
          </cell>
          <cell r="AP102">
            <v>30.746268656716417</v>
          </cell>
          <cell r="AQ102" t="str">
            <v xml:space="preserve">AndrewCarrazzo   </v>
          </cell>
          <cell r="AR102">
            <v>377</v>
          </cell>
          <cell r="AS102">
            <v>7.4626865671641784E-2</v>
          </cell>
          <cell r="AT102" t="str">
            <v xml:space="preserve">AndrewCarrazzo   </v>
          </cell>
          <cell r="AU102">
            <v>71</v>
          </cell>
          <cell r="AV102">
            <v>31.194029850746269</v>
          </cell>
          <cell r="AW102" t="str">
            <v xml:space="preserve">AndrewCarrazzo   </v>
          </cell>
        </row>
        <row r="103">
          <cell r="AI103">
            <v>21</v>
          </cell>
          <cell r="AJ103">
            <v>24.842105263157894</v>
          </cell>
          <cell r="AK103" t="str">
            <v xml:space="preserve">MatthewBoyd   </v>
          </cell>
          <cell r="AL103">
            <v>261</v>
          </cell>
          <cell r="AM103">
            <v>13.157894736842104</v>
          </cell>
          <cell r="AN103" t="str">
            <v xml:space="preserve">MatthewBoyd   </v>
          </cell>
          <cell r="AO103">
            <v>69</v>
          </cell>
          <cell r="AP103">
            <v>20.210526315789473</v>
          </cell>
          <cell r="AQ103" t="str">
            <v xml:space="preserve">MatthewBoyd   </v>
          </cell>
          <cell r="AR103">
            <v>213</v>
          </cell>
          <cell r="AS103">
            <v>2.7894736842105261</v>
          </cell>
          <cell r="AT103" t="str">
            <v xml:space="preserve">MatthewBoyd   </v>
          </cell>
          <cell r="AU103">
            <v>72</v>
          </cell>
          <cell r="AV103">
            <v>31.184210526315791</v>
          </cell>
          <cell r="AW103" t="str">
            <v xml:space="preserve">MatthewBoyd   </v>
          </cell>
        </row>
        <row r="104">
          <cell r="AI104">
            <v>67</v>
          </cell>
          <cell r="AJ104">
            <v>21.588785046728972</v>
          </cell>
          <cell r="AK104" t="str">
            <v xml:space="preserve">DomTyson R  </v>
          </cell>
          <cell r="AL104">
            <v>76</v>
          </cell>
          <cell r="AM104">
            <v>19.626168224299068</v>
          </cell>
          <cell r="AN104" t="str">
            <v xml:space="preserve">DomTyson R  </v>
          </cell>
          <cell r="AO104">
            <v>186</v>
          </cell>
          <cell r="AP104">
            <v>13.55140186915888</v>
          </cell>
          <cell r="AQ104" t="str">
            <v xml:space="preserve">DomTyson R  </v>
          </cell>
          <cell r="AR104">
            <v>123</v>
          </cell>
          <cell r="AS104">
            <v>4.7663551401869162</v>
          </cell>
          <cell r="AT104" t="str">
            <v xml:space="preserve">DomTyson R  </v>
          </cell>
          <cell r="AU104">
            <v>73</v>
          </cell>
          <cell r="AV104">
            <v>31.168224299065422</v>
          </cell>
          <cell r="AW104" t="str">
            <v xml:space="preserve">DomTyson R  </v>
          </cell>
        </row>
        <row r="105">
          <cell r="AI105">
            <v>257</v>
          </cell>
          <cell r="AJ105">
            <v>13.578431372549021</v>
          </cell>
          <cell r="AK105" t="str">
            <v xml:space="preserve">BenHowlett   </v>
          </cell>
          <cell r="AL105">
            <v>274</v>
          </cell>
          <cell r="AM105">
            <v>12.843137254901961</v>
          </cell>
          <cell r="AN105" t="str">
            <v xml:space="preserve">BenHowlett   </v>
          </cell>
          <cell r="AO105">
            <v>9</v>
          </cell>
          <cell r="AP105">
            <v>29.607843137254903</v>
          </cell>
          <cell r="AQ105" t="str">
            <v xml:space="preserve">BenHowlett   </v>
          </cell>
          <cell r="AR105">
            <v>157</v>
          </cell>
          <cell r="AS105">
            <v>3.8235294117647061</v>
          </cell>
          <cell r="AT105" t="str">
            <v xml:space="preserve">BenHowlett   </v>
          </cell>
          <cell r="AU105">
            <v>74</v>
          </cell>
          <cell r="AV105">
            <v>31.053921568627452</v>
          </cell>
          <cell r="AW105" t="str">
            <v xml:space="preserve">BenHowlett   </v>
          </cell>
        </row>
        <row r="106">
          <cell r="AI106">
            <v>318</v>
          </cell>
          <cell r="AJ106">
            <v>11.125</v>
          </cell>
          <cell r="AK106" t="str">
            <v xml:space="preserve">TomHawkins   </v>
          </cell>
          <cell r="AL106">
            <v>13</v>
          </cell>
          <cell r="AM106">
            <v>25.583333333333332</v>
          </cell>
          <cell r="AN106" t="str">
            <v xml:space="preserve">TomHawkins   </v>
          </cell>
          <cell r="AO106">
            <v>380</v>
          </cell>
          <cell r="AP106">
            <v>5.416666666666667</v>
          </cell>
          <cell r="AQ106" t="str">
            <v xml:space="preserve">TomHawkins   </v>
          </cell>
          <cell r="AR106">
            <v>5</v>
          </cell>
          <cell r="AS106">
            <v>18.666666666666668</v>
          </cell>
          <cell r="AT106" t="str">
            <v xml:space="preserve">TomHawkins   </v>
          </cell>
          <cell r="AU106">
            <v>75</v>
          </cell>
          <cell r="AV106">
            <v>31.020833333333332</v>
          </cell>
          <cell r="AW106" t="str">
            <v xml:space="preserve">TomHawkins   </v>
          </cell>
        </row>
        <row r="107">
          <cell r="AI107">
            <v>339</v>
          </cell>
          <cell r="AJ107">
            <v>10.28</v>
          </cell>
          <cell r="AK107" t="str">
            <v xml:space="preserve">JaySchulz   </v>
          </cell>
          <cell r="AL107">
            <v>28</v>
          </cell>
          <cell r="AM107">
            <v>23.36</v>
          </cell>
          <cell r="AN107" t="str">
            <v xml:space="preserve">JaySchulz   </v>
          </cell>
          <cell r="AO107">
            <v>298</v>
          </cell>
          <cell r="AP107">
            <v>9.16</v>
          </cell>
          <cell r="AQ107" t="str">
            <v xml:space="preserve">JaySchulz   </v>
          </cell>
          <cell r="AR107">
            <v>7</v>
          </cell>
          <cell r="AS107">
            <v>16.88</v>
          </cell>
          <cell r="AT107" t="str">
            <v xml:space="preserve">JaySchulz   </v>
          </cell>
          <cell r="AU107">
            <v>76</v>
          </cell>
          <cell r="AV107">
            <v>30.96</v>
          </cell>
          <cell r="AW107" t="str">
            <v xml:space="preserve">JaySchulz   </v>
          </cell>
        </row>
        <row r="108">
          <cell r="AI108">
            <v>27</v>
          </cell>
          <cell r="AJ108">
            <v>24.043478260869566</v>
          </cell>
          <cell r="AK108" t="str">
            <v xml:space="preserve">TrentCotchin   </v>
          </cell>
          <cell r="AL108">
            <v>290</v>
          </cell>
          <cell r="AM108">
            <v>12</v>
          </cell>
          <cell r="AN108" t="str">
            <v xml:space="preserve">TrentCotchin   </v>
          </cell>
          <cell r="AO108">
            <v>88</v>
          </cell>
          <cell r="AP108">
            <v>18.739130434782609</v>
          </cell>
          <cell r="AQ108" t="str">
            <v xml:space="preserve">TrentCotchin   </v>
          </cell>
          <cell r="AR108">
            <v>103</v>
          </cell>
          <cell r="AS108">
            <v>5.1739130434782608</v>
          </cell>
          <cell r="AT108" t="str">
            <v xml:space="preserve">TrentCotchin   </v>
          </cell>
          <cell r="AU108">
            <v>77</v>
          </cell>
          <cell r="AV108">
            <v>30.934782608695652</v>
          </cell>
          <cell r="AW108" t="str">
            <v xml:space="preserve">TrentCotchin   </v>
          </cell>
        </row>
        <row r="109">
          <cell r="AI109">
            <v>46</v>
          </cell>
          <cell r="AJ109">
            <v>22.88</v>
          </cell>
          <cell r="AK109" t="str">
            <v xml:space="preserve">RobbieGray   </v>
          </cell>
          <cell r="AL109">
            <v>247</v>
          </cell>
          <cell r="AM109">
            <v>13.52</v>
          </cell>
          <cell r="AN109" t="str">
            <v xml:space="preserve">RobbieGray   </v>
          </cell>
          <cell r="AO109">
            <v>225</v>
          </cell>
          <cell r="AP109">
            <v>11.8</v>
          </cell>
          <cell r="AQ109" t="str">
            <v xml:space="preserve">RobbieGray   </v>
          </cell>
          <cell r="AR109">
            <v>29</v>
          </cell>
          <cell r="AS109">
            <v>11.4</v>
          </cell>
          <cell r="AT109" t="str">
            <v xml:space="preserve">RobbieGray   </v>
          </cell>
          <cell r="AU109">
            <v>78</v>
          </cell>
          <cell r="AV109">
            <v>30.8</v>
          </cell>
          <cell r="AW109" t="str">
            <v xml:space="preserve">RobbieGray   </v>
          </cell>
        </row>
        <row r="110">
          <cell r="AI110">
            <v>25</v>
          </cell>
          <cell r="AJ110">
            <v>24.299065420560748</v>
          </cell>
          <cell r="AK110" t="str">
            <v xml:space="preserve">AndrewGaff R  </v>
          </cell>
          <cell r="AL110">
            <v>45</v>
          </cell>
          <cell r="AM110">
            <v>21.77570093457944</v>
          </cell>
          <cell r="AN110" t="str">
            <v xml:space="preserve">AndrewGaff R  </v>
          </cell>
          <cell r="AO110">
            <v>220</v>
          </cell>
          <cell r="AP110">
            <v>11.962616822429908</v>
          </cell>
          <cell r="AQ110" t="str">
            <v xml:space="preserve">AndrewGaff R  </v>
          </cell>
          <cell r="AR110">
            <v>204</v>
          </cell>
          <cell r="AS110">
            <v>2.8971962616822431</v>
          </cell>
          <cell r="AT110" t="str">
            <v xml:space="preserve">AndrewGaff R  </v>
          </cell>
          <cell r="AU110">
            <v>79</v>
          </cell>
          <cell r="AV110">
            <v>30.79439252336449</v>
          </cell>
          <cell r="AW110" t="str">
            <v xml:space="preserve">AndrewGaff R  </v>
          </cell>
        </row>
        <row r="111">
          <cell r="AI111">
            <v>135</v>
          </cell>
          <cell r="AJ111">
            <v>17.828947368421055</v>
          </cell>
          <cell r="AK111" t="str">
            <v>MarkHutchings R  TBC</v>
          </cell>
          <cell r="AL111">
            <v>324</v>
          </cell>
          <cell r="AM111">
            <v>11.052631578947368</v>
          </cell>
          <cell r="AN111" t="str">
            <v>MarkHutchings R  TBC</v>
          </cell>
          <cell r="AO111">
            <v>13</v>
          </cell>
          <cell r="AP111">
            <v>27.894736842105264</v>
          </cell>
          <cell r="AQ111" t="str">
            <v>MarkHutchings R  TBC</v>
          </cell>
          <cell r="AR111">
            <v>167</v>
          </cell>
          <cell r="AS111">
            <v>3.6184210526315792</v>
          </cell>
          <cell r="AT111" t="str">
            <v>MarkHutchings R  TBC</v>
          </cell>
          <cell r="AU111">
            <v>80</v>
          </cell>
          <cell r="AV111">
            <v>30.723684210526319</v>
          </cell>
          <cell r="AW111" t="str">
            <v>MarkHutchings R  TBC</v>
          </cell>
        </row>
        <row r="112">
          <cell r="AI112">
            <v>79</v>
          </cell>
          <cell r="AJ112">
            <v>20.735294117647058</v>
          </cell>
          <cell r="AK112" t="str">
            <v xml:space="preserve">StephenConiglio R  </v>
          </cell>
          <cell r="AL112">
            <v>264</v>
          </cell>
          <cell r="AM112">
            <v>13.088235294117647</v>
          </cell>
          <cell r="AN112" t="str">
            <v xml:space="preserve">StephenConiglio R  </v>
          </cell>
          <cell r="AO112">
            <v>47</v>
          </cell>
          <cell r="AP112">
            <v>23.088235294117649</v>
          </cell>
          <cell r="AQ112" t="str">
            <v xml:space="preserve">StephenConiglio R  </v>
          </cell>
          <cell r="AR112">
            <v>224</v>
          </cell>
          <cell r="AS112">
            <v>2.5735294117647061</v>
          </cell>
          <cell r="AT112" t="str">
            <v xml:space="preserve">StephenConiglio R  </v>
          </cell>
          <cell r="AU112">
            <v>81</v>
          </cell>
          <cell r="AV112">
            <v>30.698529411764707</v>
          </cell>
          <cell r="AW112" t="str">
            <v xml:space="preserve">StephenConiglio R  </v>
          </cell>
        </row>
        <row r="113">
          <cell r="AI113">
            <v>396</v>
          </cell>
          <cell r="AJ113">
            <v>0</v>
          </cell>
          <cell r="AK113" t="str">
            <v xml:space="preserve">MatthewArnot  [3.2] </v>
          </cell>
          <cell r="AL113">
            <v>396</v>
          </cell>
          <cell r="AM113">
            <v>0</v>
          </cell>
          <cell r="AN113" t="str">
            <v xml:space="preserve">MatthewArnot  [3.2] </v>
          </cell>
          <cell r="AO113">
            <v>396</v>
          </cell>
          <cell r="AP113">
            <v>0</v>
          </cell>
          <cell r="AQ113" t="str">
            <v xml:space="preserve">MatthewArnot  [3.2] </v>
          </cell>
          <cell r="AR113">
            <v>384</v>
          </cell>
          <cell r="AS113">
            <v>0</v>
          </cell>
          <cell r="AT113" t="str">
            <v xml:space="preserve">MatthewArnot  [3.2] </v>
          </cell>
          <cell r="AU113">
            <v>396</v>
          </cell>
          <cell r="AV113">
            <v>0</v>
          </cell>
          <cell r="AW113" t="str">
            <v xml:space="preserve">MatthewArnot  [3.2] </v>
          </cell>
        </row>
        <row r="114">
          <cell r="AI114">
            <v>96</v>
          </cell>
          <cell r="AJ114">
            <v>19.84375</v>
          </cell>
          <cell r="AK114" t="str">
            <v xml:space="preserve">RyanLester   </v>
          </cell>
          <cell r="AL114">
            <v>216</v>
          </cell>
          <cell r="AM114">
            <v>14.53125</v>
          </cell>
          <cell r="AN114" t="str">
            <v xml:space="preserve">RyanLester   </v>
          </cell>
          <cell r="AO114">
            <v>34</v>
          </cell>
          <cell r="AP114">
            <v>24.609375</v>
          </cell>
          <cell r="AQ114" t="str">
            <v xml:space="preserve">RyanLester   </v>
          </cell>
          <cell r="AR114">
            <v>279</v>
          </cell>
          <cell r="AS114">
            <v>1.484375</v>
          </cell>
          <cell r="AT114" t="str">
            <v xml:space="preserve">RyanLester   </v>
          </cell>
          <cell r="AU114">
            <v>82</v>
          </cell>
          <cell r="AV114">
            <v>30.625</v>
          </cell>
          <cell r="AW114" t="str">
            <v xml:space="preserve">RyanLester   </v>
          </cell>
        </row>
        <row r="115">
          <cell r="AI115">
            <v>289</v>
          </cell>
          <cell r="AJ115">
            <v>12.363636363636363</v>
          </cell>
          <cell r="AK115" t="str">
            <v>JackDarling   4-8w</v>
          </cell>
          <cell r="AL115">
            <v>134</v>
          </cell>
          <cell r="AM115">
            <v>17.363636363636363</v>
          </cell>
          <cell r="AN115" t="str">
            <v>JackDarling   4-8w</v>
          </cell>
          <cell r="AO115">
            <v>110</v>
          </cell>
          <cell r="AP115">
            <v>17.636363636363637</v>
          </cell>
          <cell r="AQ115" t="str">
            <v>JackDarling   4-8w</v>
          </cell>
          <cell r="AR115">
            <v>27</v>
          </cell>
          <cell r="AS115">
            <v>11.954545454545455</v>
          </cell>
          <cell r="AT115" t="str">
            <v>JackDarling   4-8w</v>
          </cell>
          <cell r="AU115">
            <v>83</v>
          </cell>
          <cell r="AV115">
            <v>30.613636363636363</v>
          </cell>
          <cell r="AW115" t="str">
            <v>JackDarling   4-8w</v>
          </cell>
        </row>
        <row r="116">
          <cell r="AI116">
            <v>396</v>
          </cell>
          <cell r="AJ116">
            <v>0</v>
          </cell>
          <cell r="AK116" t="str">
            <v xml:space="preserve">KaneMitchell R [9] </v>
          </cell>
          <cell r="AL116">
            <v>396</v>
          </cell>
          <cell r="AM116">
            <v>0</v>
          </cell>
          <cell r="AN116" t="str">
            <v xml:space="preserve">KaneMitchell R [9] </v>
          </cell>
          <cell r="AO116">
            <v>396</v>
          </cell>
          <cell r="AP116">
            <v>0</v>
          </cell>
          <cell r="AQ116" t="str">
            <v xml:space="preserve">KaneMitchell R [9] </v>
          </cell>
          <cell r="AR116">
            <v>384</v>
          </cell>
          <cell r="AS116">
            <v>0</v>
          </cell>
          <cell r="AT116" t="str">
            <v xml:space="preserve">KaneMitchell R [9] </v>
          </cell>
          <cell r="AU116">
            <v>396</v>
          </cell>
          <cell r="AV116">
            <v>0</v>
          </cell>
          <cell r="AW116" t="str">
            <v xml:space="preserve">KaneMitchell R [9] </v>
          </cell>
        </row>
        <row r="117">
          <cell r="AI117">
            <v>106</v>
          </cell>
          <cell r="AJ117">
            <v>19.462365591397848</v>
          </cell>
          <cell r="AK117" t="str">
            <v xml:space="preserve">MatthewWright   </v>
          </cell>
          <cell r="AL117">
            <v>104</v>
          </cell>
          <cell r="AM117">
            <v>18.494623655913976</v>
          </cell>
          <cell r="AN117" t="str">
            <v xml:space="preserve">MatthewWright   </v>
          </cell>
          <cell r="AO117">
            <v>111</v>
          </cell>
          <cell r="AP117">
            <v>17.634408602150536</v>
          </cell>
          <cell r="AQ117" t="str">
            <v xml:space="preserve">MatthewWright   </v>
          </cell>
          <cell r="AR117">
            <v>111</v>
          </cell>
          <cell r="AS117">
            <v>4.946236559139785</v>
          </cell>
          <cell r="AT117" t="str">
            <v xml:space="preserve">MatthewWright   </v>
          </cell>
          <cell r="AU117">
            <v>84</v>
          </cell>
          <cell r="AV117">
            <v>30.591397849462364</v>
          </cell>
          <cell r="AW117" t="str">
            <v xml:space="preserve">MatthewWright   </v>
          </cell>
        </row>
        <row r="118">
          <cell r="AI118">
            <v>59</v>
          </cell>
          <cell r="AJ118">
            <v>22.303921568627452</v>
          </cell>
          <cell r="AK118" t="str">
            <v xml:space="preserve">ChrisMasten   </v>
          </cell>
          <cell r="AL118">
            <v>101</v>
          </cell>
          <cell r="AM118">
            <v>18.627450980392158</v>
          </cell>
          <cell r="AN118" t="str">
            <v xml:space="preserve">ChrisMasten   </v>
          </cell>
          <cell r="AO118">
            <v>115</v>
          </cell>
          <cell r="AP118">
            <v>17.450980392156865</v>
          </cell>
          <cell r="AQ118" t="str">
            <v xml:space="preserve">ChrisMasten   </v>
          </cell>
          <cell r="AR118">
            <v>270</v>
          </cell>
          <cell r="AS118">
            <v>1.5686274509803924</v>
          </cell>
          <cell r="AT118" t="str">
            <v xml:space="preserve">ChrisMasten   </v>
          </cell>
          <cell r="AU118">
            <v>85</v>
          </cell>
          <cell r="AV118">
            <v>30.563725490196081</v>
          </cell>
          <cell r="AW118" t="str">
            <v xml:space="preserve">ChrisMasten   </v>
          </cell>
        </row>
        <row r="119">
          <cell r="AI119">
            <v>201</v>
          </cell>
          <cell r="AJ119">
            <v>15.520833333333334</v>
          </cell>
          <cell r="AK119" t="str">
            <v xml:space="preserve">JackZiebell R  </v>
          </cell>
          <cell r="AL119">
            <v>211</v>
          </cell>
          <cell r="AM119">
            <v>14.6875</v>
          </cell>
          <cell r="AN119" t="str">
            <v xml:space="preserve">JackZiebell R  </v>
          </cell>
          <cell r="AO119">
            <v>57</v>
          </cell>
          <cell r="AP119">
            <v>21.458333333333336</v>
          </cell>
          <cell r="AQ119" t="str">
            <v xml:space="preserve">JackZiebell R  </v>
          </cell>
          <cell r="AR119">
            <v>77</v>
          </cell>
          <cell r="AS119">
            <v>6.40625</v>
          </cell>
          <cell r="AT119" t="str">
            <v xml:space="preserve">JackZiebell R  </v>
          </cell>
          <cell r="AU119">
            <v>86</v>
          </cell>
          <cell r="AV119">
            <v>30.546875</v>
          </cell>
          <cell r="AW119" t="str">
            <v xml:space="preserve">JackZiebell R  </v>
          </cell>
        </row>
        <row r="120">
          <cell r="AI120">
            <v>320</v>
          </cell>
          <cell r="AJ120">
            <v>11.086956521739131</v>
          </cell>
          <cell r="AK120" t="str">
            <v xml:space="preserve">JackRiewoldt   </v>
          </cell>
          <cell r="AL120">
            <v>39</v>
          </cell>
          <cell r="AM120">
            <v>22</v>
          </cell>
          <cell r="AN120" t="str">
            <v xml:space="preserve">JackRiewoldt   </v>
          </cell>
          <cell r="AO120">
            <v>311</v>
          </cell>
          <cell r="AP120">
            <v>8.7826086956521738</v>
          </cell>
          <cell r="AQ120" t="str">
            <v xml:space="preserve">JackRiewoldt   </v>
          </cell>
          <cell r="AR120">
            <v>6</v>
          </cell>
          <cell r="AS120">
            <v>17.565217391304348</v>
          </cell>
          <cell r="AT120" t="str">
            <v xml:space="preserve">JackRiewoldt   </v>
          </cell>
          <cell r="AU120">
            <v>87</v>
          </cell>
          <cell r="AV120">
            <v>30.543478260869566</v>
          </cell>
          <cell r="AW120" t="str">
            <v xml:space="preserve">JackRiewoldt   </v>
          </cell>
        </row>
        <row r="121">
          <cell r="AI121">
            <v>33</v>
          </cell>
          <cell r="AJ121">
            <v>23.714285714285715</v>
          </cell>
          <cell r="AK121" t="str">
            <v xml:space="preserve">MattRosa   </v>
          </cell>
          <cell r="AL121">
            <v>63</v>
          </cell>
          <cell r="AM121">
            <v>20.428571428571427</v>
          </cell>
          <cell r="AN121" t="str">
            <v xml:space="preserve">MattRosa   </v>
          </cell>
          <cell r="AO121">
            <v>168</v>
          </cell>
          <cell r="AP121">
            <v>14.357142857142858</v>
          </cell>
          <cell r="AQ121" t="str">
            <v xml:space="preserve">MattRosa   </v>
          </cell>
          <cell r="AR121">
            <v>269</v>
          </cell>
          <cell r="AS121">
            <v>1.5714285714285714</v>
          </cell>
          <cell r="AT121" t="str">
            <v xml:space="preserve">MattRosa   </v>
          </cell>
          <cell r="AU121">
            <v>88</v>
          </cell>
          <cell r="AV121">
            <v>30.535714285714285</v>
          </cell>
          <cell r="AW121" t="str">
            <v xml:space="preserve">MattRosa   </v>
          </cell>
        </row>
        <row r="122">
          <cell r="AI122">
            <v>85</v>
          </cell>
          <cell r="AJ122">
            <v>20.333333333333332</v>
          </cell>
          <cell r="AK122" t="str">
            <v xml:space="preserve">EdCurnow   </v>
          </cell>
          <cell r="AL122">
            <v>202</v>
          </cell>
          <cell r="AM122">
            <v>15.066666666666666</v>
          </cell>
          <cell r="AN122" t="str">
            <v xml:space="preserve">EdCurnow   </v>
          </cell>
          <cell r="AO122">
            <v>40</v>
          </cell>
          <cell r="AP122">
            <v>23.733333333333334</v>
          </cell>
          <cell r="AQ122" t="str">
            <v xml:space="preserve">EdCurnow   </v>
          </cell>
          <cell r="AR122">
            <v>311</v>
          </cell>
          <cell r="AS122">
            <v>1</v>
          </cell>
          <cell r="AT122" t="str">
            <v xml:space="preserve">EdCurnow   </v>
          </cell>
          <cell r="AU122">
            <v>89</v>
          </cell>
          <cell r="AV122">
            <v>30.533333333333335</v>
          </cell>
          <cell r="AW122" t="str">
            <v xml:space="preserve">EdCurnow   </v>
          </cell>
        </row>
        <row r="123">
          <cell r="AI123">
            <v>49</v>
          </cell>
          <cell r="AJ123">
            <v>22.772727272727273</v>
          </cell>
          <cell r="AK123" t="str">
            <v>BernieVince   2w</v>
          </cell>
          <cell r="AL123">
            <v>149</v>
          </cell>
          <cell r="AM123">
            <v>16.818181818181817</v>
          </cell>
          <cell r="AN123" t="str">
            <v>BernieVince   2w</v>
          </cell>
          <cell r="AO123">
            <v>142</v>
          </cell>
          <cell r="AP123">
            <v>15.909090909090908</v>
          </cell>
          <cell r="AQ123" t="str">
            <v>BernieVince   2w</v>
          </cell>
          <cell r="AR123">
            <v>137</v>
          </cell>
          <cell r="AS123">
            <v>4.1818181818181817</v>
          </cell>
          <cell r="AT123" t="str">
            <v>BernieVince   2w</v>
          </cell>
          <cell r="AU123">
            <v>90</v>
          </cell>
          <cell r="AV123">
            <v>30.522727272727273</v>
          </cell>
          <cell r="AW123" t="str">
            <v>BernieVince   2w</v>
          </cell>
        </row>
        <row r="124">
          <cell r="AI124">
            <v>52</v>
          </cell>
          <cell r="AJ124">
            <v>22.68</v>
          </cell>
          <cell r="AK124" t="str">
            <v xml:space="preserve">OllieWines   </v>
          </cell>
          <cell r="AL124">
            <v>348</v>
          </cell>
          <cell r="AM124">
            <v>9.68</v>
          </cell>
          <cell r="AN124" t="str">
            <v xml:space="preserve">OllieWines   </v>
          </cell>
          <cell r="AO124">
            <v>46</v>
          </cell>
          <cell r="AP124">
            <v>23.12</v>
          </cell>
          <cell r="AQ124" t="str">
            <v xml:space="preserve">OllieWines   </v>
          </cell>
          <cell r="AR124">
            <v>154</v>
          </cell>
          <cell r="AS124">
            <v>3.88</v>
          </cell>
          <cell r="AT124" t="str">
            <v xml:space="preserve">OllieWines   </v>
          </cell>
          <cell r="AU124">
            <v>91</v>
          </cell>
          <cell r="AV124">
            <v>30.52</v>
          </cell>
          <cell r="AW124" t="str">
            <v xml:space="preserve">OllieWines   </v>
          </cell>
        </row>
        <row r="125">
          <cell r="AI125">
            <v>26</v>
          </cell>
          <cell r="AJ125">
            <v>24.117647058823529</v>
          </cell>
          <cell r="AK125" t="str">
            <v xml:space="preserve">DaneSwan R  </v>
          </cell>
          <cell r="AL125">
            <v>122</v>
          </cell>
          <cell r="AM125">
            <v>17.764705882352942</v>
          </cell>
          <cell r="AN125" t="str">
            <v xml:space="preserve">DaneSwan R  </v>
          </cell>
          <cell r="AO125">
            <v>185</v>
          </cell>
          <cell r="AP125">
            <v>13.588235294117647</v>
          </cell>
          <cell r="AQ125" t="str">
            <v xml:space="preserve">DaneSwan R  </v>
          </cell>
          <cell r="AR125">
            <v>127</v>
          </cell>
          <cell r="AS125">
            <v>4.5882352941176467</v>
          </cell>
          <cell r="AT125" t="str">
            <v xml:space="preserve">DaneSwan R  </v>
          </cell>
          <cell r="AU125">
            <v>92</v>
          </cell>
          <cell r="AV125">
            <v>30.441176470588236</v>
          </cell>
          <cell r="AW125" t="str">
            <v xml:space="preserve">DaneSwan R  </v>
          </cell>
        </row>
        <row r="126">
          <cell r="AI126">
            <v>185</v>
          </cell>
          <cell r="AJ126">
            <v>16.031746031746032</v>
          </cell>
          <cell r="AK126" t="str">
            <v xml:space="preserve">MatthewdeBoer   </v>
          </cell>
          <cell r="AL126">
            <v>300</v>
          </cell>
          <cell r="AM126">
            <v>11.746031746031747</v>
          </cell>
          <cell r="AN126" t="str">
            <v xml:space="preserve">MatthewdeBoer   </v>
          </cell>
          <cell r="AO126">
            <v>10</v>
          </cell>
          <cell r="AP126">
            <v>29.365079365079367</v>
          </cell>
          <cell r="AQ126" t="str">
            <v xml:space="preserve">MatthewdeBoer   </v>
          </cell>
          <cell r="AR126">
            <v>252</v>
          </cell>
          <cell r="AS126">
            <v>2.0634920634920637</v>
          </cell>
          <cell r="AT126" t="str">
            <v xml:space="preserve">MatthewdeBoer   </v>
          </cell>
          <cell r="AU126">
            <v>93</v>
          </cell>
          <cell r="AV126">
            <v>30.396825396825399</v>
          </cell>
          <cell r="AW126" t="str">
            <v xml:space="preserve">MatthewdeBoer   </v>
          </cell>
        </row>
        <row r="127">
          <cell r="AI127">
            <v>76</v>
          </cell>
          <cell r="AJ127">
            <v>20.792079207920793</v>
          </cell>
          <cell r="AK127" t="str">
            <v xml:space="preserve">AndrewMackie   </v>
          </cell>
          <cell r="AL127">
            <v>10</v>
          </cell>
          <cell r="AM127">
            <v>26.732673267326735</v>
          </cell>
          <cell r="AN127" t="str">
            <v xml:space="preserve">AndrewMackie   </v>
          </cell>
          <cell r="AO127">
            <v>262</v>
          </cell>
          <cell r="AP127">
            <v>10.742574257425742</v>
          </cell>
          <cell r="AQ127" t="str">
            <v xml:space="preserve">AndrewMackie   </v>
          </cell>
          <cell r="AR127">
            <v>260</v>
          </cell>
          <cell r="AS127">
            <v>1.7326732673267327</v>
          </cell>
          <cell r="AT127" t="str">
            <v xml:space="preserve">AndrewMackie   </v>
          </cell>
          <cell r="AU127">
            <v>94</v>
          </cell>
          <cell r="AV127">
            <v>30.198019801980198</v>
          </cell>
          <cell r="AW127" t="str">
            <v xml:space="preserve">AndrewMackie   </v>
          </cell>
        </row>
        <row r="128">
          <cell r="AI128">
            <v>114</v>
          </cell>
          <cell r="AJ128">
            <v>19.117647058823529</v>
          </cell>
          <cell r="AK128" t="str">
            <v xml:space="preserve">DanielCross R  </v>
          </cell>
          <cell r="AL128">
            <v>222</v>
          </cell>
          <cell r="AM128">
            <v>14.235294117647058</v>
          </cell>
          <cell r="AN128" t="str">
            <v xml:space="preserve">DanielCross R  </v>
          </cell>
          <cell r="AO128">
            <v>38</v>
          </cell>
          <cell r="AP128">
            <v>24</v>
          </cell>
          <cell r="AQ128" t="str">
            <v xml:space="preserve">DanielCross R  </v>
          </cell>
          <cell r="AR128">
            <v>339</v>
          </cell>
          <cell r="AS128">
            <v>0.52941176470588236</v>
          </cell>
          <cell r="AT128" t="str">
            <v xml:space="preserve">DanielCross R  </v>
          </cell>
          <cell r="AU128">
            <v>95</v>
          </cell>
          <cell r="AV128">
            <v>30.176470588235293</v>
          </cell>
          <cell r="AW128" t="str">
            <v xml:space="preserve">DanielCross R  </v>
          </cell>
        </row>
        <row r="129">
          <cell r="AI129">
            <v>98</v>
          </cell>
          <cell r="AJ129">
            <v>19.733333333333334</v>
          </cell>
          <cell r="AK129" t="str">
            <v xml:space="preserve">DavidArmitage   </v>
          </cell>
          <cell r="AL129">
            <v>250</v>
          </cell>
          <cell r="AM129">
            <v>13.466666666666667</v>
          </cell>
          <cell r="AN129" t="str">
            <v xml:space="preserve">DavidArmitage   </v>
          </cell>
          <cell r="AO129">
            <v>73</v>
          </cell>
          <cell r="AP129">
            <v>20.066666666666666</v>
          </cell>
          <cell r="AQ129" t="str">
            <v xml:space="preserve">DavidArmitage   </v>
          </cell>
          <cell r="AR129">
            <v>122</v>
          </cell>
          <cell r="AS129">
            <v>4.8</v>
          </cell>
          <cell r="AT129" t="str">
            <v xml:space="preserve">DavidArmitage   </v>
          </cell>
          <cell r="AU129">
            <v>96</v>
          </cell>
          <cell r="AV129">
            <v>30.166666666666668</v>
          </cell>
          <cell r="AW129" t="str">
            <v xml:space="preserve">DavidArmitage   </v>
          </cell>
        </row>
        <row r="130">
          <cell r="AI130">
            <v>396</v>
          </cell>
          <cell r="AJ130">
            <v>0</v>
          </cell>
          <cell r="AK130" t="str">
            <v xml:space="preserve">MattCrouch  [6.2] </v>
          </cell>
          <cell r="AL130">
            <v>396</v>
          </cell>
          <cell r="AM130">
            <v>0</v>
          </cell>
          <cell r="AN130" t="str">
            <v xml:space="preserve">MattCrouch  [6.2] </v>
          </cell>
          <cell r="AO130">
            <v>396</v>
          </cell>
          <cell r="AP130">
            <v>0</v>
          </cell>
          <cell r="AQ130" t="str">
            <v xml:space="preserve">MattCrouch  [6.2] </v>
          </cell>
          <cell r="AR130">
            <v>384</v>
          </cell>
          <cell r="AS130">
            <v>0</v>
          </cell>
          <cell r="AT130" t="str">
            <v xml:space="preserve">MattCrouch  [6.2] </v>
          </cell>
          <cell r="AU130">
            <v>396</v>
          </cell>
          <cell r="AV130">
            <v>0</v>
          </cell>
          <cell r="AW130" t="str">
            <v xml:space="preserve">MattCrouch  [6.2] </v>
          </cell>
        </row>
        <row r="131">
          <cell r="AI131">
            <v>232</v>
          </cell>
          <cell r="AJ131">
            <v>14.536082474226806</v>
          </cell>
          <cell r="AK131" t="str">
            <v xml:space="preserve">MattWhite   </v>
          </cell>
          <cell r="AL131">
            <v>117</v>
          </cell>
          <cell r="AM131">
            <v>17.938144329896907</v>
          </cell>
          <cell r="AN131" t="str">
            <v xml:space="preserve">MattWhite   </v>
          </cell>
          <cell r="AO131">
            <v>107</v>
          </cell>
          <cell r="AP131">
            <v>17.835051546391753</v>
          </cell>
          <cell r="AQ131" t="str">
            <v xml:space="preserve">MattWhite   </v>
          </cell>
          <cell r="AR131">
            <v>48</v>
          </cell>
          <cell r="AS131">
            <v>8.5567010309278349</v>
          </cell>
          <cell r="AT131" t="str">
            <v xml:space="preserve">MattWhite   </v>
          </cell>
          <cell r="AU131">
            <v>97</v>
          </cell>
          <cell r="AV131">
            <v>30.051546391752581</v>
          </cell>
          <cell r="AW131" t="str">
            <v xml:space="preserve">MattWhite   </v>
          </cell>
        </row>
        <row r="132">
          <cell r="AI132">
            <v>54</v>
          </cell>
          <cell r="AJ132">
            <v>22.454545454545453</v>
          </cell>
          <cell r="AK132" t="str">
            <v xml:space="preserve">DustinMartin   </v>
          </cell>
          <cell r="AL132">
            <v>154</v>
          </cell>
          <cell r="AM132">
            <v>16.636363636363637</v>
          </cell>
          <cell r="AN132" t="str">
            <v xml:space="preserve">DustinMartin   </v>
          </cell>
          <cell r="AO132">
            <v>287</v>
          </cell>
          <cell r="AP132">
            <v>9.7272727272727266</v>
          </cell>
          <cell r="AQ132" t="str">
            <v xml:space="preserve">DustinMartin   </v>
          </cell>
          <cell r="AR132">
            <v>53</v>
          </cell>
          <cell r="AS132">
            <v>8.045454545454545</v>
          </cell>
          <cell r="AT132" t="str">
            <v xml:space="preserve">DustinMartin   </v>
          </cell>
          <cell r="AU132">
            <v>98</v>
          </cell>
          <cell r="AV132">
            <v>29.931818181818183</v>
          </cell>
          <cell r="AW132" t="str">
            <v xml:space="preserve">DustinMartin   </v>
          </cell>
        </row>
        <row r="133">
          <cell r="AI133">
            <v>81</v>
          </cell>
          <cell r="AJ133">
            <v>20.61904761904762</v>
          </cell>
          <cell r="AK133" t="str">
            <v xml:space="preserve">LukeDahlhaus   </v>
          </cell>
          <cell r="AL133">
            <v>281</v>
          </cell>
          <cell r="AM133">
            <v>12.571428571428571</v>
          </cell>
          <cell r="AN133" t="str">
            <v xml:space="preserve">LukeDahlhaus   </v>
          </cell>
          <cell r="AO133">
            <v>75</v>
          </cell>
          <cell r="AP133">
            <v>19.761904761904763</v>
          </cell>
          <cell r="AQ133" t="str">
            <v xml:space="preserve">LukeDahlhaus   </v>
          </cell>
          <cell r="AR133">
            <v>87</v>
          </cell>
          <cell r="AS133">
            <v>5.9523809523809526</v>
          </cell>
          <cell r="AT133" t="str">
            <v xml:space="preserve">LukeDahlhaus   </v>
          </cell>
          <cell r="AU133">
            <v>99</v>
          </cell>
          <cell r="AV133">
            <v>29.928571428571427</v>
          </cell>
          <cell r="AW133" t="str">
            <v xml:space="preserve">LukeDahlhaus   </v>
          </cell>
        </row>
        <row r="134">
          <cell r="AI134">
            <v>23</v>
          </cell>
          <cell r="AJ134">
            <v>24.391304347826086</v>
          </cell>
          <cell r="AK134" t="str">
            <v xml:space="preserve">BrandonEllis R  </v>
          </cell>
          <cell r="AL134">
            <v>68</v>
          </cell>
          <cell r="AM134">
            <v>20.173913043478262</v>
          </cell>
          <cell r="AN134" t="str">
            <v xml:space="preserve">BrandonEllis R  </v>
          </cell>
          <cell r="AO134">
            <v>269</v>
          </cell>
          <cell r="AP134">
            <v>10.434782608695652</v>
          </cell>
          <cell r="AQ134" t="str">
            <v xml:space="preserve">BrandonEllis R  </v>
          </cell>
          <cell r="AR134">
            <v>197</v>
          </cell>
          <cell r="AS134">
            <v>3.0869565217391304</v>
          </cell>
          <cell r="AT134" t="str">
            <v xml:space="preserve">BrandonEllis R  </v>
          </cell>
          <cell r="AU134">
            <v>100</v>
          </cell>
          <cell r="AV134">
            <v>29.913043478260871</v>
          </cell>
          <cell r="AW134" t="str">
            <v xml:space="preserve">BrandonEllis R  </v>
          </cell>
        </row>
        <row r="135">
          <cell r="AI135">
            <v>235</v>
          </cell>
          <cell r="AJ135">
            <v>14.476190476190476</v>
          </cell>
          <cell r="AK135" t="str">
            <v xml:space="preserve">JamesFrawley   </v>
          </cell>
          <cell r="AL135">
            <v>4</v>
          </cell>
          <cell r="AM135">
            <v>28.952380952380953</v>
          </cell>
          <cell r="AN135" t="str">
            <v xml:space="preserve">JamesFrawley   </v>
          </cell>
          <cell r="AO135">
            <v>274</v>
          </cell>
          <cell r="AP135">
            <v>10.19047619047619</v>
          </cell>
          <cell r="AQ135" t="str">
            <v xml:space="preserve">JamesFrawley   </v>
          </cell>
          <cell r="AR135">
            <v>107</v>
          </cell>
          <cell r="AS135">
            <v>5.0476190476190474</v>
          </cell>
          <cell r="AT135" t="str">
            <v xml:space="preserve">JamesFrawley   </v>
          </cell>
          <cell r="AU135">
            <v>101</v>
          </cell>
          <cell r="AV135">
            <v>29.714285714285715</v>
          </cell>
          <cell r="AW135" t="str">
            <v xml:space="preserve">JamesFrawley   </v>
          </cell>
        </row>
        <row r="136">
          <cell r="AI136">
            <v>61</v>
          </cell>
          <cell r="AJ136">
            <v>22.272727272727273</v>
          </cell>
          <cell r="AK136" t="str">
            <v xml:space="preserve">KadeSimpson   </v>
          </cell>
          <cell r="AL136">
            <v>24</v>
          </cell>
          <cell r="AM136">
            <v>23.90909090909091</v>
          </cell>
          <cell r="AN136" t="str">
            <v xml:space="preserve">KadeSimpson   </v>
          </cell>
          <cell r="AO136">
            <v>268</v>
          </cell>
          <cell r="AP136">
            <v>10.454545454545455</v>
          </cell>
          <cell r="AQ136" t="str">
            <v xml:space="preserve">KadeSimpson   </v>
          </cell>
          <cell r="AR136">
            <v>287</v>
          </cell>
          <cell r="AS136">
            <v>1.3636363636363635</v>
          </cell>
          <cell r="AT136" t="str">
            <v xml:space="preserve">KadeSimpson   </v>
          </cell>
          <cell r="AU136">
            <v>102</v>
          </cell>
          <cell r="AV136">
            <v>29.681818181818183</v>
          </cell>
          <cell r="AW136" t="str">
            <v xml:space="preserve">KadeSimpson   </v>
          </cell>
        </row>
        <row r="137">
          <cell r="AI137">
            <v>396</v>
          </cell>
          <cell r="AJ137">
            <v>0</v>
          </cell>
          <cell r="AK137" t="str">
            <v>DavidEllard R  1-2w</v>
          </cell>
          <cell r="AL137">
            <v>396</v>
          </cell>
          <cell r="AM137">
            <v>0</v>
          </cell>
          <cell r="AN137" t="str">
            <v>DavidEllard R  1-2w</v>
          </cell>
          <cell r="AO137">
            <v>396</v>
          </cell>
          <cell r="AP137">
            <v>0</v>
          </cell>
          <cell r="AQ137" t="str">
            <v>DavidEllard R  1-2w</v>
          </cell>
          <cell r="AR137">
            <v>384</v>
          </cell>
          <cell r="AS137">
            <v>0</v>
          </cell>
          <cell r="AT137" t="str">
            <v>DavidEllard R  1-2w</v>
          </cell>
          <cell r="AU137">
            <v>396</v>
          </cell>
          <cell r="AV137">
            <v>0</v>
          </cell>
          <cell r="AW137" t="str">
            <v>DavidEllard R  1-2w</v>
          </cell>
        </row>
        <row r="138">
          <cell r="AI138">
            <v>83</v>
          </cell>
          <cell r="AJ138">
            <v>20.602409638554214</v>
          </cell>
          <cell r="AK138" t="str">
            <v xml:space="preserve">AdamCooney   </v>
          </cell>
          <cell r="AL138">
            <v>184</v>
          </cell>
          <cell r="AM138">
            <v>15.42168674698795</v>
          </cell>
          <cell r="AN138" t="str">
            <v xml:space="preserve">AdamCooney   </v>
          </cell>
          <cell r="AO138">
            <v>124</v>
          </cell>
          <cell r="AP138">
            <v>17.048192771084334</v>
          </cell>
          <cell r="AQ138" t="str">
            <v xml:space="preserve">AdamCooney   </v>
          </cell>
          <cell r="AR138">
            <v>106</v>
          </cell>
          <cell r="AS138">
            <v>5.0602409638554215</v>
          </cell>
          <cell r="AT138" t="str">
            <v xml:space="preserve">AdamCooney   </v>
          </cell>
          <cell r="AU138">
            <v>103</v>
          </cell>
          <cell r="AV138">
            <v>29.427710843373493</v>
          </cell>
          <cell r="AW138" t="str">
            <v xml:space="preserve">AdamCooney   </v>
          </cell>
        </row>
        <row r="139">
          <cell r="AI139">
            <v>64</v>
          </cell>
          <cell r="AJ139">
            <v>21.8</v>
          </cell>
          <cell r="AK139" t="str">
            <v xml:space="preserve">LeighMontagna   </v>
          </cell>
          <cell r="AL139">
            <v>227</v>
          </cell>
          <cell r="AM139">
            <v>14.1</v>
          </cell>
          <cell r="AN139" t="str">
            <v xml:space="preserve">LeighMontagna   </v>
          </cell>
          <cell r="AO139">
            <v>98</v>
          </cell>
          <cell r="AP139">
            <v>18.3</v>
          </cell>
          <cell r="AQ139" t="str">
            <v xml:space="preserve">LeighMontagna   </v>
          </cell>
          <cell r="AR139">
            <v>201</v>
          </cell>
          <cell r="AS139">
            <v>2.95</v>
          </cell>
          <cell r="AT139" t="str">
            <v xml:space="preserve">LeighMontagna   </v>
          </cell>
          <cell r="AU139">
            <v>104</v>
          </cell>
          <cell r="AV139">
            <v>29.425000000000001</v>
          </cell>
          <cell r="AW139" t="str">
            <v xml:space="preserve">LeighMontagna   </v>
          </cell>
        </row>
        <row r="140">
          <cell r="AI140">
            <v>197</v>
          </cell>
          <cell r="AJ140">
            <v>15.641025641025642</v>
          </cell>
          <cell r="AK140" t="str">
            <v>ChadWingard   2-3w</v>
          </cell>
          <cell r="AL140">
            <v>204</v>
          </cell>
          <cell r="AM140">
            <v>15.042735042735044</v>
          </cell>
          <cell r="AN140" t="str">
            <v>ChadWingard   2-3w</v>
          </cell>
          <cell r="AO140">
            <v>159</v>
          </cell>
          <cell r="AP140">
            <v>14.786324786324787</v>
          </cell>
          <cell r="AQ140" t="str">
            <v>ChadWingard   2-3w</v>
          </cell>
          <cell r="AR140">
            <v>26</v>
          </cell>
          <cell r="AS140">
            <v>12.350427350427351</v>
          </cell>
          <cell r="AT140" t="str">
            <v>ChadWingard   2-3w</v>
          </cell>
          <cell r="AU140">
            <v>105</v>
          </cell>
          <cell r="AV140">
            <v>29.423076923076923</v>
          </cell>
          <cell r="AW140" t="str">
            <v>ChadWingard   2-3w</v>
          </cell>
        </row>
        <row r="141">
          <cell r="AI141">
            <v>130</v>
          </cell>
          <cell r="AJ141">
            <v>18.083333333333332</v>
          </cell>
          <cell r="AK141" t="str">
            <v xml:space="preserve">MitchRobinson   </v>
          </cell>
          <cell r="AL141">
            <v>148</v>
          </cell>
          <cell r="AM141">
            <v>16.833333333333332</v>
          </cell>
          <cell r="AN141" t="str">
            <v xml:space="preserve">MitchRobinson   </v>
          </cell>
          <cell r="AO141">
            <v>93</v>
          </cell>
          <cell r="AP141">
            <v>18.583333333333332</v>
          </cell>
          <cell r="AQ141" t="str">
            <v xml:space="preserve">MitchRobinson   </v>
          </cell>
          <cell r="AR141">
            <v>179</v>
          </cell>
          <cell r="AS141">
            <v>3.4166666666666665</v>
          </cell>
          <cell r="AT141" t="str">
            <v xml:space="preserve">MitchRobinson   </v>
          </cell>
          <cell r="AU141">
            <v>106</v>
          </cell>
          <cell r="AV141">
            <v>29.375</v>
          </cell>
          <cell r="AW141" t="str">
            <v xml:space="preserve">MitchRobinson   </v>
          </cell>
        </row>
        <row r="142">
          <cell r="AI142">
            <v>131</v>
          </cell>
          <cell r="AJ142">
            <v>17.954545454545453</v>
          </cell>
          <cell r="AK142" t="str">
            <v xml:space="preserve">JackNewnes RR  </v>
          </cell>
          <cell r="AL142">
            <v>62</v>
          </cell>
          <cell r="AM142">
            <v>20.454545454545453</v>
          </cell>
          <cell r="AN142" t="str">
            <v xml:space="preserve">JackNewnes RR  </v>
          </cell>
          <cell r="AO142">
            <v>116</v>
          </cell>
          <cell r="AP142">
            <v>17.40909090909091</v>
          </cell>
          <cell r="AQ142" t="str">
            <v xml:space="preserve">JackNewnes RR  </v>
          </cell>
          <cell r="AR142">
            <v>311</v>
          </cell>
          <cell r="AS142">
            <v>1</v>
          </cell>
          <cell r="AT142" t="str">
            <v xml:space="preserve">JackNewnes RR  </v>
          </cell>
          <cell r="AU142">
            <v>107</v>
          </cell>
          <cell r="AV142">
            <v>29.363636363636363</v>
          </cell>
          <cell r="AW142" t="str">
            <v xml:space="preserve">JackNewnes RR  </v>
          </cell>
        </row>
        <row r="143">
          <cell r="AI143">
            <v>396</v>
          </cell>
          <cell r="AJ143">
            <v>0</v>
          </cell>
          <cell r="AK143" t="str">
            <v xml:space="preserve">SamFisher  [7] </v>
          </cell>
          <cell r="AL143">
            <v>396</v>
          </cell>
          <cell r="AM143">
            <v>0</v>
          </cell>
          <cell r="AN143" t="str">
            <v xml:space="preserve">SamFisher  [7] </v>
          </cell>
          <cell r="AO143">
            <v>396</v>
          </cell>
          <cell r="AP143">
            <v>0</v>
          </cell>
          <cell r="AQ143" t="str">
            <v xml:space="preserve">SamFisher  [7] </v>
          </cell>
          <cell r="AR143">
            <v>384</v>
          </cell>
          <cell r="AS143">
            <v>0</v>
          </cell>
          <cell r="AT143" t="str">
            <v xml:space="preserve">SamFisher  [7] </v>
          </cell>
          <cell r="AU143">
            <v>396</v>
          </cell>
          <cell r="AV143">
            <v>0</v>
          </cell>
          <cell r="AW143" t="str">
            <v xml:space="preserve">SamFisher  [7] </v>
          </cell>
        </row>
        <row r="144">
          <cell r="AI144">
            <v>112</v>
          </cell>
          <cell r="AJ144">
            <v>19.210526315789473</v>
          </cell>
          <cell r="AK144" t="str">
            <v xml:space="preserve">ScottSelwood   </v>
          </cell>
          <cell r="AL144">
            <v>320</v>
          </cell>
          <cell r="AM144">
            <v>11.228070175438596</v>
          </cell>
          <cell r="AN144" t="str">
            <v xml:space="preserve">ScottSelwood   </v>
          </cell>
          <cell r="AO144">
            <v>41</v>
          </cell>
          <cell r="AP144">
            <v>23.508771929824562</v>
          </cell>
          <cell r="AQ144" t="str">
            <v xml:space="preserve">ScottSelwood   </v>
          </cell>
          <cell r="AR144">
            <v>255</v>
          </cell>
          <cell r="AS144">
            <v>1.9298245614035088</v>
          </cell>
          <cell r="AT144" t="str">
            <v xml:space="preserve">ScottSelwood   </v>
          </cell>
          <cell r="AU144">
            <v>108</v>
          </cell>
          <cell r="AV144">
            <v>29.342105263157894</v>
          </cell>
          <cell r="AW144" t="str">
            <v xml:space="preserve">ScottSelwood   </v>
          </cell>
        </row>
        <row r="145">
          <cell r="AI145">
            <v>42</v>
          </cell>
          <cell r="AJ145">
            <v>23.181818181818183</v>
          </cell>
          <cell r="AK145" t="str">
            <v xml:space="preserve">PatrickDangerfield   </v>
          </cell>
          <cell r="AL145">
            <v>302</v>
          </cell>
          <cell r="AM145">
            <v>11.727272727272727</v>
          </cell>
          <cell r="AN145" t="str">
            <v xml:space="preserve">PatrickDangerfield   </v>
          </cell>
          <cell r="AO145">
            <v>137</v>
          </cell>
          <cell r="AP145">
            <v>16</v>
          </cell>
          <cell r="AQ145" t="str">
            <v xml:space="preserve">PatrickDangerfield   </v>
          </cell>
          <cell r="AR145">
            <v>95</v>
          </cell>
          <cell r="AS145">
            <v>5.6363636363636367</v>
          </cell>
          <cell r="AT145" t="str">
            <v xml:space="preserve">PatrickDangerfield   </v>
          </cell>
          <cell r="AU145">
            <v>109</v>
          </cell>
          <cell r="AV145">
            <v>29.136363636363637</v>
          </cell>
          <cell r="AW145" t="str">
            <v xml:space="preserve">PatrickDangerfield   </v>
          </cell>
        </row>
        <row r="146">
          <cell r="AI146">
            <v>91</v>
          </cell>
          <cell r="AJ146">
            <v>20.083333333333332</v>
          </cell>
          <cell r="AK146" t="str">
            <v xml:space="preserve">StefanMartin   </v>
          </cell>
          <cell r="AL146">
            <v>59</v>
          </cell>
          <cell r="AM146">
            <v>20.666666666666668</v>
          </cell>
          <cell r="AN146" t="str">
            <v xml:space="preserve">StefanMartin   </v>
          </cell>
          <cell r="AO146">
            <v>178</v>
          </cell>
          <cell r="AP146">
            <v>13.916666666666666</v>
          </cell>
          <cell r="AQ146" t="str">
            <v xml:space="preserve">StefanMartin   </v>
          </cell>
          <cell r="AR146">
            <v>320</v>
          </cell>
          <cell r="AS146">
            <v>0.83333333333333337</v>
          </cell>
          <cell r="AT146" t="str">
            <v xml:space="preserve">StefanMartin   </v>
          </cell>
          <cell r="AU146">
            <v>110</v>
          </cell>
          <cell r="AV146">
            <v>28.916666666666668</v>
          </cell>
          <cell r="AW146" t="str">
            <v xml:space="preserve">StefanMartin   </v>
          </cell>
        </row>
        <row r="147">
          <cell r="AI147">
            <v>70</v>
          </cell>
          <cell r="AJ147">
            <v>21.521739130434785</v>
          </cell>
          <cell r="AK147" t="str">
            <v xml:space="preserve">RyanGriffen R  </v>
          </cell>
          <cell r="AL147">
            <v>385</v>
          </cell>
          <cell r="AM147">
            <v>5.4347826086956523</v>
          </cell>
          <cell r="AN147" t="str">
            <v xml:space="preserve">RyanGriffen R  </v>
          </cell>
          <cell r="AO147">
            <v>33</v>
          </cell>
          <cell r="AP147">
            <v>24.728260869565219</v>
          </cell>
          <cell r="AQ147" t="str">
            <v xml:space="preserve">RyanGriffen R  </v>
          </cell>
          <cell r="AR147">
            <v>160</v>
          </cell>
          <cell r="AS147">
            <v>3.804347826086957</v>
          </cell>
          <cell r="AT147" t="str">
            <v xml:space="preserve">RyanGriffen R  </v>
          </cell>
          <cell r="AU147">
            <v>111</v>
          </cell>
          <cell r="AV147">
            <v>28.831521739130437</v>
          </cell>
          <cell r="AW147" t="str">
            <v xml:space="preserve">RyanGriffen R  </v>
          </cell>
        </row>
        <row r="148">
          <cell r="AI148">
            <v>338</v>
          </cell>
          <cell r="AJ148">
            <v>10.35</v>
          </cell>
          <cell r="AK148" t="str">
            <v xml:space="preserve">TravisCloke   </v>
          </cell>
          <cell r="AL148">
            <v>14</v>
          </cell>
          <cell r="AM148">
            <v>25.5</v>
          </cell>
          <cell r="AN148" t="str">
            <v xml:space="preserve">TravisCloke   </v>
          </cell>
          <cell r="AO148">
            <v>357</v>
          </cell>
          <cell r="AP148">
            <v>6.6</v>
          </cell>
          <cell r="AQ148" t="str">
            <v xml:space="preserve">TravisCloke   </v>
          </cell>
          <cell r="AR148">
            <v>20</v>
          </cell>
          <cell r="AS148">
            <v>13.2</v>
          </cell>
          <cell r="AT148" t="str">
            <v xml:space="preserve">TravisCloke   </v>
          </cell>
          <cell r="AU148">
            <v>112</v>
          </cell>
          <cell r="AV148">
            <v>28.774999999999999</v>
          </cell>
          <cell r="AW148" t="str">
            <v xml:space="preserve">TravisCloke   </v>
          </cell>
        </row>
        <row r="149">
          <cell r="AI149">
            <v>65</v>
          </cell>
          <cell r="AJ149">
            <v>21.726190476190474</v>
          </cell>
          <cell r="AK149" t="str">
            <v>JackSteven   Test</v>
          </cell>
          <cell r="AL149">
            <v>365</v>
          </cell>
          <cell r="AM149">
            <v>8.8095238095238084</v>
          </cell>
          <cell r="AN149" t="str">
            <v>JackSteven   Test</v>
          </cell>
          <cell r="AO149">
            <v>55</v>
          </cell>
          <cell r="AP149">
            <v>21.845238095238095</v>
          </cell>
          <cell r="AQ149" t="str">
            <v>JackSteven   Test</v>
          </cell>
          <cell r="AR149">
            <v>178</v>
          </cell>
          <cell r="AS149">
            <v>3.4523809523809521</v>
          </cell>
          <cell r="AT149" t="str">
            <v>JackSteven   Test</v>
          </cell>
          <cell r="AU149">
            <v>113</v>
          </cell>
          <cell r="AV149">
            <v>28.75</v>
          </cell>
          <cell r="AW149" t="str">
            <v>JackSteven   Test</v>
          </cell>
        </row>
        <row r="150">
          <cell r="AI150">
            <v>159</v>
          </cell>
          <cell r="AJ150">
            <v>17</v>
          </cell>
          <cell r="AK150" t="str">
            <v>PaulDuffield   6w</v>
          </cell>
          <cell r="AL150">
            <v>105</v>
          </cell>
          <cell r="AM150">
            <v>18.416666666666668</v>
          </cell>
          <cell r="AN150" t="str">
            <v>PaulDuffield   6w</v>
          </cell>
          <cell r="AO150">
            <v>90</v>
          </cell>
          <cell r="AP150">
            <v>18.666666666666668</v>
          </cell>
          <cell r="AQ150" t="str">
            <v>PaulDuffield   6w</v>
          </cell>
          <cell r="AR150">
            <v>262</v>
          </cell>
          <cell r="AS150">
            <v>1.6666666666666667</v>
          </cell>
          <cell r="AT150" t="str">
            <v>PaulDuffield   6w</v>
          </cell>
          <cell r="AU150">
            <v>113</v>
          </cell>
          <cell r="AV150">
            <v>28.75</v>
          </cell>
          <cell r="AW150" t="str">
            <v>PaulDuffield   6w</v>
          </cell>
        </row>
        <row r="151">
          <cell r="AI151">
            <v>19</v>
          </cell>
          <cell r="AJ151">
            <v>25.309278350515466</v>
          </cell>
          <cell r="AK151" t="str">
            <v xml:space="preserve">MathewStokes   </v>
          </cell>
          <cell r="AL151">
            <v>183</v>
          </cell>
          <cell r="AM151">
            <v>15.567010309278352</v>
          </cell>
          <cell r="AN151" t="str">
            <v xml:space="preserve">MathewStokes   </v>
          </cell>
          <cell r="AO151">
            <v>193</v>
          </cell>
          <cell r="AP151">
            <v>13.247422680412372</v>
          </cell>
          <cell r="AQ151" t="str">
            <v xml:space="preserve">MathewStokes   </v>
          </cell>
          <cell r="AR151">
            <v>232</v>
          </cell>
          <cell r="AS151">
            <v>2.3711340206185567</v>
          </cell>
          <cell r="AT151" t="str">
            <v xml:space="preserve">MathewStokes   </v>
          </cell>
          <cell r="AU151">
            <v>115</v>
          </cell>
          <cell r="AV151">
            <v>28.711340206185568</v>
          </cell>
          <cell r="AW151" t="str">
            <v xml:space="preserve">MathewStokes   </v>
          </cell>
        </row>
        <row r="152">
          <cell r="AI152">
            <v>132</v>
          </cell>
          <cell r="AJ152">
            <v>17.920792079207921</v>
          </cell>
          <cell r="AK152" t="str">
            <v xml:space="preserve">JamesAish RR  </v>
          </cell>
          <cell r="AL152">
            <v>110</v>
          </cell>
          <cell r="AM152">
            <v>18.21782178217822</v>
          </cell>
          <cell r="AN152" t="str">
            <v xml:space="preserve">JamesAish RR  </v>
          </cell>
          <cell r="AO152">
            <v>91</v>
          </cell>
          <cell r="AP152">
            <v>18.663366336633665</v>
          </cell>
          <cell r="AQ152" t="str">
            <v xml:space="preserve">JamesAish RR  </v>
          </cell>
          <cell r="AR152">
            <v>248</v>
          </cell>
          <cell r="AS152">
            <v>2.0792079207920793</v>
          </cell>
          <cell r="AT152" t="str">
            <v xml:space="preserve">JamesAish RR  </v>
          </cell>
          <cell r="AU152">
            <v>116</v>
          </cell>
          <cell r="AV152">
            <v>28.638613861386141</v>
          </cell>
          <cell r="AW152" t="str">
            <v xml:space="preserve">JamesAish RR  </v>
          </cell>
        </row>
        <row r="153">
          <cell r="AI153">
            <v>73</v>
          </cell>
          <cell r="AJ153">
            <v>20.96</v>
          </cell>
          <cell r="AK153" t="str">
            <v xml:space="preserve">ShaunBurgoyne   </v>
          </cell>
          <cell r="AL153">
            <v>226</v>
          </cell>
          <cell r="AM153">
            <v>14.16</v>
          </cell>
          <cell r="AN153" t="str">
            <v xml:space="preserve">ShaunBurgoyne   </v>
          </cell>
          <cell r="AO153">
            <v>106</v>
          </cell>
          <cell r="AP153">
            <v>17.96</v>
          </cell>
          <cell r="AQ153" t="str">
            <v xml:space="preserve">ShaunBurgoyne   </v>
          </cell>
          <cell r="AR153">
            <v>194</v>
          </cell>
          <cell r="AS153">
            <v>3.12</v>
          </cell>
          <cell r="AT153" t="str">
            <v xml:space="preserve">ShaunBurgoyne   </v>
          </cell>
          <cell r="AU153">
            <v>117</v>
          </cell>
          <cell r="AV153">
            <v>28.62</v>
          </cell>
          <cell r="AW153" t="str">
            <v xml:space="preserve">ShaunBurgoyne   </v>
          </cell>
        </row>
        <row r="154">
          <cell r="AI154">
            <v>396</v>
          </cell>
          <cell r="AJ154">
            <v>0</v>
          </cell>
          <cell r="AK154" t="str">
            <v xml:space="preserve">MasonWood  [1] </v>
          </cell>
          <cell r="AL154">
            <v>396</v>
          </cell>
          <cell r="AM154">
            <v>0</v>
          </cell>
          <cell r="AN154" t="str">
            <v xml:space="preserve">MasonWood  [1] </v>
          </cell>
          <cell r="AO154">
            <v>396</v>
          </cell>
          <cell r="AP154">
            <v>0</v>
          </cell>
          <cell r="AQ154" t="str">
            <v xml:space="preserve">MasonWood  [1] </v>
          </cell>
          <cell r="AR154">
            <v>384</v>
          </cell>
          <cell r="AS154">
            <v>0</v>
          </cell>
          <cell r="AT154" t="str">
            <v xml:space="preserve">MasonWood  [1] </v>
          </cell>
          <cell r="AU154">
            <v>396</v>
          </cell>
          <cell r="AV154">
            <v>0</v>
          </cell>
          <cell r="AW154" t="str">
            <v xml:space="preserve">MasonWood  [1] </v>
          </cell>
        </row>
        <row r="155">
          <cell r="AI155">
            <v>93</v>
          </cell>
          <cell r="AJ155">
            <v>19.94736842105263</v>
          </cell>
          <cell r="AK155" t="str">
            <v xml:space="preserve">RichardDouglas   </v>
          </cell>
          <cell r="AL155">
            <v>359</v>
          </cell>
          <cell r="AM155">
            <v>9.1578947368421044</v>
          </cell>
          <cell r="AN155" t="str">
            <v xml:space="preserve">RichardDouglas   </v>
          </cell>
          <cell r="AO155">
            <v>51</v>
          </cell>
          <cell r="AP155">
            <v>22.157894736842106</v>
          </cell>
          <cell r="AQ155" t="str">
            <v xml:space="preserve">RichardDouglas   </v>
          </cell>
          <cell r="AR155">
            <v>150</v>
          </cell>
          <cell r="AS155">
            <v>3.8947368421052633</v>
          </cell>
          <cell r="AT155" t="str">
            <v xml:space="preserve">RichardDouglas   </v>
          </cell>
          <cell r="AU155">
            <v>118</v>
          </cell>
          <cell r="AV155">
            <v>28.473684210526315</v>
          </cell>
          <cell r="AW155" t="str">
            <v xml:space="preserve">RichardDouglas   </v>
          </cell>
        </row>
        <row r="156">
          <cell r="AI156">
            <v>121</v>
          </cell>
          <cell r="AJ156">
            <v>18.5632183908046</v>
          </cell>
          <cell r="AK156" t="str">
            <v xml:space="preserve">ShannonHurn   </v>
          </cell>
          <cell r="AL156">
            <v>25</v>
          </cell>
          <cell r="AM156">
            <v>23.793103448275865</v>
          </cell>
          <cell r="AN156" t="str">
            <v xml:space="preserve">ShannonHurn   </v>
          </cell>
          <cell r="AO156">
            <v>211</v>
          </cell>
          <cell r="AP156">
            <v>12.356321839080461</v>
          </cell>
          <cell r="AQ156" t="str">
            <v xml:space="preserve">ShannonHurn   </v>
          </cell>
          <cell r="AR156">
            <v>272</v>
          </cell>
          <cell r="AS156">
            <v>1.5517241379310347</v>
          </cell>
          <cell r="AT156" t="str">
            <v xml:space="preserve">ShannonHurn   </v>
          </cell>
          <cell r="AU156">
            <v>119</v>
          </cell>
          <cell r="AV156">
            <v>28.419540229885058</v>
          </cell>
          <cell r="AW156" t="str">
            <v xml:space="preserve">ShannonHurn   </v>
          </cell>
        </row>
        <row r="157">
          <cell r="AI157">
            <v>89</v>
          </cell>
          <cell r="AJ157">
            <v>20.2</v>
          </cell>
          <cell r="AK157" t="str">
            <v xml:space="preserve">HarleyBennell   </v>
          </cell>
          <cell r="AL157">
            <v>152</v>
          </cell>
          <cell r="AM157">
            <v>16.666666666666668</v>
          </cell>
          <cell r="AN157" t="str">
            <v xml:space="preserve">HarleyBennell   </v>
          </cell>
          <cell r="AO157">
            <v>318</v>
          </cell>
          <cell r="AP157">
            <v>8.4666666666666668</v>
          </cell>
          <cell r="AQ157" t="str">
            <v xml:space="preserve">HarleyBennell   </v>
          </cell>
          <cell r="AR157">
            <v>35</v>
          </cell>
          <cell r="AS157">
            <v>10.266666666666667</v>
          </cell>
          <cell r="AT157" t="str">
            <v xml:space="preserve">HarleyBennell   </v>
          </cell>
          <cell r="AU157">
            <v>120</v>
          </cell>
          <cell r="AV157">
            <v>28.4</v>
          </cell>
          <cell r="AW157" t="str">
            <v xml:space="preserve">HarleyBennell   </v>
          </cell>
        </row>
        <row r="158">
          <cell r="AI158">
            <v>176</v>
          </cell>
          <cell r="AJ158">
            <v>16.379310344827587</v>
          </cell>
          <cell r="AK158" t="str">
            <v>ClintonYoung R  1-2w</v>
          </cell>
          <cell r="AL158">
            <v>47</v>
          </cell>
          <cell r="AM158">
            <v>21.724137931034484</v>
          </cell>
          <cell r="AN158" t="str">
            <v>ClintonYoung R  1-2w</v>
          </cell>
          <cell r="AO158">
            <v>184</v>
          </cell>
          <cell r="AP158">
            <v>13.678160919540231</v>
          </cell>
          <cell r="AQ158" t="str">
            <v>ClintonYoung R  1-2w</v>
          </cell>
          <cell r="AR158">
            <v>171</v>
          </cell>
          <cell r="AS158">
            <v>3.563218390804598</v>
          </cell>
          <cell r="AT158" t="str">
            <v>ClintonYoung R  1-2w</v>
          </cell>
          <cell r="AU158">
            <v>121</v>
          </cell>
          <cell r="AV158">
            <v>28.304597701149426</v>
          </cell>
          <cell r="AW158" t="str">
            <v>ClintonYoung R  1-2w</v>
          </cell>
        </row>
        <row r="159">
          <cell r="AI159">
            <v>168</v>
          </cell>
          <cell r="AJ159">
            <v>16.636363636363637</v>
          </cell>
          <cell r="AK159" t="str">
            <v xml:space="preserve">MarkBaguley R  </v>
          </cell>
          <cell r="AL159">
            <v>26</v>
          </cell>
          <cell r="AM159">
            <v>23.727272727272727</v>
          </cell>
          <cell r="AN159" t="str">
            <v xml:space="preserve">MarkBaguley R  </v>
          </cell>
          <cell r="AO159">
            <v>161</v>
          </cell>
          <cell r="AP159">
            <v>14.772727272727273</v>
          </cell>
          <cell r="AQ159" t="str">
            <v xml:space="preserve">MarkBaguley R  </v>
          </cell>
          <cell r="AR159">
            <v>372</v>
          </cell>
          <cell r="AS159">
            <v>9.0909090909090912E-2</v>
          </cell>
          <cell r="AT159" t="str">
            <v xml:space="preserve">MarkBaguley R  </v>
          </cell>
          <cell r="AU159">
            <v>122</v>
          </cell>
          <cell r="AV159">
            <v>28.295454545454547</v>
          </cell>
          <cell r="AW159" t="str">
            <v xml:space="preserve">MarkBaguley R  </v>
          </cell>
        </row>
        <row r="160">
          <cell r="AI160">
            <v>90</v>
          </cell>
          <cell r="AJ160">
            <v>20.136363636363637</v>
          </cell>
          <cell r="AK160" t="str">
            <v xml:space="preserve">MatthewJaensch   </v>
          </cell>
          <cell r="AL160">
            <v>39</v>
          </cell>
          <cell r="AM160">
            <v>22</v>
          </cell>
          <cell r="AN160" t="str">
            <v xml:space="preserve">MatthewJaensch   </v>
          </cell>
          <cell r="AO160">
            <v>243</v>
          </cell>
          <cell r="AP160">
            <v>11.363636363636363</v>
          </cell>
          <cell r="AQ160" t="str">
            <v xml:space="preserve">MatthewJaensch   </v>
          </cell>
          <cell r="AR160">
            <v>243</v>
          </cell>
          <cell r="AS160">
            <v>2.1363636363636362</v>
          </cell>
          <cell r="AT160" t="str">
            <v xml:space="preserve">MatthewJaensch   </v>
          </cell>
          <cell r="AU160">
            <v>123</v>
          </cell>
          <cell r="AV160">
            <v>28.272727272727273</v>
          </cell>
          <cell r="AW160" t="str">
            <v xml:space="preserve">MatthewJaensch   </v>
          </cell>
        </row>
        <row r="161">
          <cell r="AI161">
            <v>270</v>
          </cell>
          <cell r="AJ161">
            <v>13.136363636363637</v>
          </cell>
          <cell r="AK161" t="str">
            <v xml:space="preserve">TomGLynch R  </v>
          </cell>
          <cell r="AL161">
            <v>66</v>
          </cell>
          <cell r="AM161">
            <v>20.272727272727273</v>
          </cell>
          <cell r="AN161" t="str">
            <v xml:space="preserve">TomGLynch R  </v>
          </cell>
          <cell r="AO161">
            <v>344</v>
          </cell>
          <cell r="AP161">
            <v>7.4090909090909092</v>
          </cell>
          <cell r="AQ161" t="str">
            <v xml:space="preserve">TomGLynch R  </v>
          </cell>
          <cell r="AR161">
            <v>16</v>
          </cell>
          <cell r="AS161">
            <v>13.681818181818182</v>
          </cell>
          <cell r="AT161" t="str">
            <v xml:space="preserve">TomGLynch R  </v>
          </cell>
          <cell r="AU161">
            <v>124</v>
          </cell>
          <cell r="AV161">
            <v>28.204545454545453</v>
          </cell>
          <cell r="AW161" t="str">
            <v xml:space="preserve">TomGLynch R  </v>
          </cell>
        </row>
        <row r="162">
          <cell r="AI162">
            <v>92</v>
          </cell>
          <cell r="AJ162">
            <v>20</v>
          </cell>
          <cell r="AK162" t="str">
            <v xml:space="preserve">CoreyEnright   </v>
          </cell>
          <cell r="AL162">
            <v>75</v>
          </cell>
          <cell r="AM162">
            <v>19.719626168224302</v>
          </cell>
          <cell r="AN162" t="str">
            <v xml:space="preserve">CoreyEnright   </v>
          </cell>
          <cell r="AO162">
            <v>205</v>
          </cell>
          <cell r="AP162">
            <v>12.66355140186916</v>
          </cell>
          <cell r="AQ162" t="str">
            <v xml:space="preserve">CoreyEnright   </v>
          </cell>
          <cell r="AR162">
            <v>230</v>
          </cell>
          <cell r="AS162">
            <v>2.429906542056075</v>
          </cell>
          <cell r="AT162" t="str">
            <v xml:space="preserve">CoreyEnright   </v>
          </cell>
          <cell r="AU162">
            <v>125</v>
          </cell>
          <cell r="AV162">
            <v>28.200934579439256</v>
          </cell>
          <cell r="AW162" t="str">
            <v xml:space="preserve">CoreyEnright   </v>
          </cell>
        </row>
        <row r="163">
          <cell r="AI163">
            <v>255</v>
          </cell>
          <cell r="AJ163">
            <v>13.691588785046729</v>
          </cell>
          <cell r="AK163" t="str">
            <v xml:space="preserve">MatthewPavlich   </v>
          </cell>
          <cell r="AL163">
            <v>49</v>
          </cell>
          <cell r="AM163">
            <v>21.401869158878505</v>
          </cell>
          <cell r="AN163" t="str">
            <v xml:space="preserve">MatthewPavlich   </v>
          </cell>
          <cell r="AO163">
            <v>379</v>
          </cell>
          <cell r="AP163">
            <v>5.4205607476635516</v>
          </cell>
          <cell r="AQ163" t="str">
            <v xml:space="preserve">MatthewPavlich   </v>
          </cell>
          <cell r="AR163">
            <v>14</v>
          </cell>
          <cell r="AS163">
            <v>14.112149532710282</v>
          </cell>
          <cell r="AT163" t="str">
            <v xml:space="preserve">MatthewPavlich   </v>
          </cell>
          <cell r="AU163">
            <v>126</v>
          </cell>
          <cell r="AV163">
            <v>28.107476635514022</v>
          </cell>
          <cell r="AW163" t="str">
            <v xml:space="preserve">MatthewPavlich   </v>
          </cell>
        </row>
        <row r="164">
          <cell r="AI164">
            <v>254</v>
          </cell>
          <cell r="AJ164">
            <v>13.76</v>
          </cell>
          <cell r="AK164" t="str">
            <v xml:space="preserve">LukeBreust   </v>
          </cell>
          <cell r="AL164">
            <v>318</v>
          </cell>
          <cell r="AM164">
            <v>11.28</v>
          </cell>
          <cell r="AN164" t="str">
            <v xml:space="preserve">LukeBreust   </v>
          </cell>
          <cell r="AO164">
            <v>146</v>
          </cell>
          <cell r="AP164">
            <v>15.48</v>
          </cell>
          <cell r="AQ164" t="str">
            <v xml:space="preserve">LukeBreust   </v>
          </cell>
          <cell r="AR164">
            <v>13</v>
          </cell>
          <cell r="AS164">
            <v>14.16</v>
          </cell>
          <cell r="AT164" t="str">
            <v xml:space="preserve">LukeBreust   </v>
          </cell>
          <cell r="AU164">
            <v>127</v>
          </cell>
          <cell r="AV164">
            <v>28.1</v>
          </cell>
          <cell r="AW164" t="str">
            <v xml:space="preserve">LukeBreust   </v>
          </cell>
        </row>
        <row r="165">
          <cell r="AI165">
            <v>335</v>
          </cell>
          <cell r="AJ165">
            <v>10.44</v>
          </cell>
          <cell r="AK165" t="str">
            <v xml:space="preserve">DrewPetrie   </v>
          </cell>
          <cell r="AL165">
            <v>70</v>
          </cell>
          <cell r="AM165">
            <v>19.920000000000002</v>
          </cell>
          <cell r="AN165" t="str">
            <v xml:space="preserve">DrewPetrie   </v>
          </cell>
          <cell r="AO165">
            <v>266</v>
          </cell>
          <cell r="AP165">
            <v>10.52</v>
          </cell>
          <cell r="AQ165" t="str">
            <v xml:space="preserve">DrewPetrie   </v>
          </cell>
          <cell r="AR165">
            <v>17</v>
          </cell>
          <cell r="AS165">
            <v>13.56</v>
          </cell>
          <cell r="AT165" t="str">
            <v xml:space="preserve">DrewPetrie   </v>
          </cell>
          <cell r="AU165">
            <v>128</v>
          </cell>
          <cell r="AV165">
            <v>28.06</v>
          </cell>
          <cell r="AW165" t="str">
            <v xml:space="preserve">DrewPetrie   </v>
          </cell>
        </row>
        <row r="166">
          <cell r="AI166">
            <v>60</v>
          </cell>
          <cell r="AJ166">
            <v>22.280701754385966</v>
          </cell>
          <cell r="AK166" t="str">
            <v xml:space="preserve">LachieNeale   </v>
          </cell>
          <cell r="AL166">
            <v>214</v>
          </cell>
          <cell r="AM166">
            <v>14.56140350877193</v>
          </cell>
          <cell r="AN166" t="str">
            <v xml:space="preserve">LachieNeale   </v>
          </cell>
          <cell r="AO166">
            <v>152</v>
          </cell>
          <cell r="AP166">
            <v>15.263157894736842</v>
          </cell>
          <cell r="AQ166" t="str">
            <v xml:space="preserve">LachieNeale   </v>
          </cell>
          <cell r="AR166">
            <v>225</v>
          </cell>
          <cell r="AS166">
            <v>2.5438596491228069</v>
          </cell>
          <cell r="AT166" t="str">
            <v xml:space="preserve">LachieNeale   </v>
          </cell>
          <cell r="AU166">
            <v>129</v>
          </cell>
          <cell r="AV166">
            <v>28.026315789473685</v>
          </cell>
          <cell r="AW166" t="str">
            <v xml:space="preserve">LachieNeale   </v>
          </cell>
        </row>
        <row r="167">
          <cell r="AI167">
            <v>219</v>
          </cell>
          <cell r="AJ167">
            <v>14.946808510638297</v>
          </cell>
          <cell r="AK167" t="str">
            <v xml:space="preserve">AdamTomlinson R  </v>
          </cell>
          <cell r="AL167">
            <v>12</v>
          </cell>
          <cell r="AM167">
            <v>25.638297872340424</v>
          </cell>
          <cell r="AN167" t="str">
            <v xml:space="preserve">AdamTomlinson R  </v>
          </cell>
          <cell r="AO167">
            <v>248</v>
          </cell>
          <cell r="AP167">
            <v>11.117021276595745</v>
          </cell>
          <cell r="AQ167" t="str">
            <v xml:space="preserve">AdamTomlinson R  </v>
          </cell>
          <cell r="AR167">
            <v>205</v>
          </cell>
          <cell r="AS167">
            <v>2.8723404255319149</v>
          </cell>
          <cell r="AT167" t="str">
            <v xml:space="preserve">AdamTomlinson R  </v>
          </cell>
          <cell r="AU167">
            <v>130</v>
          </cell>
          <cell r="AV167">
            <v>27.978723404255319</v>
          </cell>
          <cell r="AW167" t="str">
            <v xml:space="preserve">AdamTomlinson R  </v>
          </cell>
        </row>
        <row r="168">
          <cell r="AI168">
            <v>39</v>
          </cell>
          <cell r="AJ168">
            <v>23.315789473684209</v>
          </cell>
          <cell r="AK168" t="str">
            <v xml:space="preserve">MichaelHibberd   </v>
          </cell>
          <cell r="AL168">
            <v>19</v>
          </cell>
          <cell r="AM168">
            <v>24.315789473684209</v>
          </cell>
          <cell r="AN168" t="str">
            <v xml:space="preserve">MichaelHibberd   </v>
          </cell>
          <cell r="AO168">
            <v>361</v>
          </cell>
          <cell r="AP168">
            <v>6.4736842105263159</v>
          </cell>
          <cell r="AQ168" t="str">
            <v xml:space="preserve">MichaelHibberd   </v>
          </cell>
          <cell r="AR168">
            <v>326</v>
          </cell>
          <cell r="AS168">
            <v>0.68421052631578949</v>
          </cell>
          <cell r="AT168" t="str">
            <v xml:space="preserve">MichaelHibberd   </v>
          </cell>
          <cell r="AU168">
            <v>131</v>
          </cell>
          <cell r="AV168">
            <v>27.973684210526315</v>
          </cell>
          <cell r="AW168" t="str">
            <v xml:space="preserve">MichaelHibberd   </v>
          </cell>
        </row>
        <row r="169">
          <cell r="AI169">
            <v>124</v>
          </cell>
          <cell r="AJ169">
            <v>18.465346534653467</v>
          </cell>
          <cell r="AK169" t="str">
            <v xml:space="preserve">CraigBird R  </v>
          </cell>
          <cell r="AL169">
            <v>355</v>
          </cell>
          <cell r="AM169">
            <v>9.4059405940594054</v>
          </cell>
          <cell r="AN169" t="str">
            <v xml:space="preserve">CraigBird R  </v>
          </cell>
          <cell r="AO169">
            <v>39</v>
          </cell>
          <cell r="AP169">
            <v>23.910891089108912</v>
          </cell>
          <cell r="AQ169" t="str">
            <v xml:space="preserve">CraigBird R  </v>
          </cell>
          <cell r="AR169">
            <v>253</v>
          </cell>
          <cell r="AS169">
            <v>2.0297029702970297</v>
          </cell>
          <cell r="AT169" t="str">
            <v xml:space="preserve">CraigBird R  </v>
          </cell>
          <cell r="AU169">
            <v>132</v>
          </cell>
          <cell r="AV169">
            <v>27.945544554455445</v>
          </cell>
          <cell r="AW169" t="str">
            <v xml:space="preserve">CraigBird R  </v>
          </cell>
        </row>
        <row r="170">
          <cell r="AI170">
            <v>170</v>
          </cell>
          <cell r="AJ170">
            <v>16.593406593406595</v>
          </cell>
          <cell r="AK170" t="str">
            <v xml:space="preserve">ReeceConca   </v>
          </cell>
          <cell r="AL170">
            <v>299</v>
          </cell>
          <cell r="AM170">
            <v>11.758241758241759</v>
          </cell>
          <cell r="AN170" t="str">
            <v xml:space="preserve">ReeceConca   </v>
          </cell>
          <cell r="AO170">
            <v>44</v>
          </cell>
          <cell r="AP170">
            <v>23.406593406593409</v>
          </cell>
          <cell r="AQ170" t="str">
            <v xml:space="preserve">ReeceConca   </v>
          </cell>
          <cell r="AR170">
            <v>298</v>
          </cell>
          <cell r="AS170">
            <v>1.153846153846154</v>
          </cell>
          <cell r="AT170" t="str">
            <v xml:space="preserve">ReeceConca   </v>
          </cell>
          <cell r="AU170">
            <v>133</v>
          </cell>
          <cell r="AV170">
            <v>27.939560439560442</v>
          </cell>
          <cell r="AW170" t="str">
            <v xml:space="preserve">ReeceConca   </v>
          </cell>
        </row>
        <row r="171">
          <cell r="AI171">
            <v>81</v>
          </cell>
          <cell r="AJ171">
            <v>20.61904761904762</v>
          </cell>
          <cell r="AK171" t="str">
            <v>FarrenRay   11-13w</v>
          </cell>
          <cell r="AL171">
            <v>71</v>
          </cell>
          <cell r="AM171">
            <v>19.904761904761905</v>
          </cell>
          <cell r="AN171" t="str">
            <v>FarrenRay   11-13w</v>
          </cell>
          <cell r="AO171">
            <v>204</v>
          </cell>
          <cell r="AP171">
            <v>12.666666666666666</v>
          </cell>
          <cell r="AQ171" t="str">
            <v>FarrenRay   11-13w</v>
          </cell>
          <cell r="AR171">
            <v>258</v>
          </cell>
          <cell r="AS171">
            <v>1.8571428571428572</v>
          </cell>
          <cell r="AT171" t="str">
            <v>FarrenRay   11-13w</v>
          </cell>
          <cell r="AU171">
            <v>134</v>
          </cell>
          <cell r="AV171">
            <v>27.857142857142858</v>
          </cell>
          <cell r="AW171" t="str">
            <v>FarrenRay   11-13w</v>
          </cell>
        </row>
        <row r="172">
          <cell r="AI172">
            <v>63</v>
          </cell>
          <cell r="AJ172">
            <v>21.923076923076923</v>
          </cell>
          <cell r="AK172" t="str">
            <v xml:space="preserve">AnthonyMiles   </v>
          </cell>
          <cell r="AL172">
            <v>356</v>
          </cell>
          <cell r="AM172">
            <v>9.2307692307692299</v>
          </cell>
          <cell r="AN172" t="str">
            <v xml:space="preserve">AnthonyMiles   </v>
          </cell>
          <cell r="AO172">
            <v>85</v>
          </cell>
          <cell r="AP172">
            <v>19.076923076923077</v>
          </cell>
          <cell r="AQ172" t="str">
            <v xml:space="preserve">AnthonyMiles   </v>
          </cell>
          <cell r="AR172">
            <v>220</v>
          </cell>
          <cell r="AS172">
            <v>2.6153846153846154</v>
          </cell>
          <cell r="AT172" t="str">
            <v xml:space="preserve">AnthonyMiles   </v>
          </cell>
          <cell r="AU172">
            <v>135</v>
          </cell>
          <cell r="AV172">
            <v>27.653846153846153</v>
          </cell>
          <cell r="AW172" t="str">
            <v xml:space="preserve">AnthonyMiles   </v>
          </cell>
        </row>
        <row r="173">
          <cell r="AI173">
            <v>274</v>
          </cell>
          <cell r="AJ173">
            <v>12.903225806451612</v>
          </cell>
          <cell r="AK173" t="str">
            <v xml:space="preserve">WillHoskin-Elliott   </v>
          </cell>
          <cell r="AL173">
            <v>83</v>
          </cell>
          <cell r="AM173">
            <v>19.462365591397848</v>
          </cell>
          <cell r="AN173" t="str">
            <v xml:space="preserve">WillHoskin-Elliott   </v>
          </cell>
          <cell r="AO173">
            <v>214</v>
          </cell>
          <cell r="AP173">
            <v>12.258064516129032</v>
          </cell>
          <cell r="AQ173" t="str">
            <v xml:space="preserve">WillHoskin-Elliott   </v>
          </cell>
          <cell r="AR173">
            <v>40</v>
          </cell>
          <cell r="AS173">
            <v>9.4623655913978482</v>
          </cell>
          <cell r="AT173" t="str">
            <v xml:space="preserve">WillHoskin-Elliott   </v>
          </cell>
          <cell r="AU173">
            <v>136</v>
          </cell>
          <cell r="AV173">
            <v>27.634408602150536</v>
          </cell>
          <cell r="AW173" t="str">
            <v xml:space="preserve">WillHoskin-Elliott   </v>
          </cell>
        </row>
        <row r="174">
          <cell r="AI174">
            <v>309</v>
          </cell>
          <cell r="AJ174">
            <v>11.48936170212766</v>
          </cell>
          <cell r="AK174" t="str">
            <v xml:space="preserve">JakeCarlisle   </v>
          </cell>
          <cell r="AL174">
            <v>21</v>
          </cell>
          <cell r="AM174">
            <v>24.148936170212764</v>
          </cell>
          <cell r="AN174" t="str">
            <v xml:space="preserve">JakeCarlisle   </v>
          </cell>
          <cell r="AO174">
            <v>316</v>
          </cell>
          <cell r="AP174">
            <v>8.5106382978723403</v>
          </cell>
          <cell r="AQ174" t="str">
            <v xml:space="preserve">JakeCarlisle   </v>
          </cell>
          <cell r="AR174">
            <v>38</v>
          </cell>
          <cell r="AS174">
            <v>9.5212765957446805</v>
          </cell>
          <cell r="AT174" t="str">
            <v xml:space="preserve">JakeCarlisle   </v>
          </cell>
          <cell r="AU174">
            <v>137</v>
          </cell>
          <cell r="AV174">
            <v>27.632978723404253</v>
          </cell>
          <cell r="AW174" t="str">
            <v xml:space="preserve">JakeCarlisle   </v>
          </cell>
        </row>
        <row r="175">
          <cell r="AI175">
            <v>396</v>
          </cell>
          <cell r="AJ175">
            <v>0</v>
          </cell>
          <cell r="AK175" t="str">
            <v xml:space="preserve">SamGray  [5.2] </v>
          </cell>
          <cell r="AL175">
            <v>396</v>
          </cell>
          <cell r="AM175">
            <v>0</v>
          </cell>
          <cell r="AN175" t="str">
            <v xml:space="preserve">SamGray  [5.2] </v>
          </cell>
          <cell r="AO175">
            <v>396</v>
          </cell>
          <cell r="AP175">
            <v>0</v>
          </cell>
          <cell r="AQ175" t="str">
            <v xml:space="preserve">SamGray  [5.2] </v>
          </cell>
          <cell r="AR175">
            <v>384</v>
          </cell>
          <cell r="AS175">
            <v>0</v>
          </cell>
          <cell r="AT175" t="str">
            <v xml:space="preserve">SamGray  [5.2] </v>
          </cell>
          <cell r="AU175">
            <v>396</v>
          </cell>
          <cell r="AV175">
            <v>0</v>
          </cell>
          <cell r="AW175" t="str">
            <v xml:space="preserve">SamGray  [5.2] </v>
          </cell>
        </row>
        <row r="176">
          <cell r="AI176">
            <v>156</v>
          </cell>
          <cell r="AJ176">
            <v>17.073170731707318</v>
          </cell>
          <cell r="AK176" t="str">
            <v xml:space="preserve">AndrejsEveritt   </v>
          </cell>
          <cell r="AL176">
            <v>50</v>
          </cell>
          <cell r="AM176">
            <v>21.341463414634148</v>
          </cell>
          <cell r="AN176" t="str">
            <v xml:space="preserve">AndrejsEveritt   </v>
          </cell>
          <cell r="AO176">
            <v>245</v>
          </cell>
          <cell r="AP176">
            <v>11.219512195121952</v>
          </cell>
          <cell r="AQ176" t="str">
            <v xml:space="preserve">AndrejsEveritt   </v>
          </cell>
          <cell r="AR176">
            <v>102</v>
          </cell>
          <cell r="AS176">
            <v>5.1829268292682933</v>
          </cell>
          <cell r="AT176" t="str">
            <v xml:space="preserve">AndrejsEveritt   </v>
          </cell>
          <cell r="AU176">
            <v>138</v>
          </cell>
          <cell r="AV176">
            <v>27.591463414634148</v>
          </cell>
          <cell r="AW176" t="str">
            <v xml:space="preserve">AndrejsEveritt   </v>
          </cell>
        </row>
        <row r="177">
          <cell r="AI177">
            <v>120</v>
          </cell>
          <cell r="AJ177">
            <v>18.608695652173914</v>
          </cell>
          <cell r="AK177" t="str">
            <v xml:space="preserve">JamesKelly   </v>
          </cell>
          <cell r="AL177">
            <v>143</v>
          </cell>
          <cell r="AM177">
            <v>17.043478260869566</v>
          </cell>
          <cell r="AN177" t="str">
            <v xml:space="preserve">JamesKelly   </v>
          </cell>
          <cell r="AO177">
            <v>129</v>
          </cell>
          <cell r="AP177">
            <v>16.739130434782609</v>
          </cell>
          <cell r="AQ177" t="str">
            <v xml:space="preserve">JamesKelly   </v>
          </cell>
          <cell r="AR177">
            <v>368</v>
          </cell>
          <cell r="AS177">
            <v>0.17391304347826086</v>
          </cell>
          <cell r="AT177" t="str">
            <v xml:space="preserve">JamesKelly   </v>
          </cell>
          <cell r="AU177">
            <v>139</v>
          </cell>
          <cell r="AV177">
            <v>27.586956521739129</v>
          </cell>
          <cell r="AW177" t="str">
            <v xml:space="preserve">JamesKelly   </v>
          </cell>
        </row>
        <row r="178">
          <cell r="AI178">
            <v>277</v>
          </cell>
          <cell r="AJ178">
            <v>12.711864406779661</v>
          </cell>
          <cell r="AK178" t="str">
            <v xml:space="preserve">JeremyMcGovern   </v>
          </cell>
          <cell r="AL178">
            <v>6</v>
          </cell>
          <cell r="AM178">
            <v>27.627118644067796</v>
          </cell>
          <cell r="AN178" t="str">
            <v xml:space="preserve">JeremyMcGovern   </v>
          </cell>
          <cell r="AO178">
            <v>355</v>
          </cell>
          <cell r="AP178">
            <v>6.7796610169491522</v>
          </cell>
          <cell r="AQ178" t="str">
            <v xml:space="preserve">JeremyMcGovern   </v>
          </cell>
          <cell r="AR178">
            <v>63</v>
          </cell>
          <cell r="AS178">
            <v>7.1186440677966099</v>
          </cell>
          <cell r="AT178" t="str">
            <v xml:space="preserve">JeremyMcGovern   </v>
          </cell>
          <cell r="AU178">
            <v>140</v>
          </cell>
          <cell r="AV178">
            <v>27.542372881355931</v>
          </cell>
          <cell r="AW178" t="str">
            <v xml:space="preserve">JeremyMcGovern   </v>
          </cell>
        </row>
        <row r="179">
          <cell r="AI179">
            <v>138</v>
          </cell>
          <cell r="AJ179">
            <v>17.752808988764045</v>
          </cell>
          <cell r="AK179" t="str">
            <v xml:space="preserve">DavidMackay   </v>
          </cell>
          <cell r="AL179">
            <v>307</v>
          </cell>
          <cell r="AM179">
            <v>11.573033707865168</v>
          </cell>
          <cell r="AN179" t="str">
            <v xml:space="preserve">DavidMackay   </v>
          </cell>
          <cell r="AO179">
            <v>71</v>
          </cell>
          <cell r="AP179">
            <v>20.168539325842694</v>
          </cell>
          <cell r="AQ179" t="str">
            <v xml:space="preserve">DavidMackay   </v>
          </cell>
          <cell r="AR179">
            <v>141</v>
          </cell>
          <cell r="AS179">
            <v>4.1011235955056176</v>
          </cell>
          <cell r="AT179" t="str">
            <v xml:space="preserve">DavidMackay   </v>
          </cell>
          <cell r="AU179">
            <v>141</v>
          </cell>
          <cell r="AV179">
            <v>27.528089887640448</v>
          </cell>
          <cell r="AW179" t="str">
            <v xml:space="preserve">DavidMackay   </v>
          </cell>
        </row>
        <row r="180">
          <cell r="AI180">
            <v>240</v>
          </cell>
          <cell r="AJ180">
            <v>14.142857142857142</v>
          </cell>
          <cell r="AK180" t="str">
            <v xml:space="preserve">JarrydBlair   </v>
          </cell>
          <cell r="AL180">
            <v>339</v>
          </cell>
          <cell r="AM180">
            <v>10.19047619047619</v>
          </cell>
          <cell r="AN180" t="str">
            <v xml:space="preserve">JarrydBlair   </v>
          </cell>
          <cell r="AO180">
            <v>27</v>
          </cell>
          <cell r="AP180">
            <v>25.428571428571427</v>
          </cell>
          <cell r="AQ180" t="str">
            <v xml:space="preserve">JarrydBlair   </v>
          </cell>
          <cell r="AR180">
            <v>145</v>
          </cell>
          <cell r="AS180">
            <v>3.9523809523809526</v>
          </cell>
          <cell r="AT180" t="str">
            <v xml:space="preserve">JarrydBlair   </v>
          </cell>
          <cell r="AU180">
            <v>142</v>
          </cell>
          <cell r="AV180">
            <v>27.476190476190474</v>
          </cell>
          <cell r="AW180" t="str">
            <v xml:space="preserve">JarrydBlair   </v>
          </cell>
        </row>
        <row r="181">
          <cell r="AI181">
            <v>125</v>
          </cell>
          <cell r="AJ181">
            <v>18.333333333333332</v>
          </cell>
          <cell r="AK181" t="str">
            <v>TomScully   2w</v>
          </cell>
          <cell r="AL181">
            <v>305</v>
          </cell>
          <cell r="AM181">
            <v>11.6</v>
          </cell>
          <cell r="AN181" t="str">
            <v>TomScully   2w</v>
          </cell>
          <cell r="AO181">
            <v>60</v>
          </cell>
          <cell r="AP181">
            <v>21.2</v>
          </cell>
          <cell r="AQ181" t="str">
            <v>TomScully   2w</v>
          </cell>
          <cell r="AR181">
            <v>235</v>
          </cell>
          <cell r="AS181">
            <v>2.3333333333333335</v>
          </cell>
          <cell r="AT181" t="str">
            <v>TomScully   2w</v>
          </cell>
          <cell r="AU181">
            <v>143</v>
          </cell>
          <cell r="AV181">
            <v>27.466666666666665</v>
          </cell>
          <cell r="AW181" t="str">
            <v>TomScully   2w</v>
          </cell>
        </row>
        <row r="182">
          <cell r="AI182">
            <v>111</v>
          </cell>
          <cell r="AJ182">
            <v>19.269662921348313</v>
          </cell>
          <cell r="AK182" t="str">
            <v xml:space="preserve">DavidMyers   </v>
          </cell>
          <cell r="AL182">
            <v>284</v>
          </cell>
          <cell r="AM182">
            <v>12.47191011235955</v>
          </cell>
          <cell r="AN182" t="str">
            <v xml:space="preserve">DavidMyers   </v>
          </cell>
          <cell r="AO182">
            <v>82</v>
          </cell>
          <cell r="AP182">
            <v>19.157303370786515</v>
          </cell>
          <cell r="AQ182" t="str">
            <v xml:space="preserve">DavidMyers   </v>
          </cell>
          <cell r="AR182">
            <v>249</v>
          </cell>
          <cell r="AS182">
            <v>2.0786516853932584</v>
          </cell>
          <cell r="AT182" t="str">
            <v xml:space="preserve">DavidMyers   </v>
          </cell>
          <cell r="AU182">
            <v>144</v>
          </cell>
          <cell r="AV182">
            <v>27.443820224719101</v>
          </cell>
          <cell r="AW182" t="str">
            <v xml:space="preserve">DavidMyers   </v>
          </cell>
        </row>
        <row r="183">
          <cell r="AI183">
            <v>51</v>
          </cell>
          <cell r="AJ183">
            <v>22.704918032786885</v>
          </cell>
          <cell r="AK183" t="str">
            <v xml:space="preserve">NickMalceski   </v>
          </cell>
          <cell r="AL183">
            <v>198</v>
          </cell>
          <cell r="AM183">
            <v>15.16393442622951</v>
          </cell>
          <cell r="AN183" t="str">
            <v xml:space="preserve">NickMalceski   </v>
          </cell>
          <cell r="AO183">
            <v>179</v>
          </cell>
          <cell r="AP183">
            <v>13.852459016393443</v>
          </cell>
          <cell r="AQ183" t="str">
            <v xml:space="preserve">NickMalceski   </v>
          </cell>
          <cell r="AR183">
            <v>238</v>
          </cell>
          <cell r="AS183">
            <v>2.2540983606557377</v>
          </cell>
          <cell r="AT183" t="str">
            <v xml:space="preserve">NickMalceski   </v>
          </cell>
          <cell r="AU183">
            <v>145</v>
          </cell>
          <cell r="AV183">
            <v>27.438524590163937</v>
          </cell>
          <cell r="AW183" t="str">
            <v xml:space="preserve">NickMalceski   </v>
          </cell>
        </row>
        <row r="184">
          <cell r="AI184">
            <v>396</v>
          </cell>
          <cell r="AJ184">
            <v>0</v>
          </cell>
          <cell r="AK184" t="str">
            <v>JacobTownsend  [6.8] 4w</v>
          </cell>
          <cell r="AL184">
            <v>396</v>
          </cell>
          <cell r="AM184">
            <v>0</v>
          </cell>
          <cell r="AN184" t="str">
            <v>JacobTownsend  [6.8] 4w</v>
          </cell>
          <cell r="AO184">
            <v>396</v>
          </cell>
          <cell r="AP184">
            <v>0</v>
          </cell>
          <cell r="AQ184" t="str">
            <v>JacobTownsend  [6.8] 4w</v>
          </cell>
          <cell r="AR184">
            <v>384</v>
          </cell>
          <cell r="AS184">
            <v>0</v>
          </cell>
          <cell r="AT184" t="str">
            <v>JacobTownsend  [6.8] 4w</v>
          </cell>
          <cell r="AU184">
            <v>396</v>
          </cell>
          <cell r="AV184">
            <v>0</v>
          </cell>
          <cell r="AW184" t="str">
            <v>JacobTownsend  [6.8] 4w</v>
          </cell>
        </row>
        <row r="185">
          <cell r="AI185">
            <v>345</v>
          </cell>
          <cell r="AJ185">
            <v>10.15</v>
          </cell>
          <cell r="AK185" t="str">
            <v xml:space="preserve">HaydenBallantyne   </v>
          </cell>
          <cell r="AL185">
            <v>195</v>
          </cell>
          <cell r="AM185">
            <v>15.2</v>
          </cell>
          <cell r="AN185" t="str">
            <v xml:space="preserve">HaydenBallantyne   </v>
          </cell>
          <cell r="AO185">
            <v>237</v>
          </cell>
          <cell r="AP185">
            <v>11.5</v>
          </cell>
          <cell r="AQ185" t="str">
            <v xml:space="preserve">HaydenBallantyne   </v>
          </cell>
          <cell r="AR185">
            <v>9</v>
          </cell>
          <cell r="AS185">
            <v>16</v>
          </cell>
          <cell r="AT185" t="str">
            <v xml:space="preserve">HaydenBallantyne   </v>
          </cell>
          <cell r="AU185">
            <v>146</v>
          </cell>
          <cell r="AV185">
            <v>27.425000000000001</v>
          </cell>
          <cell r="AW185" t="str">
            <v xml:space="preserve">HaydenBallantyne   </v>
          </cell>
        </row>
        <row r="186">
          <cell r="AI186">
            <v>312</v>
          </cell>
          <cell r="AJ186">
            <v>11.379310344827587</v>
          </cell>
          <cell r="AK186" t="str">
            <v xml:space="preserve">KurtTippett   </v>
          </cell>
          <cell r="AL186">
            <v>118</v>
          </cell>
          <cell r="AM186">
            <v>17.931034482758623</v>
          </cell>
          <cell r="AN186" t="str">
            <v xml:space="preserve">KurtTippett   </v>
          </cell>
          <cell r="AO186">
            <v>386</v>
          </cell>
          <cell r="AP186">
            <v>4.3965517241379315</v>
          </cell>
          <cell r="AQ186" t="str">
            <v xml:space="preserve">KurtTippett   </v>
          </cell>
          <cell r="AR186">
            <v>4</v>
          </cell>
          <cell r="AS186">
            <v>19.051724137931036</v>
          </cell>
          <cell r="AT186" t="str">
            <v xml:space="preserve">KurtTippett   </v>
          </cell>
          <cell r="AU186">
            <v>147</v>
          </cell>
          <cell r="AV186">
            <v>27.413793103448278</v>
          </cell>
          <cell r="AW186" t="str">
            <v xml:space="preserve">KurtTippett   </v>
          </cell>
        </row>
        <row r="187">
          <cell r="AI187">
            <v>396</v>
          </cell>
          <cell r="AJ187">
            <v>0</v>
          </cell>
          <cell r="AK187" t="str">
            <v xml:space="preserve">TomLogan  [3] </v>
          </cell>
          <cell r="AL187">
            <v>396</v>
          </cell>
          <cell r="AM187">
            <v>0</v>
          </cell>
          <cell r="AN187" t="str">
            <v xml:space="preserve">TomLogan  [3] </v>
          </cell>
          <cell r="AO187">
            <v>396</v>
          </cell>
          <cell r="AP187">
            <v>0</v>
          </cell>
          <cell r="AQ187" t="str">
            <v xml:space="preserve">TomLogan  [3] </v>
          </cell>
          <cell r="AR187">
            <v>384</v>
          </cell>
          <cell r="AS187">
            <v>0</v>
          </cell>
          <cell r="AT187" t="str">
            <v xml:space="preserve">TomLogan  [3] </v>
          </cell>
          <cell r="AU187">
            <v>396</v>
          </cell>
          <cell r="AV187">
            <v>0</v>
          </cell>
          <cell r="AW187" t="str">
            <v xml:space="preserve">TomLogan  [3] </v>
          </cell>
        </row>
        <row r="188">
          <cell r="AI188">
            <v>102</v>
          </cell>
          <cell r="AJ188">
            <v>19.66101694915254</v>
          </cell>
          <cell r="AK188" t="str">
            <v xml:space="preserve">ChrisJudd   </v>
          </cell>
          <cell r="AL188">
            <v>240</v>
          </cell>
          <cell r="AM188">
            <v>13.728813559322033</v>
          </cell>
          <cell r="AN188" t="str">
            <v xml:space="preserve">ChrisJudd   </v>
          </cell>
          <cell r="AO188">
            <v>136</v>
          </cell>
          <cell r="AP188">
            <v>16.1864406779661</v>
          </cell>
          <cell r="AQ188" t="str">
            <v xml:space="preserve">ChrisJudd   </v>
          </cell>
          <cell r="AR188">
            <v>149</v>
          </cell>
          <cell r="AS188">
            <v>3.8983050847457625</v>
          </cell>
          <cell r="AT188" t="str">
            <v xml:space="preserve">ChrisJudd   </v>
          </cell>
          <cell r="AU188">
            <v>148</v>
          </cell>
          <cell r="AV188">
            <v>27.33050847457627</v>
          </cell>
          <cell r="AW188" t="str">
            <v xml:space="preserve">ChrisJudd   </v>
          </cell>
        </row>
        <row r="189">
          <cell r="AI189">
            <v>295</v>
          </cell>
          <cell r="AJ189">
            <v>11.866666666666667</v>
          </cell>
          <cell r="AK189" t="str">
            <v xml:space="preserve">TaylorWalker   </v>
          </cell>
          <cell r="AL189">
            <v>77</v>
          </cell>
          <cell r="AM189">
            <v>19.600000000000001</v>
          </cell>
          <cell r="AN189" t="str">
            <v xml:space="preserve">TaylorWalker   </v>
          </cell>
          <cell r="AO189">
            <v>381</v>
          </cell>
          <cell r="AP189">
            <v>5.2</v>
          </cell>
          <cell r="AQ189" t="str">
            <v xml:space="preserve">TaylorWalker   </v>
          </cell>
          <cell r="AR189">
            <v>10</v>
          </cell>
          <cell r="AS189">
            <v>15.066666666666666</v>
          </cell>
          <cell r="AT189" t="str">
            <v xml:space="preserve">TaylorWalker   </v>
          </cell>
          <cell r="AU189">
            <v>149</v>
          </cell>
          <cell r="AV189">
            <v>27.266666666666666</v>
          </cell>
          <cell r="AW189" t="str">
            <v xml:space="preserve">TaylorWalker   </v>
          </cell>
        </row>
        <row r="190">
          <cell r="AI190">
            <v>142</v>
          </cell>
          <cell r="AJ190">
            <v>17.589285714285715</v>
          </cell>
          <cell r="AK190" t="str">
            <v xml:space="preserve">CaleHooker   </v>
          </cell>
          <cell r="AL190">
            <v>3</v>
          </cell>
          <cell r="AM190">
            <v>29.107142857142858</v>
          </cell>
          <cell r="AN190" t="str">
            <v xml:space="preserve">CaleHooker   </v>
          </cell>
          <cell r="AO190">
            <v>360</v>
          </cell>
          <cell r="AP190">
            <v>6.5625</v>
          </cell>
          <cell r="AQ190" t="str">
            <v xml:space="preserve">CaleHooker   </v>
          </cell>
          <cell r="AR190">
            <v>384</v>
          </cell>
          <cell r="AS190">
            <v>0</v>
          </cell>
          <cell r="AT190" t="str">
            <v xml:space="preserve">CaleHooker   </v>
          </cell>
          <cell r="AU190">
            <v>150</v>
          </cell>
          <cell r="AV190">
            <v>27.254464285714288</v>
          </cell>
          <cell r="AW190" t="str">
            <v xml:space="preserve">CaleHooker   </v>
          </cell>
        </row>
        <row r="191">
          <cell r="AI191">
            <v>234</v>
          </cell>
          <cell r="AJ191">
            <v>14.5</v>
          </cell>
          <cell r="AK191" t="str">
            <v xml:space="preserve">TomBell   </v>
          </cell>
          <cell r="AL191">
            <v>205</v>
          </cell>
          <cell r="AM191">
            <v>15</v>
          </cell>
          <cell r="AN191" t="str">
            <v xml:space="preserve">TomBell   </v>
          </cell>
          <cell r="AO191">
            <v>101</v>
          </cell>
          <cell r="AP191">
            <v>18.166666666666668</v>
          </cell>
          <cell r="AQ191" t="str">
            <v xml:space="preserve">TomBell   </v>
          </cell>
          <cell r="AR191">
            <v>92</v>
          </cell>
          <cell r="AS191">
            <v>5.75</v>
          </cell>
          <cell r="AT191" t="str">
            <v xml:space="preserve">TomBell   </v>
          </cell>
          <cell r="AU191">
            <v>151</v>
          </cell>
          <cell r="AV191">
            <v>27.208333333333332</v>
          </cell>
          <cell r="AW191" t="str">
            <v xml:space="preserve">TomBell   </v>
          </cell>
        </row>
        <row r="192">
          <cell r="AI192">
            <v>194</v>
          </cell>
          <cell r="AJ192">
            <v>15.773809523809524</v>
          </cell>
          <cell r="AK192" t="str">
            <v>LachlanHansen   2w</v>
          </cell>
          <cell r="AL192">
            <v>2</v>
          </cell>
          <cell r="AM192">
            <v>29.88095238095238</v>
          </cell>
          <cell r="AN192" t="str">
            <v>LachlanHansen   2w</v>
          </cell>
          <cell r="AO192">
            <v>351</v>
          </cell>
          <cell r="AP192">
            <v>7.0238095238095237</v>
          </cell>
          <cell r="AQ192" t="str">
            <v>LachlanHansen   2w</v>
          </cell>
          <cell r="AR192">
            <v>354</v>
          </cell>
          <cell r="AS192">
            <v>0.35714285714285715</v>
          </cell>
          <cell r="AT192" t="str">
            <v>LachlanHansen   2w</v>
          </cell>
          <cell r="AU192">
            <v>152</v>
          </cell>
          <cell r="AV192">
            <v>27.172619047619047</v>
          </cell>
          <cell r="AW192" t="str">
            <v>LachlanHansen   2w</v>
          </cell>
        </row>
        <row r="193">
          <cell r="AI193">
            <v>171</v>
          </cell>
          <cell r="AJ193">
            <v>16.581196581196583</v>
          </cell>
          <cell r="AK193" t="str">
            <v xml:space="preserve">CameronGuthrie   </v>
          </cell>
          <cell r="AL193">
            <v>343</v>
          </cell>
          <cell r="AM193">
            <v>9.9145299145299148</v>
          </cell>
          <cell r="AN193" t="str">
            <v xml:space="preserve">CameronGuthrie   </v>
          </cell>
          <cell r="AO193">
            <v>37</v>
          </cell>
          <cell r="AP193">
            <v>24.102564102564106</v>
          </cell>
          <cell r="AQ193" t="str">
            <v xml:space="preserve">CameronGuthrie   </v>
          </cell>
          <cell r="AR193">
            <v>290</v>
          </cell>
          <cell r="AS193">
            <v>1.324786324786325</v>
          </cell>
          <cell r="AT193" t="str">
            <v xml:space="preserve">CameronGuthrie   </v>
          </cell>
          <cell r="AU193">
            <v>153</v>
          </cell>
          <cell r="AV193">
            <v>27.158119658119659</v>
          </cell>
          <cell r="AW193" t="str">
            <v xml:space="preserve">CameronGuthrie   </v>
          </cell>
        </row>
        <row r="194">
          <cell r="AI194">
            <v>262</v>
          </cell>
          <cell r="AJ194">
            <v>13.461538461538462</v>
          </cell>
          <cell r="AK194" t="str">
            <v xml:space="preserve">AngusMonfries   </v>
          </cell>
          <cell r="AL194">
            <v>167</v>
          </cell>
          <cell r="AM194">
            <v>16.025641025641026</v>
          </cell>
          <cell r="AN194" t="str">
            <v xml:space="preserve">AngusMonfries   </v>
          </cell>
          <cell r="AO194">
            <v>149</v>
          </cell>
          <cell r="AP194">
            <v>15.384615384615385</v>
          </cell>
          <cell r="AQ194" t="str">
            <v xml:space="preserve">AngusMonfries   </v>
          </cell>
          <cell r="AR194">
            <v>47</v>
          </cell>
          <cell r="AS194">
            <v>8.7820512820512828</v>
          </cell>
          <cell r="AT194" t="str">
            <v xml:space="preserve">AngusMonfries   </v>
          </cell>
          <cell r="AU194">
            <v>154</v>
          </cell>
          <cell r="AV194">
            <v>27.147435897435898</v>
          </cell>
          <cell r="AW194" t="str">
            <v xml:space="preserve">AngusMonfries   </v>
          </cell>
        </row>
        <row r="195">
          <cell r="AI195">
            <v>24</v>
          </cell>
          <cell r="AJ195">
            <v>24.35483870967742</v>
          </cell>
          <cell r="AK195" t="str">
            <v xml:space="preserve">NickDalSanto   </v>
          </cell>
          <cell r="AL195">
            <v>285</v>
          </cell>
          <cell r="AM195">
            <v>12.338709677419354</v>
          </cell>
          <cell r="AN195" t="str">
            <v xml:space="preserve">NickDalSanto   </v>
          </cell>
          <cell r="AO195">
            <v>170</v>
          </cell>
          <cell r="AP195">
            <v>14.354838709677418</v>
          </cell>
          <cell r="AQ195" t="str">
            <v xml:space="preserve">NickDalSanto   </v>
          </cell>
          <cell r="AR195">
            <v>218</v>
          </cell>
          <cell r="AS195">
            <v>2.661290322580645</v>
          </cell>
          <cell r="AT195" t="str">
            <v xml:space="preserve">NickDalSanto   </v>
          </cell>
          <cell r="AU195">
            <v>155</v>
          </cell>
          <cell r="AV195">
            <v>27.137096774193548</v>
          </cell>
          <cell r="AW195" t="str">
            <v xml:space="preserve">NickDalSanto   </v>
          </cell>
        </row>
        <row r="196">
          <cell r="AI196">
            <v>396</v>
          </cell>
          <cell r="AJ196">
            <v>0</v>
          </cell>
          <cell r="AK196" t="str">
            <v xml:space="preserve">JordonBourke  [1] </v>
          </cell>
          <cell r="AL196">
            <v>396</v>
          </cell>
          <cell r="AM196">
            <v>0</v>
          </cell>
          <cell r="AN196" t="str">
            <v xml:space="preserve">JordonBourke  [1] </v>
          </cell>
          <cell r="AO196">
            <v>396</v>
          </cell>
          <cell r="AP196">
            <v>0</v>
          </cell>
          <cell r="AQ196" t="str">
            <v xml:space="preserve">JordonBourke  [1] </v>
          </cell>
          <cell r="AR196">
            <v>384</v>
          </cell>
          <cell r="AS196">
            <v>0</v>
          </cell>
          <cell r="AT196" t="str">
            <v xml:space="preserve">JordonBourke  [1] </v>
          </cell>
          <cell r="AU196">
            <v>396</v>
          </cell>
          <cell r="AV196">
            <v>0</v>
          </cell>
          <cell r="AW196" t="str">
            <v xml:space="preserve">JordonBourke  [1] </v>
          </cell>
        </row>
        <row r="197">
          <cell r="AI197">
            <v>212</v>
          </cell>
          <cell r="AJ197">
            <v>15.2</v>
          </cell>
          <cell r="AK197" t="str">
            <v xml:space="preserve">DaleThomas   </v>
          </cell>
          <cell r="AL197">
            <v>61</v>
          </cell>
          <cell r="AM197">
            <v>20.5</v>
          </cell>
          <cell r="AN197" t="str">
            <v xml:space="preserve">DaleThomas   </v>
          </cell>
          <cell r="AO197">
            <v>217</v>
          </cell>
          <cell r="AP197">
            <v>12.15</v>
          </cell>
          <cell r="AQ197" t="str">
            <v xml:space="preserve">DaleThomas   </v>
          </cell>
          <cell r="AR197">
            <v>142</v>
          </cell>
          <cell r="AS197">
            <v>4</v>
          </cell>
          <cell r="AT197" t="str">
            <v xml:space="preserve">DaleThomas   </v>
          </cell>
          <cell r="AU197">
            <v>156</v>
          </cell>
          <cell r="AV197">
            <v>26.975000000000001</v>
          </cell>
          <cell r="AW197" t="str">
            <v xml:space="preserve">DaleThomas   </v>
          </cell>
        </row>
        <row r="198">
          <cell r="AI198">
            <v>284</v>
          </cell>
          <cell r="AJ198">
            <v>12.521739130434783</v>
          </cell>
          <cell r="AK198" t="str">
            <v xml:space="preserve">ChrisMayne   </v>
          </cell>
          <cell r="AL198">
            <v>124</v>
          </cell>
          <cell r="AM198">
            <v>17.739130434782609</v>
          </cell>
          <cell r="AN198" t="str">
            <v xml:space="preserve">ChrisMayne   </v>
          </cell>
          <cell r="AO198">
            <v>84</v>
          </cell>
          <cell r="AP198">
            <v>19.086956521739129</v>
          </cell>
          <cell r="AQ198" t="str">
            <v xml:space="preserve">ChrisMayne   </v>
          </cell>
          <cell r="AR198">
            <v>155</v>
          </cell>
          <cell r="AS198">
            <v>3.8695652173913042</v>
          </cell>
          <cell r="AT198" t="str">
            <v xml:space="preserve">ChrisMayne   </v>
          </cell>
          <cell r="AU198">
            <v>157</v>
          </cell>
          <cell r="AV198">
            <v>26.956521739130434</v>
          </cell>
          <cell r="AW198" t="str">
            <v xml:space="preserve">ChrisMayne   </v>
          </cell>
        </row>
        <row r="199">
          <cell r="AI199">
            <v>268</v>
          </cell>
          <cell r="AJ199">
            <v>13.223684210526317</v>
          </cell>
          <cell r="AK199" t="str">
            <v xml:space="preserve">BrandonMatera   </v>
          </cell>
          <cell r="AL199">
            <v>275</v>
          </cell>
          <cell r="AM199">
            <v>12.763157894736842</v>
          </cell>
          <cell r="AN199" t="str">
            <v xml:space="preserve">BrandonMatera   </v>
          </cell>
          <cell r="AO199">
            <v>153</v>
          </cell>
          <cell r="AP199">
            <v>15.197368421052632</v>
          </cell>
          <cell r="AQ199" t="str">
            <v xml:space="preserve">BrandonMatera   </v>
          </cell>
          <cell r="AR199">
            <v>28</v>
          </cell>
          <cell r="AS199">
            <v>11.776315789473685</v>
          </cell>
          <cell r="AT199" t="str">
            <v xml:space="preserve">BrandonMatera   </v>
          </cell>
          <cell r="AU199">
            <v>158</v>
          </cell>
          <cell r="AV199">
            <v>26.940789473684212</v>
          </cell>
          <cell r="AW199" t="str">
            <v xml:space="preserve">BrandonMatera   </v>
          </cell>
        </row>
        <row r="200">
          <cell r="AI200">
            <v>396</v>
          </cell>
          <cell r="AJ200">
            <v>0</v>
          </cell>
          <cell r="AK200" t="str">
            <v>AllenChristensen R [8] Avail</v>
          </cell>
          <cell r="AL200">
            <v>396</v>
          </cell>
          <cell r="AM200">
            <v>0</v>
          </cell>
          <cell r="AN200" t="str">
            <v>AllenChristensen R [8] Avail</v>
          </cell>
          <cell r="AO200">
            <v>396</v>
          </cell>
          <cell r="AP200">
            <v>0</v>
          </cell>
          <cell r="AQ200" t="str">
            <v>AllenChristensen R [8] Avail</v>
          </cell>
          <cell r="AR200">
            <v>384</v>
          </cell>
          <cell r="AS200">
            <v>0</v>
          </cell>
          <cell r="AT200" t="str">
            <v>AllenChristensen R [8] Avail</v>
          </cell>
          <cell r="AU200">
            <v>396</v>
          </cell>
          <cell r="AV200">
            <v>0</v>
          </cell>
          <cell r="AW200" t="str">
            <v>AllenChristensen R [8] Avail</v>
          </cell>
        </row>
        <row r="201">
          <cell r="AI201">
            <v>123</v>
          </cell>
          <cell r="AJ201">
            <v>18.482142857142858</v>
          </cell>
          <cell r="AK201" t="str">
            <v>NathanHrovat R  Test</v>
          </cell>
          <cell r="AL201">
            <v>239</v>
          </cell>
          <cell r="AM201">
            <v>13.75</v>
          </cell>
          <cell r="AN201" t="str">
            <v>NathanHrovat R  Test</v>
          </cell>
          <cell r="AO201">
            <v>138</v>
          </cell>
          <cell r="AP201">
            <v>15.982142857142858</v>
          </cell>
          <cell r="AQ201" t="str">
            <v>NathanHrovat R  Test</v>
          </cell>
          <cell r="AR201">
            <v>115</v>
          </cell>
          <cell r="AS201">
            <v>4.9107142857142856</v>
          </cell>
          <cell r="AT201" t="str">
            <v>NathanHrovat R  Test</v>
          </cell>
          <cell r="AU201">
            <v>159</v>
          </cell>
          <cell r="AV201">
            <v>26.830357142857146</v>
          </cell>
          <cell r="AW201" t="str">
            <v>NathanHrovat R  Test</v>
          </cell>
        </row>
        <row r="202">
          <cell r="AI202">
            <v>199</v>
          </cell>
          <cell r="AJ202">
            <v>15.578947368421053</v>
          </cell>
          <cell r="AK202" t="str">
            <v xml:space="preserve">ZachMerrett R  </v>
          </cell>
          <cell r="AL202">
            <v>241</v>
          </cell>
          <cell r="AM202">
            <v>13.684210526315789</v>
          </cell>
          <cell r="AN202" t="str">
            <v xml:space="preserve">ZachMerrett R  </v>
          </cell>
          <cell r="AO202">
            <v>67</v>
          </cell>
          <cell r="AP202">
            <v>20.368421052631579</v>
          </cell>
          <cell r="AQ202" t="str">
            <v xml:space="preserve">ZachMerrett R  </v>
          </cell>
          <cell r="AR202">
            <v>170</v>
          </cell>
          <cell r="AS202">
            <v>3.5789473684210527</v>
          </cell>
          <cell r="AT202" t="str">
            <v xml:space="preserve">ZachMerrett R  </v>
          </cell>
          <cell r="AU202">
            <v>160</v>
          </cell>
          <cell r="AV202">
            <v>26.815789473684209</v>
          </cell>
          <cell r="AW202" t="str">
            <v xml:space="preserve">ZachMerrett R  </v>
          </cell>
        </row>
        <row r="203">
          <cell r="AI203">
            <v>144</v>
          </cell>
          <cell r="AJ203">
            <v>17.5625</v>
          </cell>
          <cell r="AK203" t="str">
            <v xml:space="preserve">SamDocherty   </v>
          </cell>
          <cell r="AL203">
            <v>81</v>
          </cell>
          <cell r="AM203">
            <v>19.5</v>
          </cell>
          <cell r="AN203" t="str">
            <v xml:space="preserve">SamDocherty   </v>
          </cell>
          <cell r="AO203">
            <v>210</v>
          </cell>
          <cell r="AP203">
            <v>12.4375</v>
          </cell>
          <cell r="AQ203" t="str">
            <v xml:space="preserve">SamDocherty   </v>
          </cell>
          <cell r="AR203">
            <v>193</v>
          </cell>
          <cell r="AS203">
            <v>3.125</v>
          </cell>
          <cell r="AT203" t="str">
            <v xml:space="preserve">SamDocherty   </v>
          </cell>
          <cell r="AU203">
            <v>161</v>
          </cell>
          <cell r="AV203">
            <v>26.8125</v>
          </cell>
          <cell r="AW203" t="str">
            <v xml:space="preserve">SamDocherty   </v>
          </cell>
        </row>
        <row r="204">
          <cell r="AI204">
            <v>153</v>
          </cell>
          <cell r="AJ204">
            <v>17.173913043478262</v>
          </cell>
          <cell r="AK204" t="str">
            <v xml:space="preserve">TendaiMzungu   </v>
          </cell>
          <cell r="AL204">
            <v>140</v>
          </cell>
          <cell r="AM204">
            <v>17.130434782608695</v>
          </cell>
          <cell r="AN204" t="str">
            <v xml:space="preserve">TendaiMzungu   </v>
          </cell>
          <cell r="AO204">
            <v>175</v>
          </cell>
          <cell r="AP204">
            <v>14.130434782608695</v>
          </cell>
          <cell r="AQ204" t="str">
            <v xml:space="preserve">TendaiMzungu   </v>
          </cell>
          <cell r="AR204">
            <v>175</v>
          </cell>
          <cell r="AS204">
            <v>3.5217391304347827</v>
          </cell>
          <cell r="AT204" t="str">
            <v xml:space="preserve">TendaiMzungu   </v>
          </cell>
          <cell r="AU204">
            <v>162</v>
          </cell>
          <cell r="AV204">
            <v>26.630434782608695</v>
          </cell>
          <cell r="AW204" t="str">
            <v xml:space="preserve">TendaiMzungu   </v>
          </cell>
        </row>
        <row r="205">
          <cell r="AI205">
            <v>396</v>
          </cell>
          <cell r="AJ205">
            <v>0</v>
          </cell>
          <cell r="AK205" t="str">
            <v>TomLynch  [6.6] R2</v>
          </cell>
          <cell r="AL205">
            <v>396</v>
          </cell>
          <cell r="AM205">
            <v>0</v>
          </cell>
          <cell r="AN205" t="str">
            <v>TomLynch  [6.6] R2</v>
          </cell>
          <cell r="AO205">
            <v>396</v>
          </cell>
          <cell r="AP205">
            <v>0</v>
          </cell>
          <cell r="AQ205" t="str">
            <v>TomLynch  [6.6] R2</v>
          </cell>
          <cell r="AR205">
            <v>384</v>
          </cell>
          <cell r="AS205">
            <v>0</v>
          </cell>
          <cell r="AT205" t="str">
            <v>TomLynch  [6.6] R2</v>
          </cell>
          <cell r="AU205">
            <v>396</v>
          </cell>
          <cell r="AV205">
            <v>0</v>
          </cell>
          <cell r="AW205" t="str">
            <v>TomLynch  [6.6] R2</v>
          </cell>
        </row>
        <row r="206">
          <cell r="AI206">
            <v>249</v>
          </cell>
          <cell r="AJ206">
            <v>13.921568627450981</v>
          </cell>
          <cell r="AK206" t="str">
            <v xml:space="preserve">RohanBail   </v>
          </cell>
          <cell r="AL206">
            <v>251</v>
          </cell>
          <cell r="AM206">
            <v>13.431372549019608</v>
          </cell>
          <cell r="AN206" t="str">
            <v xml:space="preserve">RohanBail   </v>
          </cell>
          <cell r="AO206">
            <v>66</v>
          </cell>
          <cell r="AP206">
            <v>20.490196078431374</v>
          </cell>
          <cell r="AQ206" t="str">
            <v xml:space="preserve">RohanBail   </v>
          </cell>
          <cell r="AR206">
            <v>192</v>
          </cell>
          <cell r="AS206">
            <v>3.1372549019607847</v>
          </cell>
          <cell r="AT206" t="str">
            <v xml:space="preserve">RohanBail   </v>
          </cell>
          <cell r="AU206">
            <v>163</v>
          </cell>
          <cell r="AV206">
            <v>26.519607843137258</v>
          </cell>
          <cell r="AW206" t="str">
            <v xml:space="preserve">RohanBail   </v>
          </cell>
        </row>
        <row r="207">
          <cell r="AI207">
            <v>217</v>
          </cell>
          <cell r="AJ207">
            <v>15.04</v>
          </cell>
          <cell r="AK207" t="str">
            <v xml:space="preserve">PaulPuopolo   </v>
          </cell>
          <cell r="AL207">
            <v>338</v>
          </cell>
          <cell r="AM207">
            <v>10.24</v>
          </cell>
          <cell r="AN207" t="str">
            <v xml:space="preserve">PaulPuopolo   </v>
          </cell>
          <cell r="AO207">
            <v>63</v>
          </cell>
          <cell r="AP207">
            <v>21</v>
          </cell>
          <cell r="AQ207" t="str">
            <v xml:space="preserve">PaulPuopolo   </v>
          </cell>
          <cell r="AR207">
            <v>88</v>
          </cell>
          <cell r="AS207">
            <v>5.92</v>
          </cell>
          <cell r="AT207" t="str">
            <v xml:space="preserve">PaulPuopolo   </v>
          </cell>
          <cell r="AU207">
            <v>164</v>
          </cell>
          <cell r="AV207">
            <v>26.5</v>
          </cell>
          <cell r="AW207" t="str">
            <v xml:space="preserve">PaulPuopolo   </v>
          </cell>
        </row>
        <row r="208">
          <cell r="AI208">
            <v>182</v>
          </cell>
          <cell r="AJ208">
            <v>16.227272727272727</v>
          </cell>
          <cell r="AK208" t="str">
            <v>JeremyHowe   2w</v>
          </cell>
          <cell r="AL208">
            <v>38</v>
          </cell>
          <cell r="AM208">
            <v>22.181818181818183</v>
          </cell>
          <cell r="AN208" t="str">
            <v>JeremyHowe   2w</v>
          </cell>
          <cell r="AO208">
            <v>219</v>
          </cell>
          <cell r="AP208">
            <v>12.045454545454545</v>
          </cell>
          <cell r="AQ208" t="str">
            <v>JeremyHowe   2w</v>
          </cell>
          <cell r="AR208">
            <v>267</v>
          </cell>
          <cell r="AS208">
            <v>1.5909090909090908</v>
          </cell>
          <cell r="AT208" t="str">
            <v>JeremyHowe   2w</v>
          </cell>
          <cell r="AU208">
            <v>165</v>
          </cell>
          <cell r="AV208">
            <v>26.477272727272727</v>
          </cell>
          <cell r="AW208" t="str">
            <v>JeremyHowe   2w</v>
          </cell>
        </row>
        <row r="209">
          <cell r="AI209">
            <v>94</v>
          </cell>
          <cell r="AJ209">
            <v>19.942528735632184</v>
          </cell>
          <cell r="AK209" t="str">
            <v xml:space="preserve">MichaelJohnson   </v>
          </cell>
          <cell r="AL209">
            <v>16</v>
          </cell>
          <cell r="AM209">
            <v>24.827586206896555</v>
          </cell>
          <cell r="AN209" t="str">
            <v xml:space="preserve">MichaelJohnson   </v>
          </cell>
          <cell r="AO209">
            <v>363</v>
          </cell>
          <cell r="AP209">
            <v>6.4367816091954024</v>
          </cell>
          <cell r="AQ209" t="str">
            <v xml:space="preserve">MichaelJohnson   </v>
          </cell>
          <cell r="AR209">
            <v>299</v>
          </cell>
          <cell r="AS209">
            <v>1.149425287356322</v>
          </cell>
          <cell r="AT209" t="str">
            <v xml:space="preserve">MichaelJohnson   </v>
          </cell>
          <cell r="AU209">
            <v>166</v>
          </cell>
          <cell r="AV209">
            <v>26.408045977011497</v>
          </cell>
          <cell r="AW209" t="str">
            <v xml:space="preserve">MichaelJohnson   </v>
          </cell>
        </row>
        <row r="210">
          <cell r="AI210">
            <v>396</v>
          </cell>
          <cell r="AJ210">
            <v>0</v>
          </cell>
          <cell r="AK210" t="str">
            <v xml:space="preserve">JasonTutt R [6.8] </v>
          </cell>
          <cell r="AL210">
            <v>396</v>
          </cell>
          <cell r="AM210">
            <v>0</v>
          </cell>
          <cell r="AN210" t="str">
            <v xml:space="preserve">JasonTutt R [6.8] </v>
          </cell>
          <cell r="AO210">
            <v>396</v>
          </cell>
          <cell r="AP210">
            <v>0</v>
          </cell>
          <cell r="AQ210" t="str">
            <v xml:space="preserve">JasonTutt R [6.8] </v>
          </cell>
          <cell r="AR210">
            <v>384</v>
          </cell>
          <cell r="AS210">
            <v>0</v>
          </cell>
          <cell r="AT210" t="str">
            <v xml:space="preserve">JasonTutt R [6.8] </v>
          </cell>
          <cell r="AU210">
            <v>396</v>
          </cell>
          <cell r="AV210">
            <v>0</v>
          </cell>
          <cell r="AW210" t="str">
            <v xml:space="preserve">JasonTutt R [6.8] </v>
          </cell>
        </row>
        <row r="211">
          <cell r="AI211">
            <v>248</v>
          </cell>
          <cell r="AJ211">
            <v>13.923076923076923</v>
          </cell>
          <cell r="AK211" t="str">
            <v xml:space="preserve">AdamSchneider   </v>
          </cell>
          <cell r="AL211">
            <v>188</v>
          </cell>
          <cell r="AM211">
            <v>15.384615384615385</v>
          </cell>
          <cell r="AN211" t="str">
            <v xml:space="preserve">AdamSchneider   </v>
          </cell>
          <cell r="AO211">
            <v>125</v>
          </cell>
          <cell r="AP211">
            <v>17</v>
          </cell>
          <cell r="AQ211" t="str">
            <v xml:space="preserve">AdamSchneider   </v>
          </cell>
          <cell r="AR211">
            <v>130</v>
          </cell>
          <cell r="AS211">
            <v>4.4615384615384617</v>
          </cell>
          <cell r="AT211" t="str">
            <v xml:space="preserve">AdamSchneider   </v>
          </cell>
          <cell r="AU211">
            <v>167</v>
          </cell>
          <cell r="AV211">
            <v>26.307692307692307</v>
          </cell>
          <cell r="AW211" t="str">
            <v xml:space="preserve">AdamSchneider   </v>
          </cell>
        </row>
        <row r="212">
          <cell r="AI212">
            <v>396</v>
          </cell>
          <cell r="AJ212">
            <v>0</v>
          </cell>
          <cell r="AK212" t="str">
            <v xml:space="preserve">MitchHallahan  [5.8] </v>
          </cell>
          <cell r="AL212">
            <v>396</v>
          </cell>
          <cell r="AM212">
            <v>0</v>
          </cell>
          <cell r="AN212" t="str">
            <v xml:space="preserve">MitchHallahan  [5.8] </v>
          </cell>
          <cell r="AO212">
            <v>396</v>
          </cell>
          <cell r="AP212">
            <v>0</v>
          </cell>
          <cell r="AQ212" t="str">
            <v xml:space="preserve">MitchHallahan  [5.8] </v>
          </cell>
          <cell r="AR212">
            <v>384</v>
          </cell>
          <cell r="AS212">
            <v>0</v>
          </cell>
          <cell r="AT212" t="str">
            <v xml:space="preserve">MitchHallahan  [5.8] </v>
          </cell>
          <cell r="AU212">
            <v>396</v>
          </cell>
          <cell r="AV212">
            <v>0</v>
          </cell>
          <cell r="AW212" t="str">
            <v xml:space="preserve">MitchHallahan  [5.8] </v>
          </cell>
        </row>
        <row r="213">
          <cell r="AI213">
            <v>115</v>
          </cell>
          <cell r="AJ213">
            <v>18.787878787878789</v>
          </cell>
          <cell r="AK213" t="str">
            <v>XavierEllis   1-3w</v>
          </cell>
          <cell r="AL213">
            <v>193</v>
          </cell>
          <cell r="AM213">
            <v>15.303030303030305</v>
          </cell>
          <cell r="AN213" t="str">
            <v>XavierEllis   1-3w</v>
          </cell>
          <cell r="AO213">
            <v>167</v>
          </cell>
          <cell r="AP213">
            <v>14.393939393939394</v>
          </cell>
          <cell r="AQ213" t="str">
            <v>XavierEllis   1-3w</v>
          </cell>
          <cell r="AR213">
            <v>183</v>
          </cell>
          <cell r="AS213">
            <v>3.3333333333333335</v>
          </cell>
          <cell r="AT213" t="str">
            <v>XavierEllis   1-3w</v>
          </cell>
          <cell r="AU213">
            <v>168</v>
          </cell>
          <cell r="AV213">
            <v>26.287878787878789</v>
          </cell>
          <cell r="AW213" t="str">
            <v>XavierEllis   1-3w</v>
          </cell>
        </row>
        <row r="214">
          <cell r="AI214">
            <v>129</v>
          </cell>
          <cell r="AJ214">
            <v>18.09090909090909</v>
          </cell>
          <cell r="AK214" t="str">
            <v xml:space="preserve">LachieWhitfield   </v>
          </cell>
          <cell r="AL214">
            <v>57</v>
          </cell>
          <cell r="AM214">
            <v>20.90909090909091</v>
          </cell>
          <cell r="AN214" t="str">
            <v xml:space="preserve">LachieWhitfield   </v>
          </cell>
          <cell r="AO214">
            <v>366</v>
          </cell>
          <cell r="AP214">
            <v>6.2727272727272725</v>
          </cell>
          <cell r="AQ214" t="str">
            <v xml:space="preserve">LachieWhitfield   </v>
          </cell>
          <cell r="AR214">
            <v>116</v>
          </cell>
          <cell r="AS214">
            <v>4.9090909090909092</v>
          </cell>
          <cell r="AT214" t="str">
            <v xml:space="preserve">LachieWhitfield   </v>
          </cell>
          <cell r="AU214">
            <v>169</v>
          </cell>
          <cell r="AV214">
            <v>26.272727272727273</v>
          </cell>
          <cell r="AW214" t="str">
            <v xml:space="preserve">LachieWhitfield   </v>
          </cell>
        </row>
        <row r="215">
          <cell r="AI215">
            <v>97</v>
          </cell>
          <cell r="AJ215">
            <v>19.823529411764707</v>
          </cell>
          <cell r="AK215" t="str">
            <v xml:space="preserve">JoshGibson   </v>
          </cell>
          <cell r="AL215">
            <v>32</v>
          </cell>
          <cell r="AM215">
            <v>22.705882352941178</v>
          </cell>
          <cell r="AN215" t="str">
            <v xml:space="preserve">JoshGibson   </v>
          </cell>
          <cell r="AO215">
            <v>313</v>
          </cell>
          <cell r="AP215">
            <v>8.7058823529411757</v>
          </cell>
          <cell r="AQ215" t="str">
            <v xml:space="preserve">JoshGibson   </v>
          </cell>
          <cell r="AR215">
            <v>384</v>
          </cell>
          <cell r="AS215">
            <v>0</v>
          </cell>
          <cell r="AT215" t="str">
            <v xml:space="preserve">JoshGibson   </v>
          </cell>
          <cell r="AU215">
            <v>170</v>
          </cell>
          <cell r="AV215">
            <v>26.264705882352942</v>
          </cell>
          <cell r="AW215" t="str">
            <v xml:space="preserve">JoshGibson   </v>
          </cell>
        </row>
        <row r="216">
          <cell r="AI216">
            <v>213</v>
          </cell>
          <cell r="AJ216">
            <v>15.197368421052632</v>
          </cell>
          <cell r="AK216" t="str">
            <v xml:space="preserve">JoshCaddy   </v>
          </cell>
          <cell r="AL216">
            <v>317</v>
          </cell>
          <cell r="AM216">
            <v>11.315789473684211</v>
          </cell>
          <cell r="AN216" t="str">
            <v xml:space="preserve">JoshCaddy   </v>
          </cell>
          <cell r="AO216">
            <v>89</v>
          </cell>
          <cell r="AP216">
            <v>18.684210526315791</v>
          </cell>
          <cell r="AQ216" t="str">
            <v xml:space="preserve">JoshCaddy   </v>
          </cell>
          <cell r="AR216">
            <v>113</v>
          </cell>
          <cell r="AS216">
            <v>4.9342105263157894</v>
          </cell>
          <cell r="AT216" t="str">
            <v xml:space="preserve">JoshCaddy   </v>
          </cell>
          <cell r="AU216">
            <v>171</v>
          </cell>
          <cell r="AV216">
            <v>26.25</v>
          </cell>
          <cell r="AW216" t="str">
            <v xml:space="preserve">JoshCaddy   </v>
          </cell>
        </row>
        <row r="217">
          <cell r="AI217">
            <v>396</v>
          </cell>
          <cell r="AJ217">
            <v>0</v>
          </cell>
          <cell r="AK217" t="str">
            <v xml:space="preserve">SamNaismith  [0.4] </v>
          </cell>
          <cell r="AL217">
            <v>396</v>
          </cell>
          <cell r="AM217">
            <v>0</v>
          </cell>
          <cell r="AN217" t="str">
            <v xml:space="preserve">SamNaismith  [0.4] </v>
          </cell>
          <cell r="AO217">
            <v>396</v>
          </cell>
          <cell r="AP217">
            <v>0</v>
          </cell>
          <cell r="AQ217" t="str">
            <v xml:space="preserve">SamNaismith  [0.4] </v>
          </cell>
          <cell r="AR217">
            <v>384</v>
          </cell>
          <cell r="AS217">
            <v>0</v>
          </cell>
          <cell r="AT217" t="str">
            <v xml:space="preserve">SamNaismith  [0.4] </v>
          </cell>
          <cell r="AU217">
            <v>396</v>
          </cell>
          <cell r="AV217">
            <v>0</v>
          </cell>
          <cell r="AW217" t="str">
            <v xml:space="preserve">SamNaismith  [0.4] </v>
          </cell>
        </row>
        <row r="218">
          <cell r="AI218">
            <v>164</v>
          </cell>
          <cell r="AJ218">
            <v>16.822429906542059</v>
          </cell>
          <cell r="AK218" t="str">
            <v xml:space="preserve">LiamPicken   </v>
          </cell>
          <cell r="AL218">
            <v>232</v>
          </cell>
          <cell r="AM218">
            <v>13.925233644859814</v>
          </cell>
          <cell r="AN218" t="str">
            <v xml:space="preserve">LiamPicken   </v>
          </cell>
          <cell r="AO218">
            <v>92</v>
          </cell>
          <cell r="AP218">
            <v>18.598130841121495</v>
          </cell>
          <cell r="AQ218" t="str">
            <v xml:space="preserve">LiamPicken   </v>
          </cell>
          <cell r="AR218">
            <v>304</v>
          </cell>
          <cell r="AS218">
            <v>1.1214953271028039</v>
          </cell>
          <cell r="AT218" t="str">
            <v xml:space="preserve">LiamPicken   </v>
          </cell>
          <cell r="AU218">
            <v>172</v>
          </cell>
          <cell r="AV218">
            <v>26.21495327102804</v>
          </cell>
          <cell r="AW218" t="str">
            <v xml:space="preserve">LiamPicken   </v>
          </cell>
        </row>
        <row r="219">
          <cell r="AI219">
            <v>62</v>
          </cell>
          <cell r="AJ219">
            <v>22</v>
          </cell>
          <cell r="AK219" t="str">
            <v xml:space="preserve">BrodieSmith R  </v>
          </cell>
          <cell r="AL219">
            <v>93</v>
          </cell>
          <cell r="AM219">
            <v>19.09090909090909</v>
          </cell>
          <cell r="AN219" t="str">
            <v xml:space="preserve">BrodieSmith R  </v>
          </cell>
          <cell r="AO219">
            <v>344</v>
          </cell>
          <cell r="AP219">
            <v>7.4090909090909092</v>
          </cell>
          <cell r="AQ219" t="str">
            <v xml:space="preserve">BrodieSmith R  </v>
          </cell>
          <cell r="AR219">
            <v>182</v>
          </cell>
          <cell r="AS219">
            <v>3.3636363636363638</v>
          </cell>
          <cell r="AT219" t="str">
            <v xml:space="preserve">BrodieSmith R  </v>
          </cell>
          <cell r="AU219">
            <v>173</v>
          </cell>
          <cell r="AV219">
            <v>26.204545454545453</v>
          </cell>
          <cell r="AW219" t="str">
            <v xml:space="preserve">BrodieSmith R  </v>
          </cell>
        </row>
        <row r="220">
          <cell r="AI220">
            <v>226</v>
          </cell>
          <cell r="AJ220">
            <v>14.662162162162161</v>
          </cell>
          <cell r="AK220" t="str">
            <v>JasonWinderlich   TBC</v>
          </cell>
          <cell r="AL220">
            <v>90</v>
          </cell>
          <cell r="AM220">
            <v>19.189189189189189</v>
          </cell>
          <cell r="AN220" t="str">
            <v>JasonWinderlich   TBC</v>
          </cell>
          <cell r="AO220">
            <v>261</v>
          </cell>
          <cell r="AP220">
            <v>10.743243243243242</v>
          </cell>
          <cell r="AQ220" t="str">
            <v>JasonWinderlich   TBC</v>
          </cell>
          <cell r="AR220">
            <v>71</v>
          </cell>
          <cell r="AS220">
            <v>6.621621621621621</v>
          </cell>
          <cell r="AT220" t="str">
            <v>JasonWinderlich   TBC</v>
          </cell>
          <cell r="AU220">
            <v>174</v>
          </cell>
          <cell r="AV220">
            <v>26.148648648648649</v>
          </cell>
          <cell r="AW220" t="str">
            <v>JasonWinderlich   TBC</v>
          </cell>
        </row>
        <row r="221">
          <cell r="AI221">
            <v>161</v>
          </cell>
          <cell r="AJ221">
            <v>16.875</v>
          </cell>
          <cell r="AK221" t="str">
            <v xml:space="preserve">LukeDunstan   </v>
          </cell>
          <cell r="AL221">
            <v>272</v>
          </cell>
          <cell r="AM221">
            <v>12.875</v>
          </cell>
          <cell r="AN221" t="str">
            <v xml:space="preserve">LukeDunstan   </v>
          </cell>
          <cell r="AO221">
            <v>126</v>
          </cell>
          <cell r="AP221">
            <v>16.875</v>
          </cell>
          <cell r="AQ221" t="str">
            <v xml:space="preserve">LukeDunstan   </v>
          </cell>
          <cell r="AR221">
            <v>161</v>
          </cell>
          <cell r="AS221">
            <v>3.75</v>
          </cell>
          <cell r="AT221" t="str">
            <v xml:space="preserve">LukeDunstan   </v>
          </cell>
          <cell r="AU221">
            <v>175</v>
          </cell>
          <cell r="AV221">
            <v>26.125</v>
          </cell>
          <cell r="AW221" t="str">
            <v xml:space="preserve">LukeDunstan   </v>
          </cell>
        </row>
        <row r="222">
          <cell r="AI222">
            <v>396</v>
          </cell>
          <cell r="AJ222">
            <v>0</v>
          </cell>
          <cell r="AK222" t="str">
            <v xml:space="preserve">JedLamb  [6.8] </v>
          </cell>
          <cell r="AL222">
            <v>396</v>
          </cell>
          <cell r="AM222">
            <v>0</v>
          </cell>
          <cell r="AN222" t="str">
            <v xml:space="preserve">JedLamb  [6.8] </v>
          </cell>
          <cell r="AO222">
            <v>396</v>
          </cell>
          <cell r="AP222">
            <v>0</v>
          </cell>
          <cell r="AQ222" t="str">
            <v xml:space="preserve">JedLamb  [6.8] </v>
          </cell>
          <cell r="AR222">
            <v>384</v>
          </cell>
          <cell r="AS222">
            <v>0</v>
          </cell>
          <cell r="AT222" t="str">
            <v xml:space="preserve">JedLamb  [6.8] </v>
          </cell>
          <cell r="AU222">
            <v>396</v>
          </cell>
          <cell r="AV222">
            <v>0</v>
          </cell>
          <cell r="AW222" t="str">
            <v xml:space="preserve">JedLamb  [6.8] </v>
          </cell>
        </row>
        <row r="223">
          <cell r="AI223">
            <v>299</v>
          </cell>
          <cell r="AJ223">
            <v>11.822429906542057</v>
          </cell>
          <cell r="AK223" t="str">
            <v xml:space="preserve">HeathHocking   </v>
          </cell>
          <cell r="AL223">
            <v>334</v>
          </cell>
          <cell r="AM223">
            <v>10.560747663551403</v>
          </cell>
          <cell r="AN223" t="str">
            <v xml:space="preserve">HeathHocking   </v>
          </cell>
          <cell r="AO223">
            <v>28</v>
          </cell>
          <cell r="AP223">
            <v>25.420560747663554</v>
          </cell>
          <cell r="AQ223" t="str">
            <v xml:space="preserve">HeathHocking   </v>
          </cell>
          <cell r="AR223">
            <v>239</v>
          </cell>
          <cell r="AS223">
            <v>2.1962616822429908</v>
          </cell>
          <cell r="AT223" t="str">
            <v xml:space="preserve">HeathHocking   </v>
          </cell>
          <cell r="AU223">
            <v>176</v>
          </cell>
          <cell r="AV223">
            <v>26.074766355140188</v>
          </cell>
          <cell r="AW223" t="str">
            <v xml:space="preserve">HeathHocking   </v>
          </cell>
        </row>
        <row r="224">
          <cell r="AI224">
            <v>207</v>
          </cell>
          <cell r="AJ224">
            <v>15.37037037037037</v>
          </cell>
          <cell r="AK224" t="str">
            <v xml:space="preserve">AlexFasolo   </v>
          </cell>
          <cell r="AL224">
            <v>129</v>
          </cell>
          <cell r="AM224">
            <v>17.592592592592592</v>
          </cell>
          <cell r="AN224" t="str">
            <v xml:space="preserve">AlexFasolo   </v>
          </cell>
          <cell r="AO224">
            <v>196</v>
          </cell>
          <cell r="AP224">
            <v>13.055555555555555</v>
          </cell>
          <cell r="AQ224" t="str">
            <v xml:space="preserve">AlexFasolo   </v>
          </cell>
          <cell r="AR224">
            <v>125</v>
          </cell>
          <cell r="AS224">
            <v>4.7222222222222223</v>
          </cell>
          <cell r="AT224" t="str">
            <v xml:space="preserve">AlexFasolo   </v>
          </cell>
          <cell r="AU224">
            <v>177</v>
          </cell>
          <cell r="AV224">
            <v>26.018518518518515</v>
          </cell>
          <cell r="AW224" t="str">
            <v xml:space="preserve">AlexFasolo   </v>
          </cell>
        </row>
        <row r="225">
          <cell r="AI225">
            <v>126</v>
          </cell>
          <cell r="AJ225">
            <v>18.284313725490197</v>
          </cell>
          <cell r="AK225" t="str">
            <v xml:space="preserve">MichaelRischitelli   </v>
          </cell>
          <cell r="AL225">
            <v>278</v>
          </cell>
          <cell r="AM225">
            <v>12.745098039215687</v>
          </cell>
          <cell r="AN225" t="str">
            <v xml:space="preserve">MichaelRischitelli   </v>
          </cell>
          <cell r="AO225">
            <v>123</v>
          </cell>
          <cell r="AP225">
            <v>17.156862745098039</v>
          </cell>
          <cell r="AQ225" t="str">
            <v xml:space="preserve">MichaelRischitelli   </v>
          </cell>
          <cell r="AR225">
            <v>208</v>
          </cell>
          <cell r="AS225">
            <v>2.8431372549019609</v>
          </cell>
          <cell r="AT225" t="str">
            <v xml:space="preserve">MichaelRischitelli   </v>
          </cell>
          <cell r="AU225">
            <v>178</v>
          </cell>
          <cell r="AV225">
            <v>26.004901960784316</v>
          </cell>
          <cell r="AW225" t="str">
            <v xml:space="preserve">MichaelRischitelli   </v>
          </cell>
        </row>
        <row r="226">
          <cell r="AI226">
            <v>66</v>
          </cell>
          <cell r="AJ226">
            <v>21.597938144329898</v>
          </cell>
          <cell r="AK226" t="str">
            <v xml:space="preserve">StephenHill   </v>
          </cell>
          <cell r="AL226">
            <v>347</v>
          </cell>
          <cell r="AM226">
            <v>9.6907216494845372</v>
          </cell>
          <cell r="AN226" t="str">
            <v xml:space="preserve">StephenHill   </v>
          </cell>
          <cell r="AO226">
            <v>194</v>
          </cell>
          <cell r="AP226">
            <v>13.195876288659795</v>
          </cell>
          <cell r="AQ226" t="str">
            <v xml:space="preserve">StephenHill   </v>
          </cell>
          <cell r="AR226">
            <v>84</v>
          </cell>
          <cell r="AS226">
            <v>6.1340206185567014</v>
          </cell>
          <cell r="AT226" t="str">
            <v xml:space="preserve">StephenHill   </v>
          </cell>
          <cell r="AU226">
            <v>179</v>
          </cell>
          <cell r="AV226">
            <v>25.927835051546392</v>
          </cell>
          <cell r="AW226" t="str">
            <v xml:space="preserve">StephenHill   </v>
          </cell>
        </row>
        <row r="227">
          <cell r="AI227">
            <v>183</v>
          </cell>
          <cell r="AJ227">
            <v>16.212121212121211</v>
          </cell>
          <cell r="AK227" t="str">
            <v xml:space="preserve">ChrisYarran   </v>
          </cell>
          <cell r="AL227">
            <v>147</v>
          </cell>
          <cell r="AM227">
            <v>16.868686868686869</v>
          </cell>
          <cell r="AN227" t="str">
            <v xml:space="preserve">ChrisYarran   </v>
          </cell>
          <cell r="AO227">
            <v>260</v>
          </cell>
          <cell r="AP227">
            <v>10.757575757575758</v>
          </cell>
          <cell r="AQ227" t="str">
            <v xml:space="preserve">ChrisYarran   </v>
          </cell>
          <cell r="AR227">
            <v>66</v>
          </cell>
          <cell r="AS227">
            <v>6.8181818181818183</v>
          </cell>
          <cell r="AT227" t="str">
            <v xml:space="preserve">ChrisYarran   </v>
          </cell>
          <cell r="AU227">
            <v>180</v>
          </cell>
          <cell r="AV227">
            <v>25.883838383838384</v>
          </cell>
          <cell r="AW227" t="str">
            <v xml:space="preserve">ChrisYarran   </v>
          </cell>
        </row>
        <row r="228">
          <cell r="AI228">
            <v>229</v>
          </cell>
          <cell r="AJ228">
            <v>14.573170731707318</v>
          </cell>
          <cell r="AK228" t="str">
            <v xml:space="preserve">JamesGwilt   </v>
          </cell>
          <cell r="AL228">
            <v>22</v>
          </cell>
          <cell r="AM228">
            <v>24.146341463414636</v>
          </cell>
          <cell r="AN228" t="str">
            <v xml:space="preserve">JamesGwilt   </v>
          </cell>
          <cell r="AO228">
            <v>317</v>
          </cell>
          <cell r="AP228">
            <v>8.4756097560975618</v>
          </cell>
          <cell r="AQ228" t="str">
            <v xml:space="preserve">JamesGwilt   </v>
          </cell>
          <cell r="AR228">
            <v>236</v>
          </cell>
          <cell r="AS228">
            <v>2.3170731707317076</v>
          </cell>
          <cell r="AT228" t="str">
            <v xml:space="preserve">JamesGwilt   </v>
          </cell>
          <cell r="AU228">
            <v>181</v>
          </cell>
          <cell r="AV228">
            <v>25.853658536585368</v>
          </cell>
          <cell r="AW228" t="str">
            <v xml:space="preserve">JamesGwilt   </v>
          </cell>
        </row>
        <row r="229">
          <cell r="AI229">
            <v>396</v>
          </cell>
          <cell r="AJ229">
            <v>0</v>
          </cell>
          <cell r="AK229" t="str">
            <v xml:space="preserve">DanielRich RR [2.4] </v>
          </cell>
          <cell r="AL229">
            <v>396</v>
          </cell>
          <cell r="AM229">
            <v>0</v>
          </cell>
          <cell r="AN229" t="str">
            <v xml:space="preserve">DanielRich RR [2.4] </v>
          </cell>
          <cell r="AO229">
            <v>396</v>
          </cell>
          <cell r="AP229">
            <v>0</v>
          </cell>
          <cell r="AQ229" t="str">
            <v xml:space="preserve">DanielRich RR [2.4] </v>
          </cell>
          <cell r="AR229">
            <v>384</v>
          </cell>
          <cell r="AS229">
            <v>0</v>
          </cell>
          <cell r="AT229" t="str">
            <v xml:space="preserve">DanielRich RR [2.4] </v>
          </cell>
          <cell r="AU229">
            <v>396</v>
          </cell>
          <cell r="AV229">
            <v>0</v>
          </cell>
          <cell r="AW229" t="str">
            <v xml:space="preserve">DanielRich RR [2.4] </v>
          </cell>
        </row>
        <row r="230">
          <cell r="AI230">
            <v>177</v>
          </cell>
          <cell r="AJ230">
            <v>16.340206185567013</v>
          </cell>
          <cell r="AK230" t="str">
            <v xml:space="preserve">GregBroughton   </v>
          </cell>
          <cell r="AL230">
            <v>177</v>
          </cell>
          <cell r="AM230">
            <v>15.670103092783506</v>
          </cell>
          <cell r="AN230" t="str">
            <v xml:space="preserve">GregBroughton   </v>
          </cell>
          <cell r="AO230">
            <v>122</v>
          </cell>
          <cell r="AP230">
            <v>17.16494845360825</v>
          </cell>
          <cell r="AQ230" t="str">
            <v xml:space="preserve">GregBroughton   </v>
          </cell>
          <cell r="AR230">
            <v>321</v>
          </cell>
          <cell r="AS230">
            <v>0.82474226804123718</v>
          </cell>
          <cell r="AT230" t="str">
            <v xml:space="preserve">GregBroughton   </v>
          </cell>
          <cell r="AU230">
            <v>182</v>
          </cell>
          <cell r="AV230">
            <v>25.824742268041238</v>
          </cell>
          <cell r="AW230" t="str">
            <v xml:space="preserve">GregBroughton   </v>
          </cell>
        </row>
        <row r="231">
          <cell r="AI231">
            <v>305</v>
          </cell>
          <cell r="AJ231">
            <v>11.727272727272727</v>
          </cell>
          <cell r="AK231" t="str">
            <v xml:space="preserve">EddieBetts   </v>
          </cell>
          <cell r="AL231">
            <v>370</v>
          </cell>
          <cell r="AM231">
            <v>8.1818181818181817</v>
          </cell>
          <cell r="AN231" t="str">
            <v xml:space="preserve">EddieBetts   </v>
          </cell>
          <cell r="AO231">
            <v>150</v>
          </cell>
          <cell r="AP231">
            <v>15.363636363636363</v>
          </cell>
          <cell r="AQ231" t="str">
            <v xml:space="preserve">EddieBetts   </v>
          </cell>
          <cell r="AR231">
            <v>11</v>
          </cell>
          <cell r="AS231">
            <v>14.909090909090908</v>
          </cell>
          <cell r="AT231" t="str">
            <v xml:space="preserve">EddieBetts   </v>
          </cell>
          <cell r="AU231">
            <v>183</v>
          </cell>
          <cell r="AV231">
            <v>25.818181818181817</v>
          </cell>
          <cell r="AW231" t="str">
            <v xml:space="preserve">EddieBetts   </v>
          </cell>
        </row>
        <row r="232">
          <cell r="AI232">
            <v>175</v>
          </cell>
          <cell r="AJ232">
            <v>16.40449438202247</v>
          </cell>
          <cell r="AK232" t="str">
            <v xml:space="preserve">TrentMcKenzie   </v>
          </cell>
          <cell r="AL232">
            <v>89</v>
          </cell>
          <cell r="AM232">
            <v>19.213483146067414</v>
          </cell>
          <cell r="AN232" t="str">
            <v xml:space="preserve">TrentMcKenzie   </v>
          </cell>
          <cell r="AO232">
            <v>164</v>
          </cell>
          <cell r="AP232">
            <v>14.438202247191011</v>
          </cell>
          <cell r="AQ232" t="str">
            <v xml:space="preserve">TrentMcKenzie   </v>
          </cell>
          <cell r="AR232">
            <v>340</v>
          </cell>
          <cell r="AS232">
            <v>0.5056179775280899</v>
          </cell>
          <cell r="AT232" t="str">
            <v xml:space="preserve">TrentMcKenzie   </v>
          </cell>
          <cell r="AU232">
            <v>184</v>
          </cell>
          <cell r="AV232">
            <v>25.786516853932582</v>
          </cell>
          <cell r="AW232" t="str">
            <v xml:space="preserve">TrentMcKenzie   </v>
          </cell>
        </row>
        <row r="233">
          <cell r="AI233">
            <v>133</v>
          </cell>
          <cell r="AJ233">
            <v>17.880434782608695</v>
          </cell>
          <cell r="AK233" t="str">
            <v xml:space="preserve">WillLangford R  </v>
          </cell>
          <cell r="AL233">
            <v>383</v>
          </cell>
          <cell r="AM233">
            <v>5.6521739130434785</v>
          </cell>
          <cell r="AN233" t="str">
            <v xml:space="preserve">WillLangford R  </v>
          </cell>
          <cell r="AO233">
            <v>50</v>
          </cell>
          <cell r="AP233">
            <v>22.5</v>
          </cell>
          <cell r="AQ233" t="str">
            <v xml:space="preserve">WillLangford R  </v>
          </cell>
          <cell r="AR233">
            <v>181</v>
          </cell>
          <cell r="AS233">
            <v>3.3695652173913047</v>
          </cell>
          <cell r="AT233" t="str">
            <v xml:space="preserve">WillLangford R  </v>
          </cell>
          <cell r="AU233">
            <v>185</v>
          </cell>
          <cell r="AV233">
            <v>25.679347826086957</v>
          </cell>
          <cell r="AW233" t="str">
            <v xml:space="preserve">WillLangford R  </v>
          </cell>
        </row>
        <row r="234">
          <cell r="AI234">
            <v>189</v>
          </cell>
          <cell r="AJ234">
            <v>15.954545454545455</v>
          </cell>
          <cell r="AK234" t="str">
            <v xml:space="preserve">JackWatts R  </v>
          </cell>
          <cell r="AL234">
            <v>109</v>
          </cell>
          <cell r="AM234">
            <v>18.272727272727273</v>
          </cell>
          <cell r="AN234" t="str">
            <v xml:space="preserve">JackWatts R  </v>
          </cell>
          <cell r="AO234">
            <v>232</v>
          </cell>
          <cell r="AP234">
            <v>11.636363636363637</v>
          </cell>
          <cell r="AQ234" t="str">
            <v xml:space="preserve">JackWatts R  </v>
          </cell>
          <cell r="AR234">
            <v>147</v>
          </cell>
          <cell r="AS234">
            <v>3.9090909090909092</v>
          </cell>
          <cell r="AT234" t="str">
            <v xml:space="preserve">JackWatts R  </v>
          </cell>
          <cell r="AU234">
            <v>186</v>
          </cell>
          <cell r="AV234">
            <v>25.65909090909091</v>
          </cell>
          <cell r="AW234" t="str">
            <v xml:space="preserve">JackWatts R  </v>
          </cell>
        </row>
        <row r="235">
          <cell r="AI235">
            <v>36</v>
          </cell>
          <cell r="AJ235">
            <v>23.401639344262296</v>
          </cell>
          <cell r="AK235" t="str">
            <v>GrantBirchall   1-2w</v>
          </cell>
          <cell r="AL235">
            <v>80</v>
          </cell>
          <cell r="AM235">
            <v>19.508196721311478</v>
          </cell>
          <cell r="AN235" t="str">
            <v>GrantBirchall   1-2w</v>
          </cell>
          <cell r="AO235">
            <v>372</v>
          </cell>
          <cell r="AP235">
            <v>5.9426229508196728</v>
          </cell>
          <cell r="AQ235" t="str">
            <v>GrantBirchall   1-2w</v>
          </cell>
          <cell r="AR235">
            <v>280</v>
          </cell>
          <cell r="AS235">
            <v>1.4754098360655739</v>
          </cell>
          <cell r="AT235" t="str">
            <v>GrantBirchall   1-2w</v>
          </cell>
          <cell r="AU235">
            <v>187</v>
          </cell>
          <cell r="AV235">
            <v>25.57377049180328</v>
          </cell>
          <cell r="AW235" t="str">
            <v>GrantBirchall   1-2w</v>
          </cell>
        </row>
        <row r="236">
          <cell r="AI236">
            <v>188</v>
          </cell>
          <cell r="AJ236">
            <v>15.958333333333334</v>
          </cell>
          <cell r="AK236" t="str">
            <v xml:space="preserve">RyanBastinac   </v>
          </cell>
          <cell r="AL236">
            <v>224</v>
          </cell>
          <cell r="AM236">
            <v>14.166666666666666</v>
          </cell>
          <cell r="AN236" t="str">
            <v xml:space="preserve">RyanBastinac   </v>
          </cell>
          <cell r="AO236">
            <v>151</v>
          </cell>
          <cell r="AP236">
            <v>15.291666666666666</v>
          </cell>
          <cell r="AQ236" t="str">
            <v xml:space="preserve">RyanBastinac   </v>
          </cell>
          <cell r="AR236">
            <v>129</v>
          </cell>
          <cell r="AS236">
            <v>4.541666666666667</v>
          </cell>
          <cell r="AT236" t="str">
            <v xml:space="preserve">RyanBastinac   </v>
          </cell>
          <cell r="AU236">
            <v>188</v>
          </cell>
          <cell r="AV236">
            <v>25.5625</v>
          </cell>
          <cell r="AW236" t="str">
            <v xml:space="preserve">RyanBastinac   </v>
          </cell>
        </row>
        <row r="237">
          <cell r="AI237">
            <v>196</v>
          </cell>
          <cell r="AJ237">
            <v>15.72</v>
          </cell>
          <cell r="AK237" t="str">
            <v xml:space="preserve">LewisJetta   </v>
          </cell>
          <cell r="AL237">
            <v>173</v>
          </cell>
          <cell r="AM237">
            <v>15.76</v>
          </cell>
          <cell r="AN237" t="str">
            <v xml:space="preserve">LewisJetta   </v>
          </cell>
          <cell r="AO237">
            <v>176</v>
          </cell>
          <cell r="AP237">
            <v>14.04</v>
          </cell>
          <cell r="AQ237" t="str">
            <v xml:space="preserve">LewisJetta   </v>
          </cell>
          <cell r="AR237">
            <v>134</v>
          </cell>
          <cell r="AS237">
            <v>4.24</v>
          </cell>
          <cell r="AT237" t="str">
            <v xml:space="preserve">LewisJetta   </v>
          </cell>
          <cell r="AU237">
            <v>189</v>
          </cell>
          <cell r="AV237">
            <v>25.56</v>
          </cell>
          <cell r="AW237" t="str">
            <v xml:space="preserve">LewisJetta   </v>
          </cell>
        </row>
        <row r="238">
          <cell r="AI238">
            <v>396</v>
          </cell>
          <cell r="AJ238">
            <v>0</v>
          </cell>
          <cell r="AK238" t="str">
            <v xml:space="preserve">CoreyGault  [1] </v>
          </cell>
          <cell r="AL238">
            <v>396</v>
          </cell>
          <cell r="AM238">
            <v>0</v>
          </cell>
          <cell r="AN238" t="str">
            <v xml:space="preserve">CoreyGault  [1] </v>
          </cell>
          <cell r="AO238">
            <v>396</v>
          </cell>
          <cell r="AP238">
            <v>0</v>
          </cell>
          <cell r="AQ238" t="str">
            <v xml:space="preserve">CoreyGault  [1] </v>
          </cell>
          <cell r="AR238">
            <v>384</v>
          </cell>
          <cell r="AS238">
            <v>0</v>
          </cell>
          <cell r="AT238" t="str">
            <v xml:space="preserve">CoreyGault  [1] </v>
          </cell>
          <cell r="AU238">
            <v>396</v>
          </cell>
          <cell r="AV238">
            <v>0</v>
          </cell>
          <cell r="AW238" t="str">
            <v xml:space="preserve">CoreyGault  [1] </v>
          </cell>
        </row>
        <row r="239">
          <cell r="AI239">
            <v>88</v>
          </cell>
          <cell r="AJ239">
            <v>20.217391304347824</v>
          </cell>
          <cell r="AK239" t="str">
            <v xml:space="preserve">BacharHouli   </v>
          </cell>
          <cell r="AL239">
            <v>150</v>
          </cell>
          <cell r="AM239">
            <v>16.782608695652176</v>
          </cell>
          <cell r="AN239" t="str">
            <v xml:space="preserve">BacharHouli   </v>
          </cell>
          <cell r="AO239">
            <v>250</v>
          </cell>
          <cell r="AP239">
            <v>11.086956521739131</v>
          </cell>
          <cell r="AQ239" t="str">
            <v xml:space="preserve">BacharHouli   </v>
          </cell>
          <cell r="AR239">
            <v>271</v>
          </cell>
          <cell r="AS239">
            <v>1.5652173913043479</v>
          </cell>
          <cell r="AT239" t="str">
            <v xml:space="preserve">BacharHouli   </v>
          </cell>
          <cell r="AU239">
            <v>190</v>
          </cell>
          <cell r="AV239">
            <v>25.478260869565219</v>
          </cell>
          <cell r="AW239" t="str">
            <v xml:space="preserve">BacharHouli   </v>
          </cell>
        </row>
        <row r="240">
          <cell r="AI240">
            <v>152</v>
          </cell>
          <cell r="AJ240">
            <v>17.209302325581397</v>
          </cell>
          <cell r="AK240" t="str">
            <v xml:space="preserve">JoshKelly RR  </v>
          </cell>
          <cell r="AL240">
            <v>296</v>
          </cell>
          <cell r="AM240">
            <v>11.86046511627907</v>
          </cell>
          <cell r="AN240" t="str">
            <v xml:space="preserve">JoshKelly RR  </v>
          </cell>
          <cell r="AO240">
            <v>141</v>
          </cell>
          <cell r="AP240">
            <v>15.930232558139535</v>
          </cell>
          <cell r="AQ240" t="str">
            <v xml:space="preserve">JoshKelly RR  </v>
          </cell>
          <cell r="AR240">
            <v>112</v>
          </cell>
          <cell r="AS240">
            <v>4.941860465116279</v>
          </cell>
          <cell r="AT240" t="str">
            <v xml:space="preserve">JoshKelly RR  </v>
          </cell>
          <cell r="AU240">
            <v>191</v>
          </cell>
          <cell r="AV240">
            <v>25.436046511627907</v>
          </cell>
          <cell r="AW240" t="str">
            <v xml:space="preserve">JoshKelly RR  </v>
          </cell>
        </row>
        <row r="241">
          <cell r="AI241">
            <v>340</v>
          </cell>
          <cell r="AJ241">
            <v>10.27027027027027</v>
          </cell>
          <cell r="AK241" t="str">
            <v xml:space="preserve">PatrickAmbrose   </v>
          </cell>
          <cell r="AL241">
            <v>199</v>
          </cell>
          <cell r="AM241">
            <v>15.135135135135135</v>
          </cell>
          <cell r="AN241" t="str">
            <v xml:space="preserve">PatrickAmbrose   </v>
          </cell>
          <cell r="AO241">
            <v>103</v>
          </cell>
          <cell r="AP241">
            <v>18.04054054054054</v>
          </cell>
          <cell r="AQ241" t="str">
            <v xml:space="preserve">PatrickAmbrose   </v>
          </cell>
          <cell r="AR241">
            <v>97</v>
          </cell>
          <cell r="AS241">
            <v>5.4729729729729728</v>
          </cell>
          <cell r="AT241" t="str">
            <v xml:space="preserve">PatrickAmbrose   </v>
          </cell>
          <cell r="AU241">
            <v>192</v>
          </cell>
          <cell r="AV241">
            <v>25.405405405405403</v>
          </cell>
          <cell r="AW241" t="str">
            <v xml:space="preserve">PatrickAmbrose   </v>
          </cell>
        </row>
        <row r="242">
          <cell r="AI242">
            <v>396</v>
          </cell>
          <cell r="AJ242">
            <v>0</v>
          </cell>
          <cell r="AK242" t="str">
            <v xml:space="preserve">SamDwyer R  </v>
          </cell>
          <cell r="AL242">
            <v>396</v>
          </cell>
          <cell r="AM242">
            <v>0</v>
          </cell>
          <cell r="AN242" t="str">
            <v xml:space="preserve">SamDwyer R  </v>
          </cell>
          <cell r="AO242">
            <v>396</v>
          </cell>
          <cell r="AP242">
            <v>0</v>
          </cell>
          <cell r="AQ242" t="str">
            <v xml:space="preserve">SamDwyer R  </v>
          </cell>
          <cell r="AR242">
            <v>384</v>
          </cell>
          <cell r="AS242">
            <v>0</v>
          </cell>
          <cell r="AT242" t="str">
            <v xml:space="preserve">SamDwyer R  </v>
          </cell>
          <cell r="AU242">
            <v>396</v>
          </cell>
          <cell r="AV242">
            <v>0</v>
          </cell>
          <cell r="AW242" t="str">
            <v xml:space="preserve">SamDwyer R  </v>
          </cell>
        </row>
        <row r="243">
          <cell r="AI243">
            <v>192</v>
          </cell>
          <cell r="AJ243">
            <v>15.815217391304349</v>
          </cell>
          <cell r="AK243" t="str">
            <v xml:space="preserve">TomLangdon R  </v>
          </cell>
          <cell r="AL243">
            <v>42</v>
          </cell>
          <cell r="AM243">
            <v>21.956521739130437</v>
          </cell>
          <cell r="AN243" t="str">
            <v xml:space="preserve">TomLangdon R  </v>
          </cell>
          <cell r="AO243">
            <v>239</v>
          </cell>
          <cell r="AP243">
            <v>11.467391304347826</v>
          </cell>
          <cell r="AQ243" t="str">
            <v xml:space="preserve">TomLangdon R  </v>
          </cell>
          <cell r="AR243">
            <v>371</v>
          </cell>
          <cell r="AS243">
            <v>0.10869565217391305</v>
          </cell>
          <cell r="AT243" t="str">
            <v xml:space="preserve">TomLangdon R  </v>
          </cell>
          <cell r="AU243">
            <v>193</v>
          </cell>
          <cell r="AV243">
            <v>25.326086956521742</v>
          </cell>
          <cell r="AW243" t="str">
            <v xml:space="preserve">TomLangdon R  </v>
          </cell>
        </row>
        <row r="244">
          <cell r="AI244">
            <v>134</v>
          </cell>
          <cell r="AJ244">
            <v>17.850000000000001</v>
          </cell>
          <cell r="AK244" t="str">
            <v xml:space="preserve">JackViney   </v>
          </cell>
          <cell r="AL244">
            <v>357</v>
          </cell>
          <cell r="AM244">
            <v>9.1999999999999993</v>
          </cell>
          <cell r="AN244" t="str">
            <v xml:space="preserve">JackViney   </v>
          </cell>
          <cell r="AO244">
            <v>77</v>
          </cell>
          <cell r="AP244">
            <v>19.75</v>
          </cell>
          <cell r="AQ244" t="str">
            <v xml:space="preserve">JackViney   </v>
          </cell>
          <cell r="AR244">
            <v>259</v>
          </cell>
          <cell r="AS244">
            <v>1.85</v>
          </cell>
          <cell r="AT244" t="str">
            <v xml:space="preserve">JackViney   </v>
          </cell>
          <cell r="AU244">
            <v>194</v>
          </cell>
          <cell r="AV244">
            <v>25.324999999999999</v>
          </cell>
          <cell r="AW244" t="str">
            <v xml:space="preserve">JackViney   </v>
          </cell>
        </row>
        <row r="245">
          <cell r="AI245">
            <v>236</v>
          </cell>
          <cell r="AJ245">
            <v>14.328358208955224</v>
          </cell>
          <cell r="AK245" t="str">
            <v xml:space="preserve">JacksonMerrett   </v>
          </cell>
          <cell r="AL245">
            <v>111</v>
          </cell>
          <cell r="AM245">
            <v>18.208955223880597</v>
          </cell>
          <cell r="AN245" t="str">
            <v xml:space="preserve">JacksonMerrett   </v>
          </cell>
          <cell r="AO245">
            <v>160</v>
          </cell>
          <cell r="AP245">
            <v>14.776119402985074</v>
          </cell>
          <cell r="AQ245" t="str">
            <v xml:space="preserve">JacksonMerrett   </v>
          </cell>
          <cell r="AR245">
            <v>231</v>
          </cell>
          <cell r="AS245">
            <v>2.3880597014925371</v>
          </cell>
          <cell r="AT245" t="str">
            <v xml:space="preserve">JacksonMerrett   </v>
          </cell>
          <cell r="AU245">
            <v>195</v>
          </cell>
          <cell r="AV245">
            <v>25.298507462686565</v>
          </cell>
          <cell r="AW245" t="str">
            <v xml:space="preserve">JacksonMerrett   </v>
          </cell>
        </row>
        <row r="246">
          <cell r="AI246">
            <v>337</v>
          </cell>
          <cell r="AJ246">
            <v>10.352941176470589</v>
          </cell>
          <cell r="AK246" t="str">
            <v xml:space="preserve">LachieHenderson   </v>
          </cell>
          <cell r="AL246">
            <v>73</v>
          </cell>
          <cell r="AM246">
            <v>19.764705882352942</v>
          </cell>
          <cell r="AN246" t="str">
            <v xml:space="preserve">LachieHenderson   </v>
          </cell>
          <cell r="AO246">
            <v>312</v>
          </cell>
          <cell r="AP246">
            <v>8.764705882352942</v>
          </cell>
          <cell r="AQ246" t="str">
            <v xml:space="preserve">LachieHenderson   </v>
          </cell>
          <cell r="AR246">
            <v>32</v>
          </cell>
          <cell r="AS246">
            <v>10.705882352941176</v>
          </cell>
          <cell r="AT246" t="str">
            <v xml:space="preserve">LachieHenderson   </v>
          </cell>
          <cell r="AU246">
            <v>196</v>
          </cell>
          <cell r="AV246">
            <v>25.264705882352942</v>
          </cell>
          <cell r="AW246" t="str">
            <v xml:space="preserve">LachieHenderson   </v>
          </cell>
        </row>
        <row r="247">
          <cell r="AI247">
            <v>180</v>
          </cell>
          <cell r="AJ247">
            <v>16.25</v>
          </cell>
          <cell r="AK247" t="str">
            <v xml:space="preserve">TravisColyer   </v>
          </cell>
          <cell r="AL247">
            <v>114</v>
          </cell>
          <cell r="AM247">
            <v>18</v>
          </cell>
          <cell r="AN247" t="str">
            <v xml:space="preserve">TravisColyer   </v>
          </cell>
          <cell r="AO247">
            <v>240</v>
          </cell>
          <cell r="AP247">
            <v>11.416666666666666</v>
          </cell>
          <cell r="AQ247" t="str">
            <v xml:space="preserve">TravisColyer   </v>
          </cell>
          <cell r="AR247">
            <v>138</v>
          </cell>
          <cell r="AS247">
            <v>4.166666666666667</v>
          </cell>
          <cell r="AT247" t="str">
            <v xml:space="preserve">TravisColyer   </v>
          </cell>
          <cell r="AU247">
            <v>197</v>
          </cell>
          <cell r="AV247">
            <v>25.25</v>
          </cell>
          <cell r="AW247" t="str">
            <v xml:space="preserve">TravisColyer   </v>
          </cell>
        </row>
        <row r="248">
          <cell r="AI248">
            <v>396</v>
          </cell>
          <cell r="AJ248">
            <v>0</v>
          </cell>
          <cell r="AK248" t="str">
            <v>JackTrengove  [2] Indef</v>
          </cell>
          <cell r="AL248">
            <v>396</v>
          </cell>
          <cell r="AM248">
            <v>0</v>
          </cell>
          <cell r="AN248" t="str">
            <v>JackTrengove  [2] Indef</v>
          </cell>
          <cell r="AO248">
            <v>396</v>
          </cell>
          <cell r="AP248">
            <v>0</v>
          </cell>
          <cell r="AQ248" t="str">
            <v>JackTrengove  [2] Indef</v>
          </cell>
          <cell r="AR248">
            <v>384</v>
          </cell>
          <cell r="AS248">
            <v>0</v>
          </cell>
          <cell r="AT248" t="str">
            <v>JackTrengove  [2] Indef</v>
          </cell>
          <cell r="AU248">
            <v>396</v>
          </cell>
          <cell r="AV248">
            <v>0</v>
          </cell>
          <cell r="AW248" t="str">
            <v>JackTrengove  [2] Indef</v>
          </cell>
        </row>
        <row r="249">
          <cell r="AI249">
            <v>359</v>
          </cell>
          <cell r="AJ249">
            <v>9.5108695652173925</v>
          </cell>
          <cell r="AK249" t="str">
            <v>RhysStanley R  S/T</v>
          </cell>
          <cell r="AL249">
            <v>20</v>
          </cell>
          <cell r="AM249">
            <v>24.239130434782609</v>
          </cell>
          <cell r="AN249" t="str">
            <v>RhysStanley R  S/T</v>
          </cell>
          <cell r="AO249">
            <v>321</v>
          </cell>
          <cell r="AP249">
            <v>8.2608695652173925</v>
          </cell>
          <cell r="AQ249" t="str">
            <v>RhysStanley R  S/T</v>
          </cell>
          <cell r="AR249">
            <v>76</v>
          </cell>
          <cell r="AS249">
            <v>6.4130434782608701</v>
          </cell>
          <cell r="AT249" t="str">
            <v>RhysStanley R  S/T</v>
          </cell>
          <cell r="AU249">
            <v>198</v>
          </cell>
          <cell r="AV249">
            <v>25.244565217391305</v>
          </cell>
          <cell r="AW249" t="str">
            <v>RhysStanley R  S/T</v>
          </cell>
        </row>
        <row r="250">
          <cell r="AI250">
            <v>169</v>
          </cell>
          <cell r="AJ250">
            <v>16.612903225806452</v>
          </cell>
          <cell r="AK250" t="str">
            <v xml:space="preserve">JoshThomas   </v>
          </cell>
          <cell r="AL250">
            <v>358</v>
          </cell>
          <cell r="AM250">
            <v>9.193548387096774</v>
          </cell>
          <cell r="AN250" t="str">
            <v xml:space="preserve">JoshThomas   </v>
          </cell>
          <cell r="AO250">
            <v>83</v>
          </cell>
          <cell r="AP250">
            <v>19.112903225806452</v>
          </cell>
          <cell r="AQ250" t="str">
            <v xml:space="preserve">JoshThomas   </v>
          </cell>
          <cell r="AR250">
            <v>140</v>
          </cell>
          <cell r="AS250">
            <v>4.1129032258064511</v>
          </cell>
          <cell r="AT250" t="str">
            <v xml:space="preserve">JoshThomas   </v>
          </cell>
          <cell r="AU250">
            <v>199</v>
          </cell>
          <cell r="AV250">
            <v>25.241935483870968</v>
          </cell>
          <cell r="AW250" t="str">
            <v xml:space="preserve">JoshThomas   </v>
          </cell>
        </row>
        <row r="251">
          <cell r="AI251">
            <v>203</v>
          </cell>
          <cell r="AJ251">
            <v>15.443037974683543</v>
          </cell>
          <cell r="AK251" t="str">
            <v xml:space="preserve">MarcusBontempelli   </v>
          </cell>
          <cell r="AL251">
            <v>319</v>
          </cell>
          <cell r="AM251">
            <v>11.265822784810126</v>
          </cell>
          <cell r="AN251" t="str">
            <v xml:space="preserve">MarcusBontempelli   </v>
          </cell>
          <cell r="AO251">
            <v>128</v>
          </cell>
          <cell r="AP251">
            <v>16.772151898734176</v>
          </cell>
          <cell r="AQ251" t="str">
            <v xml:space="preserve">MarcusBontempelli   </v>
          </cell>
          <cell r="AR251">
            <v>80</v>
          </cell>
          <cell r="AS251">
            <v>6.3291139240506329</v>
          </cell>
          <cell r="AT251" t="str">
            <v xml:space="preserve">MarcusBontempelli   </v>
          </cell>
          <cell r="AU251">
            <v>200</v>
          </cell>
          <cell r="AV251">
            <v>25.221518987341771</v>
          </cell>
          <cell r="AW251" t="str">
            <v xml:space="preserve">MarcusBontempelli   </v>
          </cell>
        </row>
        <row r="252">
          <cell r="AI252">
            <v>110</v>
          </cell>
          <cell r="AJ252">
            <v>19.342105263157894</v>
          </cell>
          <cell r="AK252" t="str">
            <v xml:space="preserve">DanylePearce   </v>
          </cell>
          <cell r="AL252">
            <v>364</v>
          </cell>
          <cell r="AM252">
            <v>8.8596491228070171</v>
          </cell>
          <cell r="AN252" t="str">
            <v xml:space="preserve">DanylePearce   </v>
          </cell>
          <cell r="AO252">
            <v>145</v>
          </cell>
          <cell r="AP252">
            <v>15.482456140350877</v>
          </cell>
          <cell r="AQ252" t="str">
            <v xml:space="preserve">DanylePearce   </v>
          </cell>
          <cell r="AR252">
            <v>90</v>
          </cell>
          <cell r="AS252">
            <v>5.7894736842105265</v>
          </cell>
          <cell r="AT252" t="str">
            <v xml:space="preserve">DanylePearce   </v>
          </cell>
          <cell r="AU252">
            <v>201</v>
          </cell>
          <cell r="AV252">
            <v>25.219298245614034</v>
          </cell>
          <cell r="AW252" t="str">
            <v xml:space="preserve">DanylePearce   </v>
          </cell>
        </row>
        <row r="253">
          <cell r="AI253">
            <v>86</v>
          </cell>
          <cell r="AJ253">
            <v>20.321100917431192</v>
          </cell>
          <cell r="AK253" t="str">
            <v xml:space="preserve">MattSuckling   </v>
          </cell>
          <cell r="AL253">
            <v>94</v>
          </cell>
          <cell r="AM253">
            <v>19.082568807339449</v>
          </cell>
          <cell r="AN253" t="str">
            <v xml:space="preserve">MattSuckling   </v>
          </cell>
          <cell r="AO253">
            <v>376</v>
          </cell>
          <cell r="AP253">
            <v>5.6880733944954125</v>
          </cell>
          <cell r="AQ253" t="str">
            <v xml:space="preserve">MattSuckling   </v>
          </cell>
          <cell r="AR253">
            <v>163</v>
          </cell>
          <cell r="AS253">
            <v>3.6697247706422016</v>
          </cell>
          <cell r="AT253" t="str">
            <v xml:space="preserve">MattSuckling   </v>
          </cell>
          <cell r="AU253">
            <v>202</v>
          </cell>
          <cell r="AV253">
            <v>25.206422018348622</v>
          </cell>
          <cell r="AW253" t="str">
            <v xml:space="preserve">MattSuckling   </v>
          </cell>
        </row>
        <row r="254">
          <cell r="AI254">
            <v>139</v>
          </cell>
          <cell r="AJ254">
            <v>17.75</v>
          </cell>
          <cell r="AK254" t="str">
            <v xml:space="preserve">MattJones   </v>
          </cell>
          <cell r="AL254">
            <v>108</v>
          </cell>
          <cell r="AM254">
            <v>18.3</v>
          </cell>
          <cell r="AN254" t="str">
            <v xml:space="preserve">MattJones   </v>
          </cell>
          <cell r="AO254">
            <v>222</v>
          </cell>
          <cell r="AP254">
            <v>11.95</v>
          </cell>
          <cell r="AQ254" t="str">
            <v xml:space="preserve">MattJones   </v>
          </cell>
          <cell r="AR254">
            <v>305</v>
          </cell>
          <cell r="AS254">
            <v>1.1000000000000001</v>
          </cell>
          <cell r="AT254" t="str">
            <v xml:space="preserve">MattJones   </v>
          </cell>
          <cell r="AU254">
            <v>203</v>
          </cell>
          <cell r="AV254">
            <v>25.2</v>
          </cell>
          <cell r="AW254" t="str">
            <v xml:space="preserve">MattJones   </v>
          </cell>
        </row>
        <row r="255">
          <cell r="AI255">
            <v>396</v>
          </cell>
          <cell r="AJ255">
            <v>0</v>
          </cell>
          <cell r="AK255" t="str">
            <v xml:space="preserve">MatthewTaberner  [7.8] </v>
          </cell>
          <cell r="AL255">
            <v>396</v>
          </cell>
          <cell r="AM255">
            <v>0</v>
          </cell>
          <cell r="AN255" t="str">
            <v xml:space="preserve">MatthewTaberner  [7.8] </v>
          </cell>
          <cell r="AO255">
            <v>396</v>
          </cell>
          <cell r="AP255">
            <v>0</v>
          </cell>
          <cell r="AQ255" t="str">
            <v xml:space="preserve">MatthewTaberner  [7.8] </v>
          </cell>
          <cell r="AR255">
            <v>384</v>
          </cell>
          <cell r="AS255">
            <v>0</v>
          </cell>
          <cell r="AT255" t="str">
            <v xml:space="preserve">MatthewTaberner  [7.8] </v>
          </cell>
          <cell r="AU255">
            <v>396</v>
          </cell>
          <cell r="AV255">
            <v>0</v>
          </cell>
          <cell r="AW255" t="str">
            <v xml:space="preserve">MatthewTaberner  [7.8] </v>
          </cell>
        </row>
        <row r="256">
          <cell r="AI256">
            <v>78</v>
          </cell>
          <cell r="AJ256">
            <v>20.785714285714285</v>
          </cell>
          <cell r="AK256" t="str">
            <v>AndrewWalker   4w</v>
          </cell>
          <cell r="AL256">
            <v>102</v>
          </cell>
          <cell r="AM256">
            <v>18.571428571428573</v>
          </cell>
          <cell r="AN256" t="str">
            <v>AndrewWalker   4w</v>
          </cell>
          <cell r="AO256">
            <v>320</v>
          </cell>
          <cell r="AP256">
            <v>8.2857142857142865</v>
          </cell>
          <cell r="AQ256" t="str">
            <v>AndrewWalker   4w</v>
          </cell>
          <cell r="AR256">
            <v>311</v>
          </cell>
          <cell r="AS256">
            <v>1</v>
          </cell>
          <cell r="AT256" t="str">
            <v>AndrewWalker   4w</v>
          </cell>
          <cell r="AU256">
            <v>204</v>
          </cell>
          <cell r="AV256">
            <v>25.178571428571427</v>
          </cell>
          <cell r="AW256" t="str">
            <v>AndrewWalker   4w</v>
          </cell>
        </row>
        <row r="257">
          <cell r="AI257">
            <v>117</v>
          </cell>
          <cell r="AJ257">
            <v>18.7</v>
          </cell>
          <cell r="AK257" t="str">
            <v xml:space="preserve">ShaunHiggins RR  </v>
          </cell>
          <cell r="AL257">
            <v>280</v>
          </cell>
          <cell r="AM257">
            <v>12.7</v>
          </cell>
          <cell r="AN257" t="str">
            <v xml:space="preserve">ShaunHiggins RR  </v>
          </cell>
          <cell r="AO257">
            <v>171</v>
          </cell>
          <cell r="AP257">
            <v>14.3</v>
          </cell>
          <cell r="AQ257" t="str">
            <v xml:space="preserve">ShaunHiggins RR  </v>
          </cell>
          <cell r="AR257">
            <v>203</v>
          </cell>
          <cell r="AS257">
            <v>2.9</v>
          </cell>
          <cell r="AT257" t="str">
            <v xml:space="preserve">ShaunHiggins RR  </v>
          </cell>
          <cell r="AU257">
            <v>205</v>
          </cell>
          <cell r="AV257">
            <v>25.15</v>
          </cell>
          <cell r="AW257" t="str">
            <v xml:space="preserve">ShaunHiggins RR  </v>
          </cell>
        </row>
        <row r="258">
          <cell r="AI258">
            <v>80</v>
          </cell>
          <cell r="AJ258">
            <v>20.689655172413794</v>
          </cell>
          <cell r="AK258" t="str">
            <v xml:space="preserve">HeathShaw   </v>
          </cell>
          <cell r="AL258">
            <v>64</v>
          </cell>
          <cell r="AM258">
            <v>20.344827586206897</v>
          </cell>
          <cell r="AN258" t="str">
            <v xml:space="preserve">HeathShaw   </v>
          </cell>
          <cell r="AO258">
            <v>343</v>
          </cell>
          <cell r="AP258">
            <v>7.4137931034482767</v>
          </cell>
          <cell r="AQ258" t="str">
            <v xml:space="preserve">HeathShaw   </v>
          </cell>
          <cell r="AR258">
            <v>369</v>
          </cell>
          <cell r="AS258">
            <v>0.17241379310344829</v>
          </cell>
          <cell r="AT258" t="str">
            <v xml:space="preserve">HeathShaw   </v>
          </cell>
          <cell r="AU258">
            <v>206</v>
          </cell>
          <cell r="AV258">
            <v>25.05747126436782</v>
          </cell>
          <cell r="AW258" t="str">
            <v xml:space="preserve">HeathShaw   </v>
          </cell>
        </row>
        <row r="259">
          <cell r="AI259">
            <v>396</v>
          </cell>
          <cell r="AJ259">
            <v>0</v>
          </cell>
          <cell r="AK259" t="str">
            <v xml:space="preserve">TaylorHunt  [6.8] </v>
          </cell>
          <cell r="AL259">
            <v>396</v>
          </cell>
          <cell r="AM259">
            <v>0</v>
          </cell>
          <cell r="AN259" t="str">
            <v xml:space="preserve">TaylorHunt  [6.8] </v>
          </cell>
          <cell r="AO259">
            <v>396</v>
          </cell>
          <cell r="AP259">
            <v>0</v>
          </cell>
          <cell r="AQ259" t="str">
            <v xml:space="preserve">TaylorHunt  [6.8] </v>
          </cell>
          <cell r="AR259">
            <v>384</v>
          </cell>
          <cell r="AS259">
            <v>0</v>
          </cell>
          <cell r="AT259" t="str">
            <v xml:space="preserve">TaylorHunt  [6.8] </v>
          </cell>
          <cell r="AU259">
            <v>396</v>
          </cell>
          <cell r="AV259">
            <v>0</v>
          </cell>
          <cell r="AW259" t="str">
            <v xml:space="preserve">TaylorHunt  [6.8] </v>
          </cell>
        </row>
        <row r="260">
          <cell r="AI260">
            <v>396</v>
          </cell>
          <cell r="AJ260">
            <v>0</v>
          </cell>
          <cell r="AK260" t="str">
            <v xml:space="preserve">CurtlyHampton   </v>
          </cell>
          <cell r="AL260">
            <v>396</v>
          </cell>
          <cell r="AM260">
            <v>0</v>
          </cell>
          <cell r="AN260" t="str">
            <v xml:space="preserve">CurtlyHampton   </v>
          </cell>
          <cell r="AO260">
            <v>396</v>
          </cell>
          <cell r="AP260">
            <v>0</v>
          </cell>
          <cell r="AQ260" t="str">
            <v xml:space="preserve">CurtlyHampton   </v>
          </cell>
          <cell r="AR260">
            <v>384</v>
          </cell>
          <cell r="AS260">
            <v>0</v>
          </cell>
          <cell r="AT260" t="str">
            <v xml:space="preserve">CurtlyHampton   </v>
          </cell>
          <cell r="AU260">
            <v>396</v>
          </cell>
          <cell r="AV260">
            <v>0</v>
          </cell>
          <cell r="AW260" t="str">
            <v xml:space="preserve">CurtlyHampton   </v>
          </cell>
        </row>
        <row r="261">
          <cell r="AI261">
            <v>210</v>
          </cell>
          <cell r="AJ261">
            <v>15.306122448979592</v>
          </cell>
          <cell r="AK261" t="str">
            <v xml:space="preserve">JakeLloyd   </v>
          </cell>
          <cell r="AL261">
            <v>135</v>
          </cell>
          <cell r="AM261">
            <v>17.346938775510203</v>
          </cell>
          <cell r="AN261" t="str">
            <v xml:space="preserve">JakeLloyd   </v>
          </cell>
          <cell r="AO261">
            <v>187</v>
          </cell>
          <cell r="AP261">
            <v>13.520408163265305</v>
          </cell>
          <cell r="AQ261" t="str">
            <v xml:space="preserve">JakeLloyd   </v>
          </cell>
          <cell r="AR261">
            <v>216</v>
          </cell>
          <cell r="AS261">
            <v>2.704081632653061</v>
          </cell>
          <cell r="AT261" t="str">
            <v xml:space="preserve">JakeLloyd   </v>
          </cell>
          <cell r="AU261">
            <v>207</v>
          </cell>
          <cell r="AV261">
            <v>24.948979591836732</v>
          </cell>
          <cell r="AW261" t="str">
            <v xml:space="preserve">JakeLloyd   </v>
          </cell>
        </row>
        <row r="262">
          <cell r="AI262">
            <v>211</v>
          </cell>
          <cell r="AJ262">
            <v>15.222222222222221</v>
          </cell>
          <cell r="AK262" t="str">
            <v xml:space="preserve">AlexRance   </v>
          </cell>
          <cell r="AL262">
            <v>55</v>
          </cell>
          <cell r="AM262">
            <v>21</v>
          </cell>
          <cell r="AN262" t="str">
            <v xml:space="preserve">AlexRance   </v>
          </cell>
          <cell r="AO262">
            <v>237</v>
          </cell>
          <cell r="AP262">
            <v>11.5</v>
          </cell>
          <cell r="AQ262" t="str">
            <v xml:space="preserve">AlexRance   </v>
          </cell>
          <cell r="AR262">
            <v>384</v>
          </cell>
          <cell r="AS262">
            <v>0</v>
          </cell>
          <cell r="AT262" t="str">
            <v xml:space="preserve">AlexRance   </v>
          </cell>
          <cell r="AU262">
            <v>208</v>
          </cell>
          <cell r="AV262">
            <v>24.916666666666668</v>
          </cell>
          <cell r="AW262" t="str">
            <v xml:space="preserve">AlexRance   </v>
          </cell>
        </row>
        <row r="263">
          <cell r="AI263">
            <v>261</v>
          </cell>
          <cell r="AJ263">
            <v>13.474576271186439</v>
          </cell>
          <cell r="AK263" t="str">
            <v xml:space="preserve">BenMcEvoy   </v>
          </cell>
          <cell r="AL263">
            <v>99</v>
          </cell>
          <cell r="AM263">
            <v>18.64406779661017</v>
          </cell>
          <cell r="AN263" t="str">
            <v xml:space="preserve">BenMcEvoy   </v>
          </cell>
          <cell r="AO263">
            <v>182</v>
          </cell>
          <cell r="AP263">
            <v>13.728813559322033</v>
          </cell>
          <cell r="AQ263" t="str">
            <v xml:space="preserve">BenMcEvoy   </v>
          </cell>
          <cell r="AR263">
            <v>188</v>
          </cell>
          <cell r="AS263">
            <v>3.2203389830508473</v>
          </cell>
          <cell r="AT263" t="str">
            <v xml:space="preserve">BenMcEvoy   </v>
          </cell>
          <cell r="AU263">
            <v>209</v>
          </cell>
          <cell r="AV263">
            <v>24.872881355932201</v>
          </cell>
          <cell r="AW263" t="str">
            <v xml:space="preserve">BenMcEvoy   </v>
          </cell>
        </row>
        <row r="264">
          <cell r="AI264">
            <v>220</v>
          </cell>
          <cell r="AJ264">
            <v>14.935897435897436</v>
          </cell>
          <cell r="AK264" t="str">
            <v>JackBillings   3w</v>
          </cell>
          <cell r="AL264">
            <v>82</v>
          </cell>
          <cell r="AM264">
            <v>19.487179487179489</v>
          </cell>
          <cell r="AN264" t="str">
            <v>JackBillings   3w</v>
          </cell>
          <cell r="AO264">
            <v>305</v>
          </cell>
          <cell r="AP264">
            <v>8.9743589743589745</v>
          </cell>
          <cell r="AQ264" t="str">
            <v>JackBillings   3w</v>
          </cell>
          <cell r="AR264">
            <v>79</v>
          </cell>
          <cell r="AS264">
            <v>6.3461538461538467</v>
          </cell>
          <cell r="AT264" t="str">
            <v>JackBillings   3w</v>
          </cell>
          <cell r="AU264">
            <v>210</v>
          </cell>
          <cell r="AV264">
            <v>24.871794871794872</v>
          </cell>
          <cell r="AW264" t="str">
            <v>JackBillings   3w</v>
          </cell>
        </row>
        <row r="265">
          <cell r="AI265">
            <v>113</v>
          </cell>
          <cell r="AJ265">
            <v>19.12280701754386</v>
          </cell>
          <cell r="AK265" t="str">
            <v xml:space="preserve">JaredPolec   </v>
          </cell>
          <cell r="AL265">
            <v>311</v>
          </cell>
          <cell r="AM265">
            <v>11.491228070175438</v>
          </cell>
          <cell r="AN265" t="str">
            <v xml:space="preserve">JaredPolec   </v>
          </cell>
          <cell r="AO265">
            <v>212</v>
          </cell>
          <cell r="AP265">
            <v>12.324561403508772</v>
          </cell>
          <cell r="AQ265" t="str">
            <v xml:space="preserve">JaredPolec   </v>
          </cell>
          <cell r="AR265">
            <v>99</v>
          </cell>
          <cell r="AS265">
            <v>5.307017543859649</v>
          </cell>
          <cell r="AT265" t="str">
            <v xml:space="preserve">JaredPolec   </v>
          </cell>
          <cell r="AU265">
            <v>211</v>
          </cell>
          <cell r="AV265">
            <v>24.868421052631579</v>
          </cell>
          <cell r="AW265" t="str">
            <v xml:space="preserve">JaredPolec   </v>
          </cell>
        </row>
        <row r="266">
          <cell r="AI266">
            <v>162</v>
          </cell>
          <cell r="AJ266">
            <v>16.851851851851851</v>
          </cell>
          <cell r="AK266" t="str">
            <v xml:space="preserve">SamButler   </v>
          </cell>
          <cell r="AL266">
            <v>156</v>
          </cell>
          <cell r="AM266">
            <v>16.481481481481481</v>
          </cell>
          <cell r="AN266" t="str">
            <v xml:space="preserve">SamButler   </v>
          </cell>
          <cell r="AO266">
            <v>157</v>
          </cell>
          <cell r="AP266">
            <v>14.814814814814813</v>
          </cell>
          <cell r="AQ266" t="str">
            <v xml:space="preserve">SamButler   </v>
          </cell>
          <cell r="AR266">
            <v>329</v>
          </cell>
          <cell r="AS266">
            <v>0.64814814814814814</v>
          </cell>
          <cell r="AT266" t="str">
            <v xml:space="preserve">SamButler   </v>
          </cell>
          <cell r="AU266">
            <v>212</v>
          </cell>
          <cell r="AV266">
            <v>24.861111111111111</v>
          </cell>
          <cell r="AW266" t="str">
            <v xml:space="preserve">SamButler   </v>
          </cell>
        </row>
        <row r="267">
          <cell r="AI267">
            <v>186</v>
          </cell>
          <cell r="AJ267">
            <v>16</v>
          </cell>
          <cell r="AK267" t="str">
            <v xml:space="preserve">DeanTerlich R  </v>
          </cell>
          <cell r="AL267">
            <v>161</v>
          </cell>
          <cell r="AM267">
            <v>16.153846153846153</v>
          </cell>
          <cell r="AN267" t="str">
            <v xml:space="preserve">DeanTerlich R  </v>
          </cell>
          <cell r="AO267">
            <v>147</v>
          </cell>
          <cell r="AP267">
            <v>15.461538461538462</v>
          </cell>
          <cell r="AQ267" t="str">
            <v xml:space="preserve">DeanTerlich R  </v>
          </cell>
          <cell r="AR267">
            <v>311</v>
          </cell>
          <cell r="AS267">
            <v>1</v>
          </cell>
          <cell r="AT267" t="str">
            <v xml:space="preserve">DeanTerlich R  </v>
          </cell>
          <cell r="AU267">
            <v>213</v>
          </cell>
          <cell r="AV267">
            <v>24.846153846153847</v>
          </cell>
          <cell r="AW267" t="str">
            <v xml:space="preserve">DeanTerlich R  </v>
          </cell>
        </row>
        <row r="268">
          <cell r="AI268">
            <v>241</v>
          </cell>
          <cell r="AJ268">
            <v>14.086956521739131</v>
          </cell>
          <cell r="AK268" t="str">
            <v xml:space="preserve">HarryTaylor   </v>
          </cell>
          <cell r="AL268">
            <v>17</v>
          </cell>
          <cell r="AM268">
            <v>24.695652173913043</v>
          </cell>
          <cell r="AN268" t="str">
            <v xml:space="preserve">HarryTaylor   </v>
          </cell>
          <cell r="AO268">
            <v>303</v>
          </cell>
          <cell r="AP268">
            <v>9</v>
          </cell>
          <cell r="AQ268" t="str">
            <v xml:space="preserve">HarryTaylor   </v>
          </cell>
          <cell r="AR268">
            <v>328</v>
          </cell>
          <cell r="AS268">
            <v>0.65217391304347827</v>
          </cell>
          <cell r="AT268" t="str">
            <v xml:space="preserve">HarryTaylor   </v>
          </cell>
          <cell r="AU268">
            <v>214</v>
          </cell>
          <cell r="AV268">
            <v>24.826086956521738</v>
          </cell>
          <cell r="AW268" t="str">
            <v xml:space="preserve">HarryTaylor   </v>
          </cell>
        </row>
        <row r="269">
          <cell r="AI269">
            <v>223</v>
          </cell>
          <cell r="AJ269">
            <v>14.817073170731708</v>
          </cell>
          <cell r="AK269" t="str">
            <v xml:space="preserve">RhysPalmer   </v>
          </cell>
          <cell r="AL269">
            <v>330</v>
          </cell>
          <cell r="AM269">
            <v>10.731707317073171</v>
          </cell>
          <cell r="AN269" t="str">
            <v xml:space="preserve">RhysPalmer   </v>
          </cell>
          <cell r="AO269">
            <v>207</v>
          </cell>
          <cell r="AP269">
            <v>12.500000000000002</v>
          </cell>
          <cell r="AQ269" t="str">
            <v xml:space="preserve">RhysPalmer   </v>
          </cell>
          <cell r="AR269">
            <v>43</v>
          </cell>
          <cell r="AS269">
            <v>9.1463414634146343</v>
          </cell>
          <cell r="AT269" t="str">
            <v xml:space="preserve">RhysPalmer   </v>
          </cell>
          <cell r="AU269">
            <v>215</v>
          </cell>
          <cell r="AV269">
            <v>24.81707317073171</v>
          </cell>
          <cell r="AW269" t="str">
            <v xml:space="preserve">RhysPalmer   </v>
          </cell>
        </row>
        <row r="270">
          <cell r="AI270">
            <v>396</v>
          </cell>
          <cell r="AJ270">
            <v>0</v>
          </cell>
          <cell r="AK270" t="str">
            <v>BrentReilly   TBA</v>
          </cell>
          <cell r="AL270">
            <v>396</v>
          </cell>
          <cell r="AM270">
            <v>0</v>
          </cell>
          <cell r="AN270" t="str">
            <v>BrentReilly   TBA</v>
          </cell>
          <cell r="AO270">
            <v>396</v>
          </cell>
          <cell r="AP270">
            <v>0</v>
          </cell>
          <cell r="AQ270" t="str">
            <v>BrentReilly   TBA</v>
          </cell>
          <cell r="AR270">
            <v>384</v>
          </cell>
          <cell r="AS270">
            <v>0</v>
          </cell>
          <cell r="AT270" t="str">
            <v>BrentReilly   TBA</v>
          </cell>
          <cell r="AU270">
            <v>396</v>
          </cell>
          <cell r="AV270">
            <v>0</v>
          </cell>
          <cell r="AW270" t="str">
            <v>BrentReilly   TBA</v>
          </cell>
        </row>
        <row r="271">
          <cell r="AI271">
            <v>128</v>
          </cell>
          <cell r="AJ271">
            <v>18.218390804597703</v>
          </cell>
          <cell r="AK271" t="str">
            <v xml:space="preserve">JackGrimes   </v>
          </cell>
          <cell r="AL271">
            <v>98</v>
          </cell>
          <cell r="AM271">
            <v>18.735632183908049</v>
          </cell>
          <cell r="AN271" t="str">
            <v xml:space="preserve">JackGrimes   </v>
          </cell>
          <cell r="AO271">
            <v>267</v>
          </cell>
          <cell r="AP271">
            <v>10.459770114942529</v>
          </cell>
          <cell r="AQ271" t="str">
            <v xml:space="preserve">JackGrimes   </v>
          </cell>
          <cell r="AR271">
            <v>299</v>
          </cell>
          <cell r="AS271">
            <v>1.149425287356322</v>
          </cell>
          <cell r="AT271" t="str">
            <v xml:space="preserve">JackGrimes   </v>
          </cell>
          <cell r="AU271">
            <v>216</v>
          </cell>
          <cell r="AV271">
            <v>24.798850574712645</v>
          </cell>
          <cell r="AW271" t="str">
            <v xml:space="preserve">JackGrimes   </v>
          </cell>
        </row>
        <row r="272">
          <cell r="AI272">
            <v>154</v>
          </cell>
          <cell r="AJ272">
            <v>17.09090909090909</v>
          </cell>
          <cell r="AK272" t="str">
            <v xml:space="preserve">JarrodHarbrow   </v>
          </cell>
          <cell r="AL272">
            <v>309</v>
          </cell>
          <cell r="AM272">
            <v>11.545454545454545</v>
          </cell>
          <cell r="AN272" t="str">
            <v xml:space="preserve">JarrodHarbrow   </v>
          </cell>
          <cell r="AO272">
            <v>127</v>
          </cell>
          <cell r="AP272">
            <v>16.772727272727273</v>
          </cell>
          <cell r="AQ272" t="str">
            <v xml:space="preserve">JarrodHarbrow   </v>
          </cell>
          <cell r="AR272">
            <v>247</v>
          </cell>
          <cell r="AS272">
            <v>2.0909090909090908</v>
          </cell>
          <cell r="AT272" t="str">
            <v xml:space="preserve">JarrodHarbrow   </v>
          </cell>
          <cell r="AU272">
            <v>217</v>
          </cell>
          <cell r="AV272">
            <v>24.795454545454547</v>
          </cell>
          <cell r="AW272" t="str">
            <v xml:space="preserve">JarrodHarbrow   </v>
          </cell>
        </row>
        <row r="273">
          <cell r="AI273">
            <v>260</v>
          </cell>
          <cell r="AJ273">
            <v>13.5</v>
          </cell>
          <cell r="AK273" t="str">
            <v>EricMackenzie   Seas</v>
          </cell>
          <cell r="AL273">
            <v>8</v>
          </cell>
          <cell r="AM273">
            <v>27.09090909090909</v>
          </cell>
          <cell r="AN273" t="str">
            <v>EricMackenzie   Seas</v>
          </cell>
          <cell r="AO273">
            <v>358</v>
          </cell>
          <cell r="AP273">
            <v>6.5909090909090908</v>
          </cell>
          <cell r="AQ273" t="str">
            <v>EricMackenzie   Seas</v>
          </cell>
          <cell r="AR273">
            <v>337</v>
          </cell>
          <cell r="AS273">
            <v>0.54545454545454541</v>
          </cell>
          <cell r="AT273" t="str">
            <v>EricMackenzie   Seas</v>
          </cell>
          <cell r="AU273">
            <v>218</v>
          </cell>
          <cell r="AV273">
            <v>24.772727272727273</v>
          </cell>
          <cell r="AW273" t="str">
            <v>EricMackenzie   Seas</v>
          </cell>
        </row>
        <row r="274">
          <cell r="AI274">
            <v>396</v>
          </cell>
          <cell r="AJ274">
            <v>0</v>
          </cell>
          <cell r="AK274" t="str">
            <v xml:space="preserve">KayneTurner  [6] </v>
          </cell>
          <cell r="AL274">
            <v>396</v>
          </cell>
          <cell r="AM274">
            <v>0</v>
          </cell>
          <cell r="AN274" t="str">
            <v xml:space="preserve">KayneTurner  [6] </v>
          </cell>
          <cell r="AO274">
            <v>396</v>
          </cell>
          <cell r="AP274">
            <v>0</v>
          </cell>
          <cell r="AQ274" t="str">
            <v xml:space="preserve">KayneTurner  [6] </v>
          </cell>
          <cell r="AR274">
            <v>384</v>
          </cell>
          <cell r="AS274">
            <v>0</v>
          </cell>
          <cell r="AT274" t="str">
            <v xml:space="preserve">KayneTurner  [6] </v>
          </cell>
          <cell r="AU274">
            <v>396</v>
          </cell>
          <cell r="AV274">
            <v>0</v>
          </cell>
          <cell r="AW274" t="str">
            <v xml:space="preserve">KayneTurner  [6] </v>
          </cell>
        </row>
        <row r="275">
          <cell r="AI275">
            <v>143</v>
          </cell>
          <cell r="AJ275">
            <v>17.571428571428573</v>
          </cell>
          <cell r="AK275" t="str">
            <v>RyanHarwood   6-7w</v>
          </cell>
          <cell r="AL275">
            <v>182</v>
          </cell>
          <cell r="AM275">
            <v>15.571428571428571</v>
          </cell>
          <cell r="AN275" t="str">
            <v>RyanHarwood   6-7w</v>
          </cell>
          <cell r="AO275">
            <v>168</v>
          </cell>
          <cell r="AP275">
            <v>14.357142857142858</v>
          </cell>
          <cell r="AQ275" t="str">
            <v>RyanHarwood   6-7w</v>
          </cell>
          <cell r="AR275">
            <v>311</v>
          </cell>
          <cell r="AS275">
            <v>1</v>
          </cell>
          <cell r="AT275" t="str">
            <v>RyanHarwood   6-7w</v>
          </cell>
          <cell r="AU275">
            <v>219</v>
          </cell>
          <cell r="AV275">
            <v>24.75</v>
          </cell>
          <cell r="AW275" t="str">
            <v>RyanHarwood   6-7w</v>
          </cell>
        </row>
        <row r="276">
          <cell r="AI276">
            <v>145</v>
          </cell>
          <cell r="AJ276">
            <v>17.529411764705884</v>
          </cell>
          <cell r="AK276" t="str">
            <v xml:space="preserve">StevenMotlop   </v>
          </cell>
          <cell r="AL276">
            <v>142</v>
          </cell>
          <cell r="AM276">
            <v>17.058823529411764</v>
          </cell>
          <cell r="AN276" t="str">
            <v xml:space="preserve">StevenMotlop   </v>
          </cell>
          <cell r="AO276">
            <v>373</v>
          </cell>
          <cell r="AP276">
            <v>5.9411764705882355</v>
          </cell>
          <cell r="AQ276" t="str">
            <v xml:space="preserve">StevenMotlop   </v>
          </cell>
          <cell r="AR276">
            <v>64</v>
          </cell>
          <cell r="AS276">
            <v>6.9411764705882355</v>
          </cell>
          <cell r="AT276" t="str">
            <v xml:space="preserve">StevenMotlop   </v>
          </cell>
          <cell r="AU276">
            <v>220</v>
          </cell>
          <cell r="AV276">
            <v>24.735294117647058</v>
          </cell>
          <cell r="AW276" t="str">
            <v xml:space="preserve">StevenMotlop   </v>
          </cell>
        </row>
        <row r="277">
          <cell r="AI277">
            <v>107</v>
          </cell>
          <cell r="AJ277">
            <v>19.40909090909091</v>
          </cell>
          <cell r="AK277" t="str">
            <v xml:space="preserve">BradleyHill R  </v>
          </cell>
          <cell r="AL277">
            <v>205</v>
          </cell>
          <cell r="AM277">
            <v>15</v>
          </cell>
          <cell r="AN277" t="str">
            <v xml:space="preserve">BradleyHill R  </v>
          </cell>
          <cell r="AO277">
            <v>251</v>
          </cell>
          <cell r="AP277">
            <v>11.045454545454545</v>
          </cell>
          <cell r="AQ277" t="str">
            <v xml:space="preserve">BradleyHill R  </v>
          </cell>
          <cell r="AR277">
            <v>199</v>
          </cell>
          <cell r="AS277">
            <v>3</v>
          </cell>
          <cell r="AT277" t="str">
            <v xml:space="preserve">BradleyHill R  </v>
          </cell>
          <cell r="AU277">
            <v>221</v>
          </cell>
          <cell r="AV277">
            <v>24.727272727272727</v>
          </cell>
          <cell r="AW277" t="str">
            <v xml:space="preserve">BradleyHill R  </v>
          </cell>
        </row>
        <row r="278">
          <cell r="AI278">
            <v>396</v>
          </cell>
          <cell r="AJ278">
            <v>0</v>
          </cell>
          <cell r="AK278" t="str">
            <v xml:space="preserve">MartinGleeson  [6.8] </v>
          </cell>
          <cell r="AL278">
            <v>396</v>
          </cell>
          <cell r="AM278">
            <v>0</v>
          </cell>
          <cell r="AN278" t="str">
            <v xml:space="preserve">MartinGleeson  [6.8] </v>
          </cell>
          <cell r="AO278">
            <v>396</v>
          </cell>
          <cell r="AP278">
            <v>0</v>
          </cell>
          <cell r="AQ278" t="str">
            <v xml:space="preserve">MartinGleeson  [6.8] </v>
          </cell>
          <cell r="AR278">
            <v>384</v>
          </cell>
          <cell r="AS278">
            <v>0</v>
          </cell>
          <cell r="AT278" t="str">
            <v xml:space="preserve">MartinGleeson  [6.8] </v>
          </cell>
          <cell r="AU278">
            <v>396</v>
          </cell>
          <cell r="AV278">
            <v>0</v>
          </cell>
          <cell r="AW278" t="str">
            <v xml:space="preserve">MartinGleeson  [6.8] </v>
          </cell>
        </row>
        <row r="279">
          <cell r="AI279">
            <v>396</v>
          </cell>
          <cell r="AJ279">
            <v>0</v>
          </cell>
          <cell r="AK279" t="str">
            <v xml:space="preserve">MatthewWatson  [2.4] </v>
          </cell>
          <cell r="AL279">
            <v>396</v>
          </cell>
          <cell r="AM279">
            <v>0</v>
          </cell>
          <cell r="AN279" t="str">
            <v xml:space="preserve">MatthewWatson  [2.4] </v>
          </cell>
          <cell r="AO279">
            <v>396</v>
          </cell>
          <cell r="AP279">
            <v>0</v>
          </cell>
          <cell r="AQ279" t="str">
            <v xml:space="preserve">MatthewWatson  [2.4] </v>
          </cell>
          <cell r="AR279">
            <v>384</v>
          </cell>
          <cell r="AS279">
            <v>0</v>
          </cell>
          <cell r="AT279" t="str">
            <v xml:space="preserve">MatthewWatson  [2.4] </v>
          </cell>
          <cell r="AU279">
            <v>396</v>
          </cell>
          <cell r="AV279">
            <v>0</v>
          </cell>
          <cell r="AW279" t="str">
            <v xml:space="preserve">MatthewWatson  [2.4] </v>
          </cell>
        </row>
        <row r="280">
          <cell r="AI280">
            <v>239</v>
          </cell>
          <cell r="AJ280">
            <v>14.144736842105264</v>
          </cell>
          <cell r="AK280" t="str">
            <v xml:space="preserve">MaverickWeller R  </v>
          </cell>
          <cell r="AL280">
            <v>362</v>
          </cell>
          <cell r="AM280">
            <v>8.9473684210526319</v>
          </cell>
          <cell r="AN280" t="str">
            <v xml:space="preserve">MaverickWeller R  </v>
          </cell>
          <cell r="AO280">
            <v>48</v>
          </cell>
          <cell r="AP280">
            <v>22.763157894736842</v>
          </cell>
          <cell r="AQ280" t="str">
            <v xml:space="preserve">MaverickWeller R  </v>
          </cell>
          <cell r="AR280">
            <v>264</v>
          </cell>
          <cell r="AS280">
            <v>1.6447368421052633</v>
          </cell>
          <cell r="AT280" t="str">
            <v xml:space="preserve">MaverickWeller R  </v>
          </cell>
          <cell r="AU280">
            <v>222</v>
          </cell>
          <cell r="AV280">
            <v>24.539473684210527</v>
          </cell>
          <cell r="AW280" t="str">
            <v xml:space="preserve">MaverickWeller R  </v>
          </cell>
        </row>
        <row r="281">
          <cell r="AI281">
            <v>347</v>
          </cell>
          <cell r="AJ281">
            <v>10.105263157894736</v>
          </cell>
          <cell r="AK281" t="str">
            <v xml:space="preserve">JamieCripps   </v>
          </cell>
          <cell r="AL281">
            <v>329</v>
          </cell>
          <cell r="AM281">
            <v>10.736842105263158</v>
          </cell>
          <cell r="AN281" t="str">
            <v xml:space="preserve">JamieCripps   </v>
          </cell>
          <cell r="AO281">
            <v>109</v>
          </cell>
          <cell r="AP281">
            <v>17.684210526315791</v>
          </cell>
          <cell r="AQ281" t="str">
            <v xml:space="preserve">JamieCripps   </v>
          </cell>
          <cell r="AR281">
            <v>41</v>
          </cell>
          <cell r="AS281">
            <v>9.2631578947368425</v>
          </cell>
          <cell r="AT281" t="str">
            <v xml:space="preserve">JamieCripps   </v>
          </cell>
          <cell r="AU281">
            <v>223</v>
          </cell>
          <cell r="AV281">
            <v>24.526315789473685</v>
          </cell>
          <cell r="AW281" t="str">
            <v xml:space="preserve">JamieCripps   </v>
          </cell>
        </row>
        <row r="282">
          <cell r="AI282">
            <v>119</v>
          </cell>
          <cell r="AJ282">
            <v>18.620689655172413</v>
          </cell>
          <cell r="AK282" t="str">
            <v xml:space="preserve">TaylorAdams   </v>
          </cell>
          <cell r="AL282">
            <v>335</v>
          </cell>
          <cell r="AM282">
            <v>10.517241379310345</v>
          </cell>
          <cell r="AN282" t="str">
            <v xml:space="preserve">TaylorAdams   </v>
          </cell>
          <cell r="AO282">
            <v>118</v>
          </cell>
          <cell r="AP282">
            <v>17.327586206896552</v>
          </cell>
          <cell r="AQ282" t="str">
            <v xml:space="preserve">TaylorAdams   </v>
          </cell>
          <cell r="AR282">
            <v>293</v>
          </cell>
          <cell r="AS282">
            <v>1.2931034482758621</v>
          </cell>
          <cell r="AT282" t="str">
            <v xml:space="preserve">TaylorAdams   </v>
          </cell>
          <cell r="AU282">
            <v>224</v>
          </cell>
          <cell r="AV282">
            <v>24.482758620689655</v>
          </cell>
          <cell r="AW282" t="str">
            <v xml:space="preserve">TaylorAdams   </v>
          </cell>
        </row>
        <row r="283">
          <cell r="AI283">
            <v>141</v>
          </cell>
          <cell r="AJ283">
            <v>17.708333333333332</v>
          </cell>
          <cell r="AK283" t="str">
            <v xml:space="preserve">DustinFletcher   </v>
          </cell>
          <cell r="AL283">
            <v>9</v>
          </cell>
          <cell r="AM283">
            <v>26.944444444444443</v>
          </cell>
          <cell r="AN283" t="str">
            <v xml:space="preserve">DustinFletcher   </v>
          </cell>
          <cell r="AO283">
            <v>394</v>
          </cell>
          <cell r="AP283">
            <v>2.1527777777777777</v>
          </cell>
          <cell r="AQ283" t="str">
            <v xml:space="preserve">DustinFletcher   </v>
          </cell>
          <cell r="AR283">
            <v>349</v>
          </cell>
          <cell r="AS283">
            <v>0.41666666666666663</v>
          </cell>
          <cell r="AT283" t="str">
            <v xml:space="preserve">DustinFletcher   </v>
          </cell>
          <cell r="AU283">
            <v>225</v>
          </cell>
          <cell r="AV283">
            <v>24.444444444444443</v>
          </cell>
          <cell r="AW283" t="str">
            <v xml:space="preserve">DustinFletcher   </v>
          </cell>
        </row>
        <row r="284">
          <cell r="AI284">
            <v>150</v>
          </cell>
          <cell r="AJ284">
            <v>17.36559139784946</v>
          </cell>
          <cell r="AK284" t="str">
            <v xml:space="preserve">GeorgeHorlin-Smith   </v>
          </cell>
          <cell r="AL284">
            <v>323</v>
          </cell>
          <cell r="AM284">
            <v>11.0752688172043</v>
          </cell>
          <cell r="AN284" t="str">
            <v xml:space="preserve">GeorgeHorlin-Smith   </v>
          </cell>
          <cell r="AO284">
            <v>162</v>
          </cell>
          <cell r="AP284">
            <v>14.623655913978494</v>
          </cell>
          <cell r="AQ284" t="str">
            <v xml:space="preserve">GeorgeHorlin-Smith   </v>
          </cell>
          <cell r="AR284">
            <v>119</v>
          </cell>
          <cell r="AS284">
            <v>4.8387096774193541</v>
          </cell>
          <cell r="AT284" t="str">
            <v xml:space="preserve">GeorgeHorlin-Smith   </v>
          </cell>
          <cell r="AU284">
            <v>226</v>
          </cell>
          <cell r="AV284">
            <v>24.43548387096774</v>
          </cell>
          <cell r="AW284" t="str">
            <v xml:space="preserve">GeorgeHorlin-Smith   </v>
          </cell>
        </row>
        <row r="285">
          <cell r="AI285">
            <v>178</v>
          </cell>
          <cell r="AJ285">
            <v>16.287128712871286</v>
          </cell>
          <cell r="AK285" t="str">
            <v xml:space="preserve">SamMayes   </v>
          </cell>
          <cell r="AL285">
            <v>141</v>
          </cell>
          <cell r="AM285">
            <v>17.128712871287128</v>
          </cell>
          <cell r="AN285" t="str">
            <v xml:space="preserve">SamMayes   </v>
          </cell>
          <cell r="AO285">
            <v>264</v>
          </cell>
          <cell r="AP285">
            <v>10.544554455445544</v>
          </cell>
          <cell r="AQ285" t="str">
            <v xml:space="preserve">SamMayes   </v>
          </cell>
          <cell r="AR285">
            <v>159</v>
          </cell>
          <cell r="AS285">
            <v>3.8118811881188122</v>
          </cell>
          <cell r="AT285" t="str">
            <v xml:space="preserve">SamMayes   </v>
          </cell>
          <cell r="AU285">
            <v>227</v>
          </cell>
          <cell r="AV285">
            <v>24.430693069306933</v>
          </cell>
          <cell r="AW285" t="str">
            <v xml:space="preserve">SamMayes   </v>
          </cell>
        </row>
        <row r="286">
          <cell r="AI286">
            <v>396</v>
          </cell>
          <cell r="AJ286">
            <v>0</v>
          </cell>
          <cell r="AK286" t="str">
            <v xml:space="preserve">MichaelWalters  [8] </v>
          </cell>
          <cell r="AL286">
            <v>396</v>
          </cell>
          <cell r="AM286">
            <v>0</v>
          </cell>
          <cell r="AN286" t="str">
            <v xml:space="preserve">MichaelWalters  [8] </v>
          </cell>
          <cell r="AO286">
            <v>396</v>
          </cell>
          <cell r="AP286">
            <v>0</v>
          </cell>
          <cell r="AQ286" t="str">
            <v xml:space="preserve">MichaelWalters  [8] </v>
          </cell>
          <cell r="AR286">
            <v>384</v>
          </cell>
          <cell r="AS286">
            <v>0</v>
          </cell>
          <cell r="AT286" t="str">
            <v xml:space="preserve">MichaelWalters  [8] </v>
          </cell>
          <cell r="AU286">
            <v>396</v>
          </cell>
          <cell r="AV286">
            <v>0</v>
          </cell>
          <cell r="AW286" t="str">
            <v xml:space="preserve">MichaelWalters  [8] </v>
          </cell>
        </row>
        <row r="287">
          <cell r="AI287">
            <v>265</v>
          </cell>
          <cell r="AJ287">
            <v>13.333333333333332</v>
          </cell>
          <cell r="AK287" t="str">
            <v xml:space="preserve">AdamGoodes   </v>
          </cell>
          <cell r="AL287">
            <v>157</v>
          </cell>
          <cell r="AM287">
            <v>16.451612903225804</v>
          </cell>
          <cell r="AN287" t="str">
            <v xml:space="preserve">AdamGoodes   </v>
          </cell>
          <cell r="AO287">
            <v>338</v>
          </cell>
          <cell r="AP287">
            <v>7.6344086021505371</v>
          </cell>
          <cell r="AQ287" t="str">
            <v xml:space="preserve">AdamGoodes   </v>
          </cell>
          <cell r="AR287">
            <v>34</v>
          </cell>
          <cell r="AS287">
            <v>10.32258064516129</v>
          </cell>
          <cell r="AT287" t="str">
            <v xml:space="preserve">AdamGoodes   </v>
          </cell>
          <cell r="AU287">
            <v>228</v>
          </cell>
          <cell r="AV287">
            <v>24.354838709677416</v>
          </cell>
          <cell r="AW287" t="str">
            <v xml:space="preserve">AdamGoodes   </v>
          </cell>
        </row>
        <row r="288">
          <cell r="AI288">
            <v>396</v>
          </cell>
          <cell r="AJ288">
            <v>0</v>
          </cell>
          <cell r="AK288" t="str">
            <v xml:space="preserve">BenBrown R [9.8] </v>
          </cell>
          <cell r="AL288">
            <v>396</v>
          </cell>
          <cell r="AM288">
            <v>0</v>
          </cell>
          <cell r="AN288" t="str">
            <v xml:space="preserve">BenBrown R [9.8] </v>
          </cell>
          <cell r="AO288">
            <v>396</v>
          </cell>
          <cell r="AP288">
            <v>0</v>
          </cell>
          <cell r="AQ288" t="str">
            <v xml:space="preserve">BenBrown R [9.8] </v>
          </cell>
          <cell r="AR288">
            <v>384</v>
          </cell>
          <cell r="AS288">
            <v>0</v>
          </cell>
          <cell r="AT288" t="str">
            <v xml:space="preserve">BenBrown R [9.8] </v>
          </cell>
          <cell r="AU288">
            <v>396</v>
          </cell>
          <cell r="AV288">
            <v>0</v>
          </cell>
          <cell r="AW288" t="str">
            <v xml:space="preserve">BenBrown R [9.8] </v>
          </cell>
        </row>
        <row r="289">
          <cell r="AI289">
            <v>310</v>
          </cell>
          <cell r="AJ289">
            <v>11.428571428571429</v>
          </cell>
          <cell r="AK289" t="str">
            <v xml:space="preserve">JamesPodsiadly   </v>
          </cell>
          <cell r="AL289">
            <v>65</v>
          </cell>
          <cell r="AM289">
            <v>20.285714285714285</v>
          </cell>
          <cell r="AN289" t="str">
            <v xml:space="preserve">JamesPodsiadly   </v>
          </cell>
          <cell r="AO289">
            <v>364</v>
          </cell>
          <cell r="AP289">
            <v>6.4285714285714288</v>
          </cell>
          <cell r="AQ289" t="str">
            <v xml:space="preserve">JamesPodsiadly   </v>
          </cell>
          <cell r="AR289">
            <v>52</v>
          </cell>
          <cell r="AS289">
            <v>8.0952380952380949</v>
          </cell>
          <cell r="AT289" t="str">
            <v xml:space="preserve">JamesPodsiadly   </v>
          </cell>
          <cell r="AU289">
            <v>229</v>
          </cell>
          <cell r="AV289">
            <v>24.30952380952381</v>
          </cell>
          <cell r="AW289" t="str">
            <v xml:space="preserve">JamesPodsiadly   </v>
          </cell>
        </row>
        <row r="290">
          <cell r="AI290">
            <v>253</v>
          </cell>
          <cell r="AJ290">
            <v>13.77049180327869</v>
          </cell>
          <cell r="AK290" t="str">
            <v xml:space="preserve">ElliotYeo   </v>
          </cell>
          <cell r="AL290">
            <v>181</v>
          </cell>
          <cell r="AM290">
            <v>15.57377049180328</v>
          </cell>
          <cell r="AN290" t="str">
            <v xml:space="preserve">ElliotYeo   </v>
          </cell>
          <cell r="AO290">
            <v>143</v>
          </cell>
          <cell r="AP290">
            <v>15.901639344262296</v>
          </cell>
          <cell r="AQ290" t="str">
            <v xml:space="preserve">ElliotYeo   </v>
          </cell>
          <cell r="AR290">
            <v>294</v>
          </cell>
          <cell r="AS290">
            <v>1.2295081967213115</v>
          </cell>
          <cell r="AT290" t="str">
            <v xml:space="preserve">ElliotYeo   </v>
          </cell>
          <cell r="AU290">
            <v>230</v>
          </cell>
          <cell r="AV290">
            <v>24.303278688524593</v>
          </cell>
          <cell r="AW290" t="str">
            <v xml:space="preserve">ElliotYeo   </v>
          </cell>
        </row>
        <row r="291">
          <cell r="AI291">
            <v>396</v>
          </cell>
          <cell r="AJ291">
            <v>0</v>
          </cell>
          <cell r="AK291" t="str">
            <v xml:space="preserve">JarrynGeary  [6.4] </v>
          </cell>
          <cell r="AL291">
            <v>396</v>
          </cell>
          <cell r="AM291">
            <v>0</v>
          </cell>
          <cell r="AN291" t="str">
            <v xml:space="preserve">JarrynGeary  [6.4] </v>
          </cell>
          <cell r="AO291">
            <v>396</v>
          </cell>
          <cell r="AP291">
            <v>0</v>
          </cell>
          <cell r="AQ291" t="str">
            <v xml:space="preserve">JarrynGeary  [6.4] </v>
          </cell>
          <cell r="AR291">
            <v>384</v>
          </cell>
          <cell r="AS291">
            <v>0</v>
          </cell>
          <cell r="AT291" t="str">
            <v xml:space="preserve">JarrynGeary  [6.4] </v>
          </cell>
          <cell r="AU291">
            <v>396</v>
          </cell>
          <cell r="AV291">
            <v>0</v>
          </cell>
          <cell r="AW291" t="str">
            <v xml:space="preserve">JarrynGeary  [6.4] </v>
          </cell>
        </row>
        <row r="292">
          <cell r="AI292">
            <v>294</v>
          </cell>
          <cell r="AJ292">
            <v>11.869565217391305</v>
          </cell>
          <cell r="AK292" t="str">
            <v xml:space="preserve">JordanMurdoch   </v>
          </cell>
          <cell r="AL292">
            <v>301</v>
          </cell>
          <cell r="AM292">
            <v>11.739130434782609</v>
          </cell>
          <cell r="AN292" t="str">
            <v xml:space="preserve">JordanMurdoch   </v>
          </cell>
          <cell r="AO292">
            <v>114</v>
          </cell>
          <cell r="AP292">
            <v>17.521739130434781</v>
          </cell>
          <cell r="AQ292" t="str">
            <v xml:space="preserve">JordanMurdoch   </v>
          </cell>
          <cell r="AR292">
            <v>74</v>
          </cell>
          <cell r="AS292">
            <v>6.4782608695652177</v>
          </cell>
          <cell r="AT292" t="str">
            <v xml:space="preserve">JordanMurdoch   </v>
          </cell>
          <cell r="AU292">
            <v>231</v>
          </cell>
          <cell r="AV292">
            <v>24.282608695652176</v>
          </cell>
          <cell r="AW292" t="str">
            <v xml:space="preserve">JordanMurdoch   </v>
          </cell>
        </row>
        <row r="293">
          <cell r="AI293">
            <v>157</v>
          </cell>
          <cell r="AJ293">
            <v>17.061403508771928</v>
          </cell>
          <cell r="AK293" t="str">
            <v xml:space="preserve">LeeSpurr   </v>
          </cell>
          <cell r="AL293">
            <v>60</v>
          </cell>
          <cell r="AM293">
            <v>20.614035087719298</v>
          </cell>
          <cell r="AN293" t="str">
            <v xml:space="preserve">LeeSpurr   </v>
          </cell>
          <cell r="AO293">
            <v>315</v>
          </cell>
          <cell r="AP293">
            <v>8.5964912280701746</v>
          </cell>
          <cell r="AQ293" t="str">
            <v xml:space="preserve">LeeSpurr   </v>
          </cell>
          <cell r="AR293">
            <v>323</v>
          </cell>
          <cell r="AS293">
            <v>0.78947368421052633</v>
          </cell>
          <cell r="AT293" t="str">
            <v xml:space="preserve">LeeSpurr   </v>
          </cell>
          <cell r="AU293">
            <v>232</v>
          </cell>
          <cell r="AV293">
            <v>24.276315789473685</v>
          </cell>
          <cell r="AW293" t="str">
            <v xml:space="preserve">LeeSpurr   </v>
          </cell>
        </row>
        <row r="294">
          <cell r="AI294">
            <v>291</v>
          </cell>
          <cell r="AJ294">
            <v>12.227272727272727</v>
          </cell>
          <cell r="AK294" t="str">
            <v xml:space="preserve">StewartCrameri RR  </v>
          </cell>
          <cell r="AL294">
            <v>271</v>
          </cell>
          <cell r="AM294">
            <v>12.909090909090908</v>
          </cell>
          <cell r="AN294" t="str">
            <v xml:space="preserve">StewartCrameri RR  </v>
          </cell>
          <cell r="AO294">
            <v>251</v>
          </cell>
          <cell r="AP294">
            <v>11.045454545454545</v>
          </cell>
          <cell r="AQ294" t="str">
            <v xml:space="preserve">StewartCrameri RR  </v>
          </cell>
          <cell r="AR294">
            <v>31</v>
          </cell>
          <cell r="AS294">
            <v>10.863636363636363</v>
          </cell>
          <cell r="AT294" t="str">
            <v xml:space="preserve">StewartCrameri RR  </v>
          </cell>
          <cell r="AU294">
            <v>233</v>
          </cell>
          <cell r="AV294">
            <v>24.25</v>
          </cell>
          <cell r="AW294" t="str">
            <v xml:space="preserve">StewartCrameri RR  </v>
          </cell>
        </row>
        <row r="295">
          <cell r="AI295">
            <v>396</v>
          </cell>
          <cell r="AJ295">
            <v>0</v>
          </cell>
          <cell r="AK295" t="str">
            <v xml:space="preserve">JimmyToumpas  [3.8] </v>
          </cell>
          <cell r="AL295">
            <v>396</v>
          </cell>
          <cell r="AM295">
            <v>0</v>
          </cell>
          <cell r="AN295" t="str">
            <v xml:space="preserve">JimmyToumpas  [3.8] </v>
          </cell>
          <cell r="AO295">
            <v>396</v>
          </cell>
          <cell r="AP295">
            <v>0</v>
          </cell>
          <cell r="AQ295" t="str">
            <v xml:space="preserve">JimmyToumpas  [3.8] </v>
          </cell>
          <cell r="AR295">
            <v>384</v>
          </cell>
          <cell r="AS295">
            <v>0</v>
          </cell>
          <cell r="AT295" t="str">
            <v xml:space="preserve">JimmyToumpas  [3.8] </v>
          </cell>
          <cell r="AU295">
            <v>396</v>
          </cell>
          <cell r="AV295">
            <v>0</v>
          </cell>
          <cell r="AW295" t="str">
            <v xml:space="preserve">JimmyToumpas  [3.8] </v>
          </cell>
        </row>
        <row r="296">
          <cell r="AI296">
            <v>308</v>
          </cell>
          <cell r="AJ296">
            <v>11.578947368421053</v>
          </cell>
          <cell r="AK296" t="str">
            <v xml:space="preserve">ScottLycett   </v>
          </cell>
          <cell r="AL296">
            <v>200</v>
          </cell>
          <cell r="AM296">
            <v>15.087719298245613</v>
          </cell>
          <cell r="AN296" t="str">
            <v xml:space="preserve">ScottLycett   </v>
          </cell>
          <cell r="AO296">
            <v>190</v>
          </cell>
          <cell r="AP296">
            <v>13.421052631578947</v>
          </cell>
          <cell r="AQ296" t="str">
            <v xml:space="preserve">ScottLycett   </v>
          </cell>
          <cell r="AR296">
            <v>61</v>
          </cell>
          <cell r="AS296">
            <v>7.2807017543859649</v>
          </cell>
          <cell r="AT296" t="str">
            <v xml:space="preserve">ScottLycett   </v>
          </cell>
          <cell r="AU296">
            <v>234</v>
          </cell>
          <cell r="AV296">
            <v>24.210526315789473</v>
          </cell>
          <cell r="AW296" t="str">
            <v xml:space="preserve">ScottLycett   </v>
          </cell>
        </row>
        <row r="297">
          <cell r="AI297">
            <v>346</v>
          </cell>
          <cell r="AJ297">
            <v>10.111111111111111</v>
          </cell>
          <cell r="AK297" t="str">
            <v>ChrisDawes R  R2</v>
          </cell>
          <cell r="AL297">
            <v>172</v>
          </cell>
          <cell r="AM297">
            <v>15.777777777777779</v>
          </cell>
          <cell r="AN297" t="str">
            <v>ChrisDawes R  R2</v>
          </cell>
          <cell r="AO297">
            <v>200</v>
          </cell>
          <cell r="AP297">
            <v>12.777777777777779</v>
          </cell>
          <cell r="AQ297" t="str">
            <v>ChrisDawes R  R2</v>
          </cell>
          <cell r="AR297">
            <v>58</v>
          </cell>
          <cell r="AS297">
            <v>7.5</v>
          </cell>
          <cell r="AT297" t="str">
            <v>ChrisDawes R  R2</v>
          </cell>
          <cell r="AU297">
            <v>235</v>
          </cell>
          <cell r="AV297">
            <v>24.194444444444443</v>
          </cell>
          <cell r="AW297" t="str">
            <v>ChrisDawes R  R2</v>
          </cell>
        </row>
        <row r="298">
          <cell r="AI298">
            <v>190</v>
          </cell>
          <cell r="AJ298">
            <v>15.891089108910892</v>
          </cell>
          <cell r="AK298" t="str">
            <v xml:space="preserve">LeighAdams   </v>
          </cell>
          <cell r="AL298">
            <v>243</v>
          </cell>
          <cell r="AM298">
            <v>13.663366336633663</v>
          </cell>
          <cell r="AN298" t="str">
            <v xml:space="preserve">LeighAdams   </v>
          </cell>
          <cell r="AO298">
            <v>158</v>
          </cell>
          <cell r="AP298">
            <v>14.801980198019802</v>
          </cell>
          <cell r="AQ298" t="str">
            <v xml:space="preserve">LeighAdams   </v>
          </cell>
          <cell r="AR298">
            <v>189</v>
          </cell>
          <cell r="AS298">
            <v>3.217821782178218</v>
          </cell>
          <cell r="AT298" t="str">
            <v xml:space="preserve">LeighAdams   </v>
          </cell>
          <cell r="AU298">
            <v>236</v>
          </cell>
          <cell r="AV298">
            <v>24.183168316831683</v>
          </cell>
          <cell r="AW298" t="str">
            <v xml:space="preserve">LeighAdams   </v>
          </cell>
        </row>
        <row r="299">
          <cell r="AI299">
            <v>222</v>
          </cell>
          <cell r="AJ299">
            <v>14.895833333333334</v>
          </cell>
          <cell r="AK299" t="str">
            <v xml:space="preserve">NickVlastuin R  </v>
          </cell>
          <cell r="AL299">
            <v>162</v>
          </cell>
          <cell r="AM299">
            <v>16.145833333333336</v>
          </cell>
          <cell r="AN299" t="str">
            <v xml:space="preserve">NickVlastuin R  </v>
          </cell>
          <cell r="AO299">
            <v>155</v>
          </cell>
          <cell r="AP299">
            <v>14.947916666666668</v>
          </cell>
          <cell r="AQ299" t="str">
            <v xml:space="preserve">NickVlastuin R  </v>
          </cell>
          <cell r="AR299">
            <v>284</v>
          </cell>
          <cell r="AS299">
            <v>1.40625</v>
          </cell>
          <cell r="AT299" t="str">
            <v xml:space="preserve">NickVlastuin R  </v>
          </cell>
          <cell r="AU299">
            <v>237</v>
          </cell>
          <cell r="AV299">
            <v>24.166666666666668</v>
          </cell>
          <cell r="AW299" t="str">
            <v xml:space="preserve">NickVlastuin R  </v>
          </cell>
        </row>
        <row r="300">
          <cell r="AI300">
            <v>158</v>
          </cell>
          <cell r="AJ300">
            <v>17.011494252873565</v>
          </cell>
          <cell r="AK300" t="str">
            <v xml:space="preserve">KadeKolodjashnij   </v>
          </cell>
          <cell r="AL300">
            <v>79</v>
          </cell>
          <cell r="AM300">
            <v>19.540229885057474</v>
          </cell>
          <cell r="AN300" t="str">
            <v xml:space="preserve">KadeKolodjashnij   </v>
          </cell>
          <cell r="AO300">
            <v>302</v>
          </cell>
          <cell r="AP300">
            <v>9.0804597701149437</v>
          </cell>
          <cell r="AQ300" t="str">
            <v xml:space="preserve">KadeKolodjashnij   </v>
          </cell>
          <cell r="AR300">
            <v>257</v>
          </cell>
          <cell r="AS300">
            <v>1.8965517241379313</v>
          </cell>
          <cell r="AT300" t="str">
            <v xml:space="preserve">KadeKolodjashnij   </v>
          </cell>
          <cell r="AU300">
            <v>238</v>
          </cell>
          <cell r="AV300">
            <v>24.109195402298852</v>
          </cell>
          <cell r="AW300" t="str">
            <v xml:space="preserve">KadeKolodjashnij   </v>
          </cell>
        </row>
        <row r="301">
          <cell r="AI301">
            <v>396</v>
          </cell>
          <cell r="AJ301">
            <v>0</v>
          </cell>
          <cell r="AK301" t="str">
            <v xml:space="preserve">ToryDickson  [2.8] </v>
          </cell>
          <cell r="AL301">
            <v>396</v>
          </cell>
          <cell r="AM301">
            <v>0</v>
          </cell>
          <cell r="AN301" t="str">
            <v xml:space="preserve">ToryDickson  [2.8] </v>
          </cell>
          <cell r="AO301">
            <v>396</v>
          </cell>
          <cell r="AP301">
            <v>0</v>
          </cell>
          <cell r="AQ301" t="str">
            <v xml:space="preserve">ToryDickson  [2.8] </v>
          </cell>
          <cell r="AR301">
            <v>384</v>
          </cell>
          <cell r="AS301">
            <v>0</v>
          </cell>
          <cell r="AT301" t="str">
            <v xml:space="preserve">ToryDickson  [2.8] </v>
          </cell>
          <cell r="AU301">
            <v>396</v>
          </cell>
          <cell r="AV301">
            <v>0</v>
          </cell>
          <cell r="AW301" t="str">
            <v xml:space="preserve">ToryDickson  [2.8] </v>
          </cell>
        </row>
        <row r="302">
          <cell r="AI302">
            <v>216</v>
          </cell>
          <cell r="AJ302">
            <v>15.125</v>
          </cell>
          <cell r="AK302" t="str">
            <v xml:space="preserve">BrodieMartin   </v>
          </cell>
          <cell r="AL302">
            <v>210</v>
          </cell>
          <cell r="AM302">
            <v>14.875</v>
          </cell>
          <cell r="AN302" t="str">
            <v xml:space="preserve">BrodieMartin   </v>
          </cell>
          <cell r="AO302">
            <v>203</v>
          </cell>
          <cell r="AP302">
            <v>12.6875</v>
          </cell>
          <cell r="AQ302" t="str">
            <v xml:space="preserve">BrodieMartin   </v>
          </cell>
          <cell r="AR302">
            <v>146</v>
          </cell>
          <cell r="AS302">
            <v>3.9375</v>
          </cell>
          <cell r="AT302" t="str">
            <v xml:space="preserve">BrodieMartin   </v>
          </cell>
          <cell r="AU302">
            <v>239</v>
          </cell>
          <cell r="AV302">
            <v>24</v>
          </cell>
          <cell r="AW302" t="str">
            <v xml:space="preserve">BrodieMartin   </v>
          </cell>
        </row>
        <row r="303">
          <cell r="AI303">
            <v>127</v>
          </cell>
          <cell r="AJ303">
            <v>18.266129032258064</v>
          </cell>
          <cell r="AK303" t="str">
            <v xml:space="preserve">MatthewBroadbent   </v>
          </cell>
          <cell r="AL303">
            <v>100</v>
          </cell>
          <cell r="AM303">
            <v>18.629032258064516</v>
          </cell>
          <cell r="AN303" t="str">
            <v xml:space="preserve">MatthewBroadbent   </v>
          </cell>
          <cell r="AO303">
            <v>283</v>
          </cell>
          <cell r="AP303">
            <v>9.8387096774193541</v>
          </cell>
          <cell r="AQ303" t="str">
            <v xml:space="preserve">MatthewBroadbent   </v>
          </cell>
          <cell r="AR303">
            <v>310</v>
          </cell>
          <cell r="AS303">
            <v>1.0080645161290323</v>
          </cell>
          <cell r="AT303" t="str">
            <v xml:space="preserve">MatthewBroadbent   </v>
          </cell>
          <cell r="AU303">
            <v>240</v>
          </cell>
          <cell r="AV303">
            <v>23.991935483870968</v>
          </cell>
          <cell r="AW303" t="str">
            <v xml:space="preserve">MatthewBroadbent   </v>
          </cell>
        </row>
        <row r="304">
          <cell r="AI304">
            <v>162</v>
          </cell>
          <cell r="AJ304">
            <v>16.851851851851851</v>
          </cell>
          <cell r="AK304" t="str">
            <v xml:space="preserve">JonathanSimpkin   </v>
          </cell>
          <cell r="AL304">
            <v>197</v>
          </cell>
          <cell r="AM304">
            <v>15.185185185185185</v>
          </cell>
          <cell r="AN304" t="str">
            <v xml:space="preserve">JonathanSimpkin   </v>
          </cell>
          <cell r="AO304">
            <v>253</v>
          </cell>
          <cell r="AP304">
            <v>10.925925925925926</v>
          </cell>
          <cell r="AQ304" t="str">
            <v xml:space="preserve">JonathanSimpkin   </v>
          </cell>
          <cell r="AR304">
            <v>165</v>
          </cell>
          <cell r="AS304">
            <v>3.6419753086419755</v>
          </cell>
          <cell r="AT304" t="str">
            <v xml:space="preserve">JonathanSimpkin   </v>
          </cell>
          <cell r="AU304">
            <v>241</v>
          </cell>
          <cell r="AV304">
            <v>23.858024691358025</v>
          </cell>
          <cell r="AW304" t="str">
            <v xml:space="preserve">JonathanSimpkin   </v>
          </cell>
        </row>
        <row r="305">
          <cell r="AI305">
            <v>179</v>
          </cell>
          <cell r="AJ305">
            <v>16.263157894736842</v>
          </cell>
          <cell r="AK305" t="str">
            <v xml:space="preserve">KobyStevens   </v>
          </cell>
          <cell r="AL305">
            <v>253</v>
          </cell>
          <cell r="AM305">
            <v>13.368421052631579</v>
          </cell>
          <cell r="AN305" t="str">
            <v xml:space="preserve">KobyStevens   </v>
          </cell>
          <cell r="AO305">
            <v>246</v>
          </cell>
          <cell r="AP305">
            <v>11.157894736842104</v>
          </cell>
          <cell r="AQ305" t="str">
            <v xml:space="preserve">KobyStevens   </v>
          </cell>
          <cell r="AR305">
            <v>117</v>
          </cell>
          <cell r="AS305">
            <v>4.8947368421052628</v>
          </cell>
          <cell r="AT305" t="str">
            <v xml:space="preserve">KobyStevens   </v>
          </cell>
          <cell r="AU305">
            <v>242</v>
          </cell>
          <cell r="AV305">
            <v>23.842105263157894</v>
          </cell>
          <cell r="AW305" t="str">
            <v xml:space="preserve">KobyStevens   </v>
          </cell>
        </row>
        <row r="306">
          <cell r="AI306">
            <v>116</v>
          </cell>
          <cell r="AJ306">
            <v>18.733333333333334</v>
          </cell>
          <cell r="AK306" t="str">
            <v xml:space="preserve">ShaunGrigg   </v>
          </cell>
          <cell r="AL306">
            <v>190</v>
          </cell>
          <cell r="AM306">
            <v>15.333333333333334</v>
          </cell>
          <cell r="AN306" t="str">
            <v xml:space="preserve">ShaunGrigg   </v>
          </cell>
          <cell r="AO306">
            <v>272</v>
          </cell>
          <cell r="AP306">
            <v>10.266666666666667</v>
          </cell>
          <cell r="AQ306" t="str">
            <v xml:space="preserve">ShaunGrigg   </v>
          </cell>
          <cell r="AR306">
            <v>266</v>
          </cell>
          <cell r="AS306">
            <v>1.6</v>
          </cell>
          <cell r="AT306" t="str">
            <v xml:space="preserve">ShaunGrigg   </v>
          </cell>
          <cell r="AU306">
            <v>243</v>
          </cell>
          <cell r="AV306">
            <v>23.833333333333332</v>
          </cell>
          <cell r="AW306" t="str">
            <v xml:space="preserve">ShaunGrigg   </v>
          </cell>
        </row>
        <row r="307">
          <cell r="AI307">
            <v>396</v>
          </cell>
          <cell r="AJ307">
            <v>0</v>
          </cell>
          <cell r="AK307" t="str">
            <v>ShaneBiggs  [3] 2-3w</v>
          </cell>
          <cell r="AL307">
            <v>396</v>
          </cell>
          <cell r="AM307">
            <v>0</v>
          </cell>
          <cell r="AN307" t="str">
            <v>ShaneBiggs  [3] 2-3w</v>
          </cell>
          <cell r="AO307">
            <v>396</v>
          </cell>
          <cell r="AP307">
            <v>0</v>
          </cell>
          <cell r="AQ307" t="str">
            <v>ShaneBiggs  [3] 2-3w</v>
          </cell>
          <cell r="AR307">
            <v>384</v>
          </cell>
          <cell r="AS307">
            <v>0</v>
          </cell>
          <cell r="AT307" t="str">
            <v>ShaneBiggs  [3] 2-3w</v>
          </cell>
          <cell r="AU307">
            <v>396</v>
          </cell>
          <cell r="AV307">
            <v>0</v>
          </cell>
          <cell r="AW307" t="str">
            <v>ShaneBiggs  [3] 2-3w</v>
          </cell>
        </row>
        <row r="308">
          <cell r="AI308">
            <v>303</v>
          </cell>
          <cell r="AJ308">
            <v>11.789473684210526</v>
          </cell>
          <cell r="AK308" t="str">
            <v xml:space="preserve">CameronPedersen RR  </v>
          </cell>
          <cell r="AL308">
            <v>176</v>
          </cell>
          <cell r="AM308">
            <v>15.684210526315789</v>
          </cell>
          <cell r="AN308" t="str">
            <v xml:space="preserve">CameronPedersen RR  </v>
          </cell>
          <cell r="AO308">
            <v>183</v>
          </cell>
          <cell r="AP308">
            <v>13.684210526315789</v>
          </cell>
          <cell r="AQ308" t="str">
            <v xml:space="preserve">CameronPedersen RR  </v>
          </cell>
          <cell r="AR308">
            <v>117</v>
          </cell>
          <cell r="AS308">
            <v>4.8947368421052628</v>
          </cell>
          <cell r="AT308" t="str">
            <v xml:space="preserve">CameronPedersen RR  </v>
          </cell>
          <cell r="AU308">
            <v>244</v>
          </cell>
          <cell r="AV308">
            <v>23.815789473684209</v>
          </cell>
          <cell r="AW308" t="str">
            <v xml:space="preserve">CameronPedersen RR  </v>
          </cell>
        </row>
        <row r="309">
          <cell r="AI309">
            <v>174</v>
          </cell>
          <cell r="AJ309">
            <v>16.491228070175438</v>
          </cell>
          <cell r="AK309" t="str">
            <v xml:space="preserve">ShaneEdwards   </v>
          </cell>
          <cell r="AL309">
            <v>371</v>
          </cell>
          <cell r="AM309">
            <v>8.1578947368421044</v>
          </cell>
          <cell r="AN309" t="str">
            <v xml:space="preserve">ShaneEdwards   </v>
          </cell>
          <cell r="AO309">
            <v>154</v>
          </cell>
          <cell r="AP309">
            <v>15.131578947368421</v>
          </cell>
          <cell r="AQ309" t="str">
            <v xml:space="preserve">ShaneEdwards   </v>
          </cell>
          <cell r="AR309">
            <v>73</v>
          </cell>
          <cell r="AS309">
            <v>6.4912280701754383</v>
          </cell>
          <cell r="AT309" t="str">
            <v xml:space="preserve">ShaneEdwards   </v>
          </cell>
          <cell r="AU309">
            <v>245</v>
          </cell>
          <cell r="AV309">
            <v>23.793859649122805</v>
          </cell>
          <cell r="AW309" t="str">
            <v xml:space="preserve">ShaneEdwards   </v>
          </cell>
        </row>
        <row r="310">
          <cell r="AI310">
            <v>369</v>
          </cell>
          <cell r="AJ310">
            <v>8.8596491228070171</v>
          </cell>
          <cell r="AK310" t="str">
            <v xml:space="preserve">TyroneVickery R  </v>
          </cell>
          <cell r="AL310">
            <v>234</v>
          </cell>
          <cell r="AM310">
            <v>13.859649122807017</v>
          </cell>
          <cell r="AN310" t="str">
            <v xml:space="preserve">TyroneVickery R  </v>
          </cell>
          <cell r="AO310">
            <v>293</v>
          </cell>
          <cell r="AP310">
            <v>9.5614035087719298</v>
          </cell>
          <cell r="AQ310" t="str">
            <v xml:space="preserve">TyroneVickery R  </v>
          </cell>
          <cell r="AR310">
            <v>22</v>
          </cell>
          <cell r="AS310">
            <v>12.982456140350877</v>
          </cell>
          <cell r="AT310" t="str">
            <v xml:space="preserve">TyroneVickery R  </v>
          </cell>
          <cell r="AU310">
            <v>246</v>
          </cell>
          <cell r="AV310">
            <v>23.771929824561404</v>
          </cell>
          <cell r="AW310" t="str">
            <v xml:space="preserve">TyroneVickery R  </v>
          </cell>
        </row>
        <row r="311">
          <cell r="AI311">
            <v>173</v>
          </cell>
          <cell r="AJ311">
            <v>16.529411764705884</v>
          </cell>
          <cell r="AK311" t="str">
            <v>NathanFoley   7-9w</v>
          </cell>
          <cell r="AL311">
            <v>373</v>
          </cell>
          <cell r="AM311">
            <v>7.882352941176471</v>
          </cell>
          <cell r="AN311" t="str">
            <v>NathanFoley   7-9w</v>
          </cell>
          <cell r="AO311">
            <v>70</v>
          </cell>
          <cell r="AP311">
            <v>20.176470588235293</v>
          </cell>
          <cell r="AQ311" t="str">
            <v>NathanFoley   7-9w</v>
          </cell>
          <cell r="AR311">
            <v>268</v>
          </cell>
          <cell r="AS311">
            <v>1.588235294117647</v>
          </cell>
          <cell r="AT311" t="str">
            <v>NathanFoley   7-9w</v>
          </cell>
          <cell r="AU311">
            <v>247</v>
          </cell>
          <cell r="AV311">
            <v>23.735294117647058</v>
          </cell>
          <cell r="AW311" t="str">
            <v>NathanFoley   7-9w</v>
          </cell>
        </row>
        <row r="312">
          <cell r="AI312">
            <v>237</v>
          </cell>
          <cell r="AJ312">
            <v>14.291666666666666</v>
          </cell>
          <cell r="AK312" t="str">
            <v xml:space="preserve">CameronSutcliffe   </v>
          </cell>
          <cell r="AL312">
            <v>213</v>
          </cell>
          <cell r="AM312">
            <v>14.666666666666666</v>
          </cell>
          <cell r="AN312" t="str">
            <v xml:space="preserve">CameronSutcliffe   </v>
          </cell>
          <cell r="AO312">
            <v>148</v>
          </cell>
          <cell r="AP312">
            <v>15.458333333333334</v>
          </cell>
          <cell r="AQ312" t="str">
            <v xml:space="preserve">CameronSutcliffe   </v>
          </cell>
          <cell r="AR312">
            <v>295</v>
          </cell>
          <cell r="AS312">
            <v>1.2083333333333333</v>
          </cell>
          <cell r="AT312" t="str">
            <v xml:space="preserve">CameronSutcliffe   </v>
          </cell>
          <cell r="AU312">
            <v>248</v>
          </cell>
          <cell r="AV312">
            <v>23.729166666666668</v>
          </cell>
          <cell r="AW312" t="str">
            <v xml:space="preserve">CameronSutcliffe   </v>
          </cell>
        </row>
        <row r="313">
          <cell r="AI313">
            <v>300</v>
          </cell>
          <cell r="AJ313">
            <v>11.813725490196079</v>
          </cell>
          <cell r="AK313" t="str">
            <v xml:space="preserve">PatrickRyder   </v>
          </cell>
          <cell r="AL313">
            <v>196</v>
          </cell>
          <cell r="AM313">
            <v>15.19607843137255</v>
          </cell>
          <cell r="AN313" t="str">
            <v xml:space="preserve">PatrickRyder   </v>
          </cell>
          <cell r="AO313">
            <v>215</v>
          </cell>
          <cell r="AP313">
            <v>12.254901960784315</v>
          </cell>
          <cell r="AQ313" t="str">
            <v xml:space="preserve">PatrickRyder   </v>
          </cell>
          <cell r="AR313">
            <v>68</v>
          </cell>
          <cell r="AS313">
            <v>6.666666666666667</v>
          </cell>
          <cell r="AT313" t="str">
            <v xml:space="preserve">PatrickRyder   </v>
          </cell>
          <cell r="AU313">
            <v>249</v>
          </cell>
          <cell r="AV313">
            <v>23.700980392156865</v>
          </cell>
          <cell r="AW313" t="str">
            <v xml:space="preserve">PatrickRyder   </v>
          </cell>
        </row>
        <row r="314">
          <cell r="AI314">
            <v>233</v>
          </cell>
          <cell r="AJ314">
            <v>14.521739130434783</v>
          </cell>
          <cell r="AK314" t="str">
            <v xml:space="preserve">TravisVarcoe   </v>
          </cell>
          <cell r="AL314">
            <v>322</v>
          </cell>
          <cell r="AM314">
            <v>11.130434782608695</v>
          </cell>
          <cell r="AN314" t="str">
            <v xml:space="preserve">TravisVarcoe   </v>
          </cell>
          <cell r="AO314">
            <v>99</v>
          </cell>
          <cell r="AP314">
            <v>18.260869565217391</v>
          </cell>
          <cell r="AQ314" t="str">
            <v xml:space="preserve">TravisVarcoe   </v>
          </cell>
          <cell r="AR314">
            <v>221</v>
          </cell>
          <cell r="AS314">
            <v>2.6086956521739131</v>
          </cell>
          <cell r="AT314" t="str">
            <v xml:space="preserve">TravisVarcoe   </v>
          </cell>
          <cell r="AU314">
            <v>250</v>
          </cell>
          <cell r="AV314">
            <v>23.695652173913043</v>
          </cell>
          <cell r="AW314" t="str">
            <v xml:space="preserve">TravisVarcoe   </v>
          </cell>
        </row>
        <row r="315">
          <cell r="AI315">
            <v>193</v>
          </cell>
          <cell r="AJ315">
            <v>15.794392523364486</v>
          </cell>
          <cell r="AK315" t="str">
            <v xml:space="preserve">SeanDempster   </v>
          </cell>
          <cell r="AL315">
            <v>23</v>
          </cell>
          <cell r="AM315">
            <v>24.112149532710283</v>
          </cell>
          <cell r="AN315" t="str">
            <v xml:space="preserve">SeanDempster   </v>
          </cell>
          <cell r="AO315">
            <v>378</v>
          </cell>
          <cell r="AP315">
            <v>5.4672897196261685</v>
          </cell>
          <cell r="AQ315" t="str">
            <v xml:space="preserve">SeanDempster   </v>
          </cell>
          <cell r="AR315">
            <v>325</v>
          </cell>
          <cell r="AS315">
            <v>0.70093457943925241</v>
          </cell>
          <cell r="AT315" t="str">
            <v xml:space="preserve">SeanDempster   </v>
          </cell>
          <cell r="AU315">
            <v>251</v>
          </cell>
          <cell r="AV315">
            <v>23.691588785046729</v>
          </cell>
          <cell r="AW315" t="str">
            <v xml:space="preserve">SeanDempster   </v>
          </cell>
        </row>
        <row r="316">
          <cell r="AI316">
            <v>214</v>
          </cell>
          <cell r="AJ316">
            <v>15.181818181818182</v>
          </cell>
          <cell r="AK316" t="str">
            <v xml:space="preserve">GarrickIbbotson   </v>
          </cell>
          <cell r="AL316">
            <v>37</v>
          </cell>
          <cell r="AM316">
            <v>22.363636363636363</v>
          </cell>
          <cell r="AN316" t="str">
            <v xml:space="preserve">GarrickIbbotson   </v>
          </cell>
          <cell r="AO316">
            <v>314</v>
          </cell>
          <cell r="AP316">
            <v>8.6363636363636367</v>
          </cell>
          <cell r="AQ316" t="str">
            <v xml:space="preserve">GarrickIbbotson   </v>
          </cell>
          <cell r="AR316">
            <v>364</v>
          </cell>
          <cell r="AS316">
            <v>0.27272727272727271</v>
          </cell>
          <cell r="AT316" t="str">
            <v xml:space="preserve">GarrickIbbotson   </v>
          </cell>
          <cell r="AU316">
            <v>252</v>
          </cell>
          <cell r="AV316">
            <v>23.681818181818183</v>
          </cell>
          <cell r="AW316" t="str">
            <v xml:space="preserve">GarrickIbbotson   </v>
          </cell>
        </row>
        <row r="317">
          <cell r="AI317">
            <v>328</v>
          </cell>
          <cell r="AJ317">
            <v>10.9</v>
          </cell>
          <cell r="AK317" t="str">
            <v xml:space="preserve">JoshJenkins   </v>
          </cell>
          <cell r="AL317">
            <v>160</v>
          </cell>
          <cell r="AM317">
            <v>16.399999999999999</v>
          </cell>
          <cell r="AN317" t="str">
            <v xml:space="preserve">JoshJenkins   </v>
          </cell>
          <cell r="AO317">
            <v>371</v>
          </cell>
          <cell r="AP317">
            <v>5.95</v>
          </cell>
          <cell r="AQ317" t="str">
            <v xml:space="preserve">JoshJenkins   </v>
          </cell>
          <cell r="AR317">
            <v>19</v>
          </cell>
          <cell r="AS317">
            <v>13.3</v>
          </cell>
          <cell r="AT317" t="str">
            <v xml:space="preserve">JoshJenkins   </v>
          </cell>
          <cell r="AU317">
            <v>253</v>
          </cell>
          <cell r="AV317">
            <v>23.675000000000001</v>
          </cell>
          <cell r="AW317" t="str">
            <v xml:space="preserve">JoshJenkins   </v>
          </cell>
        </row>
        <row r="318">
          <cell r="AI318">
            <v>287</v>
          </cell>
          <cell r="AJ318">
            <v>12.459677419354838</v>
          </cell>
          <cell r="AK318" t="str">
            <v xml:space="preserve">HarryCunningham   </v>
          </cell>
          <cell r="AL318">
            <v>163</v>
          </cell>
          <cell r="AM318">
            <v>16.129032258064516</v>
          </cell>
          <cell r="AN318" t="str">
            <v xml:space="preserve">HarryCunningham   </v>
          </cell>
          <cell r="AO318">
            <v>165</v>
          </cell>
          <cell r="AP318">
            <v>14.435483870967742</v>
          </cell>
          <cell r="AQ318" t="str">
            <v xml:space="preserve">HarryCunningham   </v>
          </cell>
          <cell r="AR318">
            <v>156</v>
          </cell>
          <cell r="AS318">
            <v>3.8306451612903225</v>
          </cell>
          <cell r="AT318" t="str">
            <v xml:space="preserve">HarryCunningham   </v>
          </cell>
          <cell r="AU318">
            <v>254</v>
          </cell>
          <cell r="AV318">
            <v>23.669354838709676</v>
          </cell>
          <cell r="AW318" t="str">
            <v xml:space="preserve">HarryCunningham   </v>
          </cell>
        </row>
        <row r="319">
          <cell r="AI319">
            <v>396</v>
          </cell>
          <cell r="AJ319">
            <v>0</v>
          </cell>
          <cell r="AK319" t="str">
            <v>PaulSeedsman  [8.6] 3w</v>
          </cell>
          <cell r="AL319">
            <v>396</v>
          </cell>
          <cell r="AM319">
            <v>0</v>
          </cell>
          <cell r="AN319" t="str">
            <v>PaulSeedsman  [8.6] 3w</v>
          </cell>
          <cell r="AO319">
            <v>396</v>
          </cell>
          <cell r="AP319">
            <v>0</v>
          </cell>
          <cell r="AQ319" t="str">
            <v>PaulSeedsman  [8.6] 3w</v>
          </cell>
          <cell r="AR319">
            <v>384</v>
          </cell>
          <cell r="AS319">
            <v>0</v>
          </cell>
          <cell r="AT319" t="str">
            <v>PaulSeedsman  [8.6] 3w</v>
          </cell>
          <cell r="AU319">
            <v>396</v>
          </cell>
          <cell r="AV319">
            <v>0</v>
          </cell>
          <cell r="AW319" t="str">
            <v>PaulSeedsman  [8.6] 3w</v>
          </cell>
        </row>
        <row r="320">
          <cell r="AI320">
            <v>146</v>
          </cell>
          <cell r="AJ320">
            <v>17.523809523809526</v>
          </cell>
          <cell r="AK320" t="str">
            <v xml:space="preserve">MichaelHurley   </v>
          </cell>
          <cell r="AL320">
            <v>36</v>
          </cell>
          <cell r="AM320">
            <v>22.38095238095238</v>
          </cell>
          <cell r="AN320" t="str">
            <v xml:space="preserve">MichaelHurley   </v>
          </cell>
          <cell r="AO320">
            <v>389</v>
          </cell>
          <cell r="AP320">
            <v>4.1904761904761907</v>
          </cell>
          <cell r="AQ320" t="str">
            <v xml:space="preserve">MichaelHurley   </v>
          </cell>
          <cell r="AR320">
            <v>296</v>
          </cell>
          <cell r="AS320">
            <v>1.1904761904761905</v>
          </cell>
          <cell r="AT320" t="str">
            <v xml:space="preserve">MichaelHurley   </v>
          </cell>
          <cell r="AU320">
            <v>255</v>
          </cell>
          <cell r="AV320">
            <v>23.642857142857142</v>
          </cell>
          <cell r="AW320" t="str">
            <v xml:space="preserve">MichaelHurley   </v>
          </cell>
        </row>
        <row r="321">
          <cell r="AI321">
            <v>396</v>
          </cell>
          <cell r="AJ321">
            <v>0</v>
          </cell>
          <cell r="AK321" t="str">
            <v xml:space="preserve">DanielWells R  </v>
          </cell>
          <cell r="AL321">
            <v>396</v>
          </cell>
          <cell r="AM321">
            <v>0</v>
          </cell>
          <cell r="AN321" t="str">
            <v xml:space="preserve">DanielWells R  </v>
          </cell>
          <cell r="AO321">
            <v>396</v>
          </cell>
          <cell r="AP321">
            <v>0</v>
          </cell>
          <cell r="AQ321" t="str">
            <v xml:space="preserve">DanielWells R  </v>
          </cell>
          <cell r="AR321">
            <v>384</v>
          </cell>
          <cell r="AS321">
            <v>0</v>
          </cell>
          <cell r="AT321" t="str">
            <v xml:space="preserve">DanielWells R  </v>
          </cell>
          <cell r="AU321">
            <v>396</v>
          </cell>
          <cell r="AV321">
            <v>0</v>
          </cell>
          <cell r="AW321" t="str">
            <v xml:space="preserve">DanielWells R  </v>
          </cell>
        </row>
        <row r="322">
          <cell r="AI322">
            <v>396</v>
          </cell>
          <cell r="AJ322">
            <v>0</v>
          </cell>
          <cell r="AK322" t="str">
            <v xml:space="preserve">VivMichie  [6] </v>
          </cell>
          <cell r="AL322">
            <v>396</v>
          </cell>
          <cell r="AM322">
            <v>0</v>
          </cell>
          <cell r="AN322" t="str">
            <v xml:space="preserve">VivMichie  [6] </v>
          </cell>
          <cell r="AO322">
            <v>396</v>
          </cell>
          <cell r="AP322">
            <v>0</v>
          </cell>
          <cell r="AQ322" t="str">
            <v xml:space="preserve">VivMichie  [6] </v>
          </cell>
          <cell r="AR322">
            <v>384</v>
          </cell>
          <cell r="AS322">
            <v>0</v>
          </cell>
          <cell r="AT322" t="str">
            <v xml:space="preserve">VivMichie  [6] </v>
          </cell>
          <cell r="AU322">
            <v>396</v>
          </cell>
          <cell r="AV322">
            <v>0</v>
          </cell>
          <cell r="AW322" t="str">
            <v xml:space="preserve">VivMichie  [6] </v>
          </cell>
        </row>
        <row r="323">
          <cell r="AI323">
            <v>204</v>
          </cell>
          <cell r="AJ323">
            <v>15.41095890410959</v>
          </cell>
          <cell r="AK323" t="str">
            <v xml:space="preserve">JakeMelksham   </v>
          </cell>
          <cell r="AL323">
            <v>201</v>
          </cell>
          <cell r="AM323">
            <v>15.068493150684931</v>
          </cell>
          <cell r="AN323" t="str">
            <v xml:space="preserve">JakeMelksham   </v>
          </cell>
          <cell r="AO323">
            <v>242</v>
          </cell>
          <cell r="AP323">
            <v>11.36986301369863</v>
          </cell>
          <cell r="AQ323" t="str">
            <v xml:space="preserve">JakeMelksham   </v>
          </cell>
          <cell r="AR323">
            <v>172</v>
          </cell>
          <cell r="AS323">
            <v>3.5616438356164384</v>
          </cell>
          <cell r="AT323" t="str">
            <v xml:space="preserve">JakeMelksham   </v>
          </cell>
          <cell r="AU323">
            <v>256</v>
          </cell>
          <cell r="AV323">
            <v>23.527397260273972</v>
          </cell>
          <cell r="AW323" t="str">
            <v xml:space="preserve">JakeMelksham   </v>
          </cell>
        </row>
        <row r="324">
          <cell r="AI324">
            <v>365</v>
          </cell>
          <cell r="AJ324">
            <v>9.0526315789473681</v>
          </cell>
          <cell r="AK324" t="str">
            <v xml:space="preserve">LeviCasboult R  </v>
          </cell>
          <cell r="AL324">
            <v>51</v>
          </cell>
          <cell r="AM324">
            <v>21.263157894736842</v>
          </cell>
          <cell r="AN324" t="str">
            <v xml:space="preserve">LeviCasboult R  </v>
          </cell>
          <cell r="AO324">
            <v>282</v>
          </cell>
          <cell r="AP324">
            <v>9.8421052631578956</v>
          </cell>
          <cell r="AQ324" t="str">
            <v xml:space="preserve">LeviCasboult R  </v>
          </cell>
          <cell r="AR324">
            <v>98</v>
          </cell>
          <cell r="AS324">
            <v>5.3157894736842106</v>
          </cell>
          <cell r="AT324" t="str">
            <v xml:space="preserve">LeviCasboult R  </v>
          </cell>
          <cell r="AU324">
            <v>257</v>
          </cell>
          <cell r="AV324">
            <v>23.473684210526315</v>
          </cell>
          <cell r="AW324" t="str">
            <v xml:space="preserve">LeviCasboult R  </v>
          </cell>
        </row>
        <row r="325">
          <cell r="AI325">
            <v>396</v>
          </cell>
          <cell r="AJ325">
            <v>0</v>
          </cell>
          <cell r="AK325" t="str">
            <v xml:space="preserve">JoshHill  [8.8] </v>
          </cell>
          <cell r="AL325">
            <v>396</v>
          </cell>
          <cell r="AM325">
            <v>0</v>
          </cell>
          <cell r="AN325" t="str">
            <v xml:space="preserve">JoshHill  [8.8] </v>
          </cell>
          <cell r="AO325">
            <v>396</v>
          </cell>
          <cell r="AP325">
            <v>0</v>
          </cell>
          <cell r="AQ325" t="str">
            <v xml:space="preserve">JoshHill  [8.8] </v>
          </cell>
          <cell r="AR325">
            <v>384</v>
          </cell>
          <cell r="AS325">
            <v>0</v>
          </cell>
          <cell r="AT325" t="str">
            <v xml:space="preserve">JoshHill  [8.8] </v>
          </cell>
          <cell r="AU325">
            <v>396</v>
          </cell>
          <cell r="AV325">
            <v>0</v>
          </cell>
          <cell r="AW325" t="str">
            <v xml:space="preserve">JoshHill  [8.8] </v>
          </cell>
        </row>
        <row r="326">
          <cell r="AI326">
            <v>238</v>
          </cell>
          <cell r="AJ326">
            <v>14.274193548387096</v>
          </cell>
          <cell r="AK326" t="str">
            <v xml:space="preserve">LukeMcPharlin   </v>
          </cell>
          <cell r="AL326">
            <v>7</v>
          </cell>
          <cell r="AM326">
            <v>27.258064516129032</v>
          </cell>
          <cell r="AN326" t="str">
            <v xml:space="preserve">LukeMcPharlin   </v>
          </cell>
          <cell r="AO326">
            <v>395</v>
          </cell>
          <cell r="AP326">
            <v>2.096774193548387</v>
          </cell>
          <cell r="AQ326" t="str">
            <v xml:space="preserve">LukeMcPharlin   </v>
          </cell>
          <cell r="AR326">
            <v>342</v>
          </cell>
          <cell r="AS326">
            <v>0.48387096774193544</v>
          </cell>
          <cell r="AT326" t="str">
            <v xml:space="preserve">LukeMcPharlin   </v>
          </cell>
          <cell r="AU326">
            <v>258</v>
          </cell>
          <cell r="AV326">
            <v>23.427419354838708</v>
          </cell>
          <cell r="AW326" t="str">
            <v xml:space="preserve">LukeMcPharlin   </v>
          </cell>
        </row>
        <row r="327">
          <cell r="AI327">
            <v>396</v>
          </cell>
          <cell r="AJ327">
            <v>0</v>
          </cell>
          <cell r="AK327" t="str">
            <v xml:space="preserve">BrendanWhitecross  {14} </v>
          </cell>
          <cell r="AL327">
            <v>396</v>
          </cell>
          <cell r="AM327">
            <v>0</v>
          </cell>
          <cell r="AN327" t="str">
            <v xml:space="preserve">BrendanWhitecross  {14} </v>
          </cell>
          <cell r="AO327">
            <v>396</v>
          </cell>
          <cell r="AP327">
            <v>0</v>
          </cell>
          <cell r="AQ327" t="str">
            <v xml:space="preserve">BrendanWhitecross  {14} </v>
          </cell>
          <cell r="AR327">
            <v>384</v>
          </cell>
          <cell r="AS327">
            <v>0</v>
          </cell>
          <cell r="AT327" t="str">
            <v xml:space="preserve">BrendanWhitecross  {14} </v>
          </cell>
          <cell r="AU327">
            <v>396</v>
          </cell>
          <cell r="AV327">
            <v>0</v>
          </cell>
          <cell r="AW327" t="str">
            <v xml:space="preserve">BrendanWhitecross  {14} </v>
          </cell>
        </row>
        <row r="328">
          <cell r="AI328">
            <v>348</v>
          </cell>
          <cell r="AJ328">
            <v>10.050000000000001</v>
          </cell>
          <cell r="AK328" t="str">
            <v xml:space="preserve">TysonGoldsack   </v>
          </cell>
          <cell r="AL328">
            <v>290</v>
          </cell>
          <cell r="AM328">
            <v>12</v>
          </cell>
          <cell r="AN328" t="str">
            <v xml:space="preserve">TysonGoldsack   </v>
          </cell>
          <cell r="AO328">
            <v>68</v>
          </cell>
          <cell r="AP328">
            <v>20.3</v>
          </cell>
          <cell r="AQ328" t="str">
            <v xml:space="preserve">TysonGoldsack   </v>
          </cell>
          <cell r="AR328">
            <v>187</v>
          </cell>
          <cell r="AS328">
            <v>3.25</v>
          </cell>
          <cell r="AT328" t="str">
            <v xml:space="preserve">TysonGoldsack   </v>
          </cell>
          <cell r="AU328">
            <v>259</v>
          </cell>
          <cell r="AV328">
            <v>23.4</v>
          </cell>
          <cell r="AW328" t="str">
            <v xml:space="preserve">TysonGoldsack   </v>
          </cell>
        </row>
        <row r="329">
          <cell r="AI329">
            <v>206</v>
          </cell>
          <cell r="AJ329">
            <v>15.372340425531915</v>
          </cell>
          <cell r="AK329" t="str">
            <v xml:space="preserve">MattShaw   </v>
          </cell>
          <cell r="AL329">
            <v>88</v>
          </cell>
          <cell r="AM329">
            <v>19.361702127659573</v>
          </cell>
          <cell r="AN329" t="str">
            <v xml:space="preserve">MattShaw   </v>
          </cell>
          <cell r="AO329">
            <v>306</v>
          </cell>
          <cell r="AP329">
            <v>8.9361702127659566</v>
          </cell>
          <cell r="AQ329" t="str">
            <v xml:space="preserve">MattShaw   </v>
          </cell>
          <cell r="AR329">
            <v>229</v>
          </cell>
          <cell r="AS329">
            <v>2.4468085106382977</v>
          </cell>
          <cell r="AT329" t="str">
            <v xml:space="preserve">MattShaw   </v>
          </cell>
          <cell r="AU329">
            <v>260</v>
          </cell>
          <cell r="AV329">
            <v>23.377659574468083</v>
          </cell>
          <cell r="AW329" t="str">
            <v xml:space="preserve">MattShaw   </v>
          </cell>
        </row>
        <row r="330">
          <cell r="AI330">
            <v>396</v>
          </cell>
          <cell r="AJ330">
            <v>0</v>
          </cell>
          <cell r="AK330" t="str">
            <v xml:space="preserve">HaydenCrozier   </v>
          </cell>
          <cell r="AL330">
            <v>396</v>
          </cell>
          <cell r="AM330">
            <v>0</v>
          </cell>
          <cell r="AN330" t="str">
            <v xml:space="preserve">HaydenCrozier   </v>
          </cell>
          <cell r="AO330">
            <v>396</v>
          </cell>
          <cell r="AP330">
            <v>0</v>
          </cell>
          <cell r="AQ330" t="str">
            <v xml:space="preserve">HaydenCrozier   </v>
          </cell>
          <cell r="AR330">
            <v>384</v>
          </cell>
          <cell r="AS330">
            <v>0</v>
          </cell>
          <cell r="AT330" t="str">
            <v xml:space="preserve">HaydenCrozier   </v>
          </cell>
          <cell r="AU330">
            <v>396</v>
          </cell>
          <cell r="AV330">
            <v>0</v>
          </cell>
          <cell r="AW330" t="str">
            <v xml:space="preserve">HaydenCrozier   </v>
          </cell>
        </row>
        <row r="331">
          <cell r="AI331">
            <v>396</v>
          </cell>
          <cell r="AJ331">
            <v>0</v>
          </cell>
          <cell r="AK331" t="str">
            <v xml:space="preserve">AidanRiley  [6.4] </v>
          </cell>
          <cell r="AL331">
            <v>396</v>
          </cell>
          <cell r="AM331">
            <v>0</v>
          </cell>
          <cell r="AN331" t="str">
            <v xml:space="preserve">AidanRiley  [6.4] </v>
          </cell>
          <cell r="AO331">
            <v>396</v>
          </cell>
          <cell r="AP331">
            <v>0</v>
          </cell>
          <cell r="AQ331" t="str">
            <v xml:space="preserve">AidanRiley  [6.4] </v>
          </cell>
          <cell r="AR331">
            <v>384</v>
          </cell>
          <cell r="AS331">
            <v>0</v>
          </cell>
          <cell r="AT331" t="str">
            <v xml:space="preserve">AidanRiley  [6.4] </v>
          </cell>
          <cell r="AU331">
            <v>396</v>
          </cell>
          <cell r="AV331">
            <v>0</v>
          </cell>
          <cell r="AW331" t="str">
            <v xml:space="preserve">AidanRiley  [6.4] </v>
          </cell>
        </row>
        <row r="332">
          <cell r="AI332">
            <v>160</v>
          </cell>
          <cell r="AJ332">
            <v>16.954545454545453</v>
          </cell>
          <cell r="AK332" t="str">
            <v xml:space="preserve">JedAdcock   </v>
          </cell>
          <cell r="AL332">
            <v>220</v>
          </cell>
          <cell r="AM332">
            <v>14.272727272727273</v>
          </cell>
          <cell r="AN332" t="str">
            <v xml:space="preserve">JedAdcock   </v>
          </cell>
          <cell r="AO332">
            <v>201</v>
          </cell>
          <cell r="AP332">
            <v>12.772727272727273</v>
          </cell>
          <cell r="AQ332" t="str">
            <v xml:space="preserve">JedAdcock   </v>
          </cell>
          <cell r="AR332">
            <v>322</v>
          </cell>
          <cell r="AS332">
            <v>0.81818181818181823</v>
          </cell>
          <cell r="AT332" t="str">
            <v xml:space="preserve">JedAdcock   </v>
          </cell>
          <cell r="AU332">
            <v>261</v>
          </cell>
          <cell r="AV332">
            <v>23.181818181818183</v>
          </cell>
          <cell r="AW332" t="str">
            <v xml:space="preserve">JedAdcock   </v>
          </cell>
        </row>
        <row r="333">
          <cell r="AI333">
            <v>259</v>
          </cell>
          <cell r="AJ333">
            <v>13.529411764705882</v>
          </cell>
          <cell r="AK333" t="str">
            <v xml:space="preserve">LachieHunter   </v>
          </cell>
          <cell r="AL333">
            <v>230</v>
          </cell>
          <cell r="AM333">
            <v>13.970588235294118</v>
          </cell>
          <cell r="AN333" t="str">
            <v xml:space="preserve">LachieHunter   </v>
          </cell>
          <cell r="AO333">
            <v>206</v>
          </cell>
          <cell r="AP333">
            <v>12.573529411764707</v>
          </cell>
          <cell r="AQ333" t="str">
            <v xml:space="preserve">LachieHunter   </v>
          </cell>
          <cell r="AR333">
            <v>114</v>
          </cell>
          <cell r="AS333">
            <v>4.9264705882352944</v>
          </cell>
          <cell r="AT333" t="str">
            <v xml:space="preserve">LachieHunter   </v>
          </cell>
          <cell r="AU333">
            <v>262</v>
          </cell>
          <cell r="AV333">
            <v>23.014705882352942</v>
          </cell>
          <cell r="AW333" t="str">
            <v xml:space="preserve">LachieHunter   </v>
          </cell>
        </row>
        <row r="334">
          <cell r="AI334">
            <v>317</v>
          </cell>
          <cell r="AJ334">
            <v>11.142857142857142</v>
          </cell>
          <cell r="AK334" t="str">
            <v>BrentMacaffer   3-4w</v>
          </cell>
          <cell r="AL334">
            <v>273</v>
          </cell>
          <cell r="AM334">
            <v>12.857142857142858</v>
          </cell>
          <cell r="AN334" t="str">
            <v>BrentMacaffer   3-4w</v>
          </cell>
          <cell r="AO334">
            <v>102</v>
          </cell>
          <cell r="AP334">
            <v>18.095238095238095</v>
          </cell>
          <cell r="AQ334" t="str">
            <v>BrentMacaffer   3-4w</v>
          </cell>
          <cell r="AR334">
            <v>286</v>
          </cell>
          <cell r="AS334">
            <v>1.3809523809523809</v>
          </cell>
          <cell r="AT334" t="str">
            <v>BrentMacaffer   3-4w</v>
          </cell>
          <cell r="AU334">
            <v>263</v>
          </cell>
          <cell r="AV334">
            <v>22.928571428571427</v>
          </cell>
          <cell r="AW334" t="str">
            <v>BrentMacaffer   3-4w</v>
          </cell>
        </row>
        <row r="335">
          <cell r="AI335">
            <v>227</v>
          </cell>
          <cell r="AJ335">
            <v>14.625</v>
          </cell>
          <cell r="AK335" t="str">
            <v xml:space="preserve">ScottDThompson   </v>
          </cell>
          <cell r="AL335">
            <v>53</v>
          </cell>
          <cell r="AM335">
            <v>21.083333333333332</v>
          </cell>
          <cell r="AN335" t="str">
            <v xml:space="preserve">ScottDThompson   </v>
          </cell>
          <cell r="AO335">
            <v>332</v>
          </cell>
          <cell r="AP335">
            <v>7.875</v>
          </cell>
          <cell r="AQ335" t="str">
            <v xml:space="preserve">ScottDThompson   </v>
          </cell>
          <cell r="AR335">
            <v>360</v>
          </cell>
          <cell r="AS335">
            <v>0.29166666666666669</v>
          </cell>
          <cell r="AT335" t="str">
            <v xml:space="preserve">ScottDThompson   </v>
          </cell>
          <cell r="AU335">
            <v>264</v>
          </cell>
          <cell r="AV335">
            <v>22.895833333333332</v>
          </cell>
          <cell r="AW335" t="str">
            <v xml:space="preserve">ScottDThompson   </v>
          </cell>
        </row>
        <row r="336">
          <cell r="AI336">
            <v>167</v>
          </cell>
          <cell r="AJ336">
            <v>16.640625</v>
          </cell>
          <cell r="AK336" t="str">
            <v xml:space="preserve">SharrodWellingham   </v>
          </cell>
          <cell r="AL336">
            <v>304</v>
          </cell>
          <cell r="AM336">
            <v>11.71875</v>
          </cell>
          <cell r="AN336" t="str">
            <v xml:space="preserve">SharrodWellingham   </v>
          </cell>
          <cell r="AO336">
            <v>180</v>
          </cell>
          <cell r="AP336">
            <v>13.75</v>
          </cell>
          <cell r="AQ336" t="str">
            <v xml:space="preserve">SharrodWellingham   </v>
          </cell>
          <cell r="AR336">
            <v>223</v>
          </cell>
          <cell r="AS336">
            <v>2.578125</v>
          </cell>
          <cell r="AT336" t="str">
            <v xml:space="preserve">SharrodWellingham   </v>
          </cell>
          <cell r="AU336">
            <v>265</v>
          </cell>
          <cell r="AV336">
            <v>22.890625</v>
          </cell>
          <cell r="AW336" t="str">
            <v xml:space="preserve">SharrodWellingham   </v>
          </cell>
        </row>
        <row r="337">
          <cell r="AI337">
            <v>218</v>
          </cell>
          <cell r="AJ337">
            <v>15</v>
          </cell>
          <cell r="AK337" t="str">
            <v xml:space="preserve">DaneRampe   </v>
          </cell>
          <cell r="AL337">
            <v>231</v>
          </cell>
          <cell r="AM337">
            <v>13.949579831932773</v>
          </cell>
          <cell r="AN337" t="str">
            <v xml:space="preserve">DaneRampe   </v>
          </cell>
          <cell r="AO337">
            <v>172</v>
          </cell>
          <cell r="AP337">
            <v>14.285714285714285</v>
          </cell>
          <cell r="AQ337" t="str">
            <v xml:space="preserve">DaneRampe   </v>
          </cell>
          <cell r="AR337">
            <v>319</v>
          </cell>
          <cell r="AS337">
            <v>0.84033613445378152</v>
          </cell>
          <cell r="AT337" t="str">
            <v xml:space="preserve">DaneRampe   </v>
          </cell>
          <cell r="AU337">
            <v>266</v>
          </cell>
          <cell r="AV337">
            <v>22.8781512605042</v>
          </cell>
          <cell r="AW337" t="str">
            <v xml:space="preserve">DaneRampe   </v>
          </cell>
        </row>
        <row r="338">
          <cell r="AI338">
            <v>258</v>
          </cell>
          <cell r="AJ338">
            <v>13.571428571428571</v>
          </cell>
          <cell r="AK338" t="str">
            <v xml:space="preserve">TomasBugg   </v>
          </cell>
          <cell r="AL338">
            <v>297</v>
          </cell>
          <cell r="AM338">
            <v>11.785714285714285</v>
          </cell>
          <cell r="AN338" t="str">
            <v xml:space="preserve">TomasBugg   </v>
          </cell>
          <cell r="AO338">
            <v>121</v>
          </cell>
          <cell r="AP338">
            <v>17.202380952380953</v>
          </cell>
          <cell r="AQ338" t="str">
            <v xml:space="preserve">TomasBugg   </v>
          </cell>
          <cell r="AR338">
            <v>265</v>
          </cell>
          <cell r="AS338">
            <v>1.607142857142857</v>
          </cell>
          <cell r="AT338" t="str">
            <v xml:space="preserve">TomasBugg   </v>
          </cell>
          <cell r="AU338">
            <v>267</v>
          </cell>
          <cell r="AV338">
            <v>22.857142857142858</v>
          </cell>
          <cell r="AW338" t="str">
            <v xml:space="preserve">TomasBugg   </v>
          </cell>
        </row>
        <row r="339">
          <cell r="AI339">
            <v>396</v>
          </cell>
          <cell r="AJ339">
            <v>0</v>
          </cell>
          <cell r="AK339" t="str">
            <v xml:space="preserve">JamieMacmillan  [4.8] </v>
          </cell>
          <cell r="AL339">
            <v>396</v>
          </cell>
          <cell r="AM339">
            <v>0</v>
          </cell>
          <cell r="AN339" t="str">
            <v xml:space="preserve">JamieMacmillan  [4.8] </v>
          </cell>
          <cell r="AO339">
            <v>396</v>
          </cell>
          <cell r="AP339">
            <v>0</v>
          </cell>
          <cell r="AQ339" t="str">
            <v xml:space="preserve">JamieMacmillan  [4.8] </v>
          </cell>
          <cell r="AR339">
            <v>384</v>
          </cell>
          <cell r="AS339">
            <v>0</v>
          </cell>
          <cell r="AT339" t="str">
            <v xml:space="preserve">JamieMacmillan  [4.8] </v>
          </cell>
          <cell r="AU339">
            <v>396</v>
          </cell>
          <cell r="AV339">
            <v>0</v>
          </cell>
          <cell r="AW339" t="str">
            <v xml:space="preserve">JamieMacmillan  [4.8] </v>
          </cell>
        </row>
        <row r="340">
          <cell r="AI340">
            <v>292</v>
          </cell>
          <cell r="AJ340">
            <v>12.112676056338028</v>
          </cell>
          <cell r="AK340" t="str">
            <v xml:space="preserve">AaronHall   </v>
          </cell>
          <cell r="AL340">
            <v>369</v>
          </cell>
          <cell r="AM340">
            <v>8.3098591549295779</v>
          </cell>
          <cell r="AN340" t="str">
            <v xml:space="preserve">AaronHall   </v>
          </cell>
          <cell r="AO340">
            <v>130</v>
          </cell>
          <cell r="AP340">
            <v>16.690140845070424</v>
          </cell>
          <cell r="AQ340" t="str">
            <v xml:space="preserve">AaronHall   </v>
          </cell>
          <cell r="AR340">
            <v>91</v>
          </cell>
          <cell r="AS340">
            <v>5.774647887323944</v>
          </cell>
          <cell r="AT340" t="str">
            <v xml:space="preserve">AaronHall   </v>
          </cell>
          <cell r="AU340">
            <v>268</v>
          </cell>
          <cell r="AV340">
            <v>22.781690140845072</v>
          </cell>
          <cell r="AW340" t="str">
            <v xml:space="preserve">AaronHall   </v>
          </cell>
        </row>
        <row r="341">
          <cell r="AI341">
            <v>353</v>
          </cell>
          <cell r="AJ341">
            <v>9.7478991596638647</v>
          </cell>
          <cell r="AK341" t="str">
            <v xml:space="preserve">AaronBlack   </v>
          </cell>
          <cell r="AL341">
            <v>130</v>
          </cell>
          <cell r="AM341">
            <v>17.563025210084032</v>
          </cell>
          <cell r="AN341" t="str">
            <v xml:space="preserve">AaronBlack   </v>
          </cell>
          <cell r="AO341">
            <v>285</v>
          </cell>
          <cell r="AP341">
            <v>9.7899159663865536</v>
          </cell>
          <cell r="AQ341" t="str">
            <v xml:space="preserve">AaronBlack   </v>
          </cell>
          <cell r="AR341">
            <v>57</v>
          </cell>
          <cell r="AS341">
            <v>7.5210084033613445</v>
          </cell>
          <cell r="AT341" t="str">
            <v xml:space="preserve">AaronBlack   </v>
          </cell>
          <cell r="AU341">
            <v>269</v>
          </cell>
          <cell r="AV341">
            <v>22.77310924369748</v>
          </cell>
          <cell r="AW341" t="str">
            <v xml:space="preserve">AaronBlack   </v>
          </cell>
        </row>
        <row r="342">
          <cell r="AI342">
            <v>396</v>
          </cell>
          <cell r="AJ342">
            <v>0</v>
          </cell>
          <cell r="AK342" t="str">
            <v xml:space="preserve">NathanGordon   </v>
          </cell>
          <cell r="AL342">
            <v>396</v>
          </cell>
          <cell r="AM342">
            <v>0</v>
          </cell>
          <cell r="AN342" t="str">
            <v xml:space="preserve">NathanGordon   </v>
          </cell>
          <cell r="AO342">
            <v>396</v>
          </cell>
          <cell r="AP342">
            <v>0</v>
          </cell>
          <cell r="AQ342" t="str">
            <v xml:space="preserve">NathanGordon   </v>
          </cell>
          <cell r="AR342">
            <v>384</v>
          </cell>
          <cell r="AS342">
            <v>0</v>
          </cell>
          <cell r="AT342" t="str">
            <v xml:space="preserve">NathanGordon   </v>
          </cell>
          <cell r="AU342">
            <v>396</v>
          </cell>
          <cell r="AV342">
            <v>0</v>
          </cell>
          <cell r="AW342" t="str">
            <v xml:space="preserve">NathanGordon   </v>
          </cell>
        </row>
        <row r="343">
          <cell r="AI343">
            <v>313</v>
          </cell>
          <cell r="AJ343">
            <v>11.306306306306306</v>
          </cell>
          <cell r="AK343" t="str">
            <v xml:space="preserve">MarkBlicavs   </v>
          </cell>
          <cell r="AL343">
            <v>186</v>
          </cell>
          <cell r="AM343">
            <v>15.405405405405405</v>
          </cell>
          <cell r="AN343" t="str">
            <v xml:space="preserve">MarkBlicavs   </v>
          </cell>
          <cell r="AO343">
            <v>139</v>
          </cell>
          <cell r="AP343">
            <v>15.945945945945946</v>
          </cell>
          <cell r="AQ343" t="str">
            <v xml:space="preserve">MarkBlicavs   </v>
          </cell>
          <cell r="AR343">
            <v>274</v>
          </cell>
          <cell r="AS343">
            <v>1.5315315315315317</v>
          </cell>
          <cell r="AT343" t="str">
            <v xml:space="preserve">MarkBlicavs   </v>
          </cell>
          <cell r="AU343">
            <v>270</v>
          </cell>
          <cell r="AV343">
            <v>22.68018018018018</v>
          </cell>
          <cell r="AW343" t="str">
            <v xml:space="preserve">MarkBlicavs   </v>
          </cell>
        </row>
        <row r="344">
          <cell r="AI344">
            <v>242</v>
          </cell>
          <cell r="AJ344">
            <v>14.086538461538462</v>
          </cell>
          <cell r="AK344" t="str">
            <v xml:space="preserve">TomJonas   </v>
          </cell>
          <cell r="AL344">
            <v>85</v>
          </cell>
          <cell r="AM344">
            <v>19.423076923076923</v>
          </cell>
          <cell r="AN344" t="str">
            <v xml:space="preserve">TomJonas   </v>
          </cell>
          <cell r="AO344">
            <v>290</v>
          </cell>
          <cell r="AP344">
            <v>9.615384615384615</v>
          </cell>
          <cell r="AQ344" t="str">
            <v xml:space="preserve">TomJonas   </v>
          </cell>
          <cell r="AR344">
            <v>361</v>
          </cell>
          <cell r="AS344">
            <v>0.28846153846153844</v>
          </cell>
          <cell r="AT344" t="str">
            <v xml:space="preserve">TomJonas   </v>
          </cell>
          <cell r="AU344">
            <v>271</v>
          </cell>
          <cell r="AV344">
            <v>22.66826923076923</v>
          </cell>
          <cell r="AW344" t="str">
            <v xml:space="preserve">TomJonas   </v>
          </cell>
        </row>
        <row r="345">
          <cell r="AI345">
            <v>184</v>
          </cell>
          <cell r="AJ345">
            <v>16.192660550458715</v>
          </cell>
          <cell r="AK345" t="str">
            <v xml:space="preserve">LewisTaylor R  </v>
          </cell>
          <cell r="AL345">
            <v>192</v>
          </cell>
          <cell r="AM345">
            <v>15.321100917431192</v>
          </cell>
          <cell r="AN345" t="str">
            <v xml:space="preserve">LewisTaylor R  </v>
          </cell>
          <cell r="AO345">
            <v>297</v>
          </cell>
          <cell r="AP345">
            <v>9.2660550458715587</v>
          </cell>
          <cell r="AQ345" t="str">
            <v xml:space="preserve">LewisTaylor R  </v>
          </cell>
          <cell r="AR345">
            <v>163</v>
          </cell>
          <cell r="AS345">
            <v>3.6697247706422016</v>
          </cell>
          <cell r="AT345" t="str">
            <v xml:space="preserve">LewisTaylor R  </v>
          </cell>
          <cell r="AU345">
            <v>272</v>
          </cell>
          <cell r="AV345">
            <v>22.63761467889908</v>
          </cell>
          <cell r="AW345" t="str">
            <v xml:space="preserve">LewisTaylor R  </v>
          </cell>
        </row>
        <row r="346">
          <cell r="AI346">
            <v>281</v>
          </cell>
          <cell r="AJ346">
            <v>12.567567567567567</v>
          </cell>
          <cell r="AK346" t="str">
            <v xml:space="preserve">NevilleJetta   </v>
          </cell>
          <cell r="AL346">
            <v>289</v>
          </cell>
          <cell r="AM346">
            <v>12.027027027027026</v>
          </cell>
          <cell r="AN346" t="str">
            <v xml:space="preserve">NevilleJetta   </v>
          </cell>
          <cell r="AO346">
            <v>87</v>
          </cell>
          <cell r="AP346">
            <v>18.783783783783782</v>
          </cell>
          <cell r="AQ346" t="str">
            <v xml:space="preserve">NevilleJetta   </v>
          </cell>
          <cell r="AR346">
            <v>351</v>
          </cell>
          <cell r="AS346">
            <v>0.40540540540540537</v>
          </cell>
          <cell r="AT346" t="str">
            <v xml:space="preserve">NevilleJetta   </v>
          </cell>
          <cell r="AU346">
            <v>273</v>
          </cell>
          <cell r="AV346">
            <v>22.635135135135133</v>
          </cell>
          <cell r="AW346" t="str">
            <v xml:space="preserve">NevilleJetta   </v>
          </cell>
        </row>
        <row r="347">
          <cell r="AI347">
            <v>140</v>
          </cell>
          <cell r="AJ347">
            <v>17.714285714285715</v>
          </cell>
          <cell r="AK347" t="str">
            <v xml:space="preserve">HeritierLumumba   </v>
          </cell>
          <cell r="AL347">
            <v>254</v>
          </cell>
          <cell r="AM347">
            <v>13.333333333333334</v>
          </cell>
          <cell r="AN347" t="str">
            <v xml:space="preserve">HeritierLumumba   </v>
          </cell>
          <cell r="AO347">
            <v>259</v>
          </cell>
          <cell r="AP347">
            <v>10.80952380952381</v>
          </cell>
          <cell r="AQ347" t="str">
            <v xml:space="preserve">HeritierLumumba   </v>
          </cell>
          <cell r="AR347">
            <v>306</v>
          </cell>
          <cell r="AS347">
            <v>1.0952380952380953</v>
          </cell>
          <cell r="AT347" t="str">
            <v xml:space="preserve">HeritierLumumba   </v>
          </cell>
          <cell r="AU347">
            <v>274</v>
          </cell>
          <cell r="AV347">
            <v>22.61904761904762</v>
          </cell>
          <cell r="AW347" t="str">
            <v xml:space="preserve">HeritierLumumba   </v>
          </cell>
        </row>
        <row r="348">
          <cell r="AI348">
            <v>221</v>
          </cell>
          <cell r="AJ348">
            <v>14.909090909090908</v>
          </cell>
          <cell r="AK348" t="str">
            <v>DannyStanley   1-2w</v>
          </cell>
          <cell r="AL348">
            <v>220</v>
          </cell>
          <cell r="AM348">
            <v>14.272727272727273</v>
          </cell>
          <cell r="AN348" t="str">
            <v>DannyStanley   1-2w</v>
          </cell>
          <cell r="AO348">
            <v>221</v>
          </cell>
          <cell r="AP348">
            <v>11.954545454545455</v>
          </cell>
          <cell r="AQ348" t="str">
            <v>DannyStanley   1-2w</v>
          </cell>
          <cell r="AR348">
            <v>243</v>
          </cell>
          <cell r="AS348">
            <v>2.1363636363636362</v>
          </cell>
          <cell r="AT348" t="str">
            <v>DannyStanley   1-2w</v>
          </cell>
          <cell r="AU348">
            <v>275</v>
          </cell>
          <cell r="AV348">
            <v>22.59090909090909</v>
          </cell>
          <cell r="AW348" t="str">
            <v>DannyStanley   1-2w</v>
          </cell>
        </row>
        <row r="349">
          <cell r="AI349">
            <v>364</v>
          </cell>
          <cell r="AJ349">
            <v>9.0588235294117645</v>
          </cell>
          <cell r="AK349" t="str">
            <v xml:space="preserve">ShaneMumford   </v>
          </cell>
          <cell r="AL349">
            <v>386</v>
          </cell>
          <cell r="AM349">
            <v>5.2941176470588234</v>
          </cell>
          <cell r="AN349" t="str">
            <v xml:space="preserve">ShaneMumford   </v>
          </cell>
          <cell r="AO349">
            <v>26</v>
          </cell>
          <cell r="AP349">
            <v>25.470588235294116</v>
          </cell>
          <cell r="AQ349" t="str">
            <v xml:space="preserve">ShaneMumford   </v>
          </cell>
          <cell r="AR349">
            <v>275</v>
          </cell>
          <cell r="AS349">
            <v>1.5294117647058822</v>
          </cell>
          <cell r="AT349" t="str">
            <v xml:space="preserve">ShaneMumford   </v>
          </cell>
          <cell r="AU349">
            <v>276</v>
          </cell>
          <cell r="AV349">
            <v>22.5</v>
          </cell>
          <cell r="AW349" t="str">
            <v xml:space="preserve">ShaneMumford   </v>
          </cell>
        </row>
        <row r="350">
          <cell r="AI350">
            <v>351</v>
          </cell>
          <cell r="AJ350">
            <v>9.9473684210526319</v>
          </cell>
          <cell r="AK350" t="str">
            <v>JonathonPatton   Indef</v>
          </cell>
          <cell r="AL350">
            <v>97</v>
          </cell>
          <cell r="AM350">
            <v>18.842105263157894</v>
          </cell>
          <cell r="AN350" t="str">
            <v>JonathonPatton   Indef</v>
          </cell>
          <cell r="AO350">
            <v>370</v>
          </cell>
          <cell r="AP350">
            <v>6</v>
          </cell>
          <cell r="AQ350" t="str">
            <v>JonathonPatton   Indef</v>
          </cell>
          <cell r="AR350">
            <v>46</v>
          </cell>
          <cell r="AS350">
            <v>8.7894736842105257</v>
          </cell>
          <cell r="AT350" t="str">
            <v>JonathonPatton   Indef</v>
          </cell>
          <cell r="AU350">
            <v>277</v>
          </cell>
          <cell r="AV350">
            <v>22.473684210526315</v>
          </cell>
          <cell r="AW350" t="str">
            <v>JonathonPatton   Indef</v>
          </cell>
        </row>
        <row r="351">
          <cell r="AI351">
            <v>165</v>
          </cell>
          <cell r="AJ351">
            <v>16.710526315789476</v>
          </cell>
          <cell r="AK351" t="str">
            <v xml:space="preserve">RohanBewick   </v>
          </cell>
          <cell r="AL351">
            <v>158</v>
          </cell>
          <cell r="AM351">
            <v>16.447368421052634</v>
          </cell>
          <cell r="AN351" t="str">
            <v xml:space="preserve">RohanBewick   </v>
          </cell>
          <cell r="AO351">
            <v>347</v>
          </cell>
          <cell r="AP351">
            <v>7.2368421052631584</v>
          </cell>
          <cell r="AQ351" t="str">
            <v xml:space="preserve">RohanBewick   </v>
          </cell>
          <cell r="AR351">
            <v>153</v>
          </cell>
          <cell r="AS351">
            <v>3.8815789473684212</v>
          </cell>
          <cell r="AT351" t="str">
            <v xml:space="preserve">RohanBewick   </v>
          </cell>
          <cell r="AU351">
            <v>278</v>
          </cell>
          <cell r="AV351">
            <v>22.467105263157897</v>
          </cell>
          <cell r="AW351" t="str">
            <v xml:space="preserve">RohanBewick   </v>
          </cell>
        </row>
        <row r="352">
          <cell r="AI352">
            <v>200</v>
          </cell>
          <cell r="AJ352">
            <v>15.56910569105691</v>
          </cell>
          <cell r="AK352" t="str">
            <v xml:space="preserve">JasperPittard   </v>
          </cell>
          <cell r="AL352">
            <v>138</v>
          </cell>
          <cell r="AM352">
            <v>17.235772357723576</v>
          </cell>
          <cell r="AN352" t="str">
            <v xml:space="preserve">JasperPittard   </v>
          </cell>
          <cell r="AO352">
            <v>265</v>
          </cell>
          <cell r="AP352">
            <v>10.528455284552845</v>
          </cell>
          <cell r="AQ352" t="str">
            <v xml:space="preserve">JasperPittard   </v>
          </cell>
          <cell r="AR352">
            <v>316</v>
          </cell>
          <cell r="AS352">
            <v>0.93495934959349591</v>
          </cell>
          <cell r="AT352" t="str">
            <v xml:space="preserve">JasperPittard   </v>
          </cell>
          <cell r="AU352">
            <v>279</v>
          </cell>
          <cell r="AV352">
            <v>22.459349593495933</v>
          </cell>
          <cell r="AW352" t="str">
            <v xml:space="preserve">JasperPittard   </v>
          </cell>
        </row>
        <row r="353">
          <cell r="AI353">
            <v>108</v>
          </cell>
          <cell r="AJ353">
            <v>19.363636363636363</v>
          </cell>
          <cell r="AK353" t="str">
            <v xml:space="preserve">RobertMurphy   </v>
          </cell>
          <cell r="AL353">
            <v>189</v>
          </cell>
          <cell r="AM353">
            <v>15.363636363636363</v>
          </cell>
          <cell r="AN353" t="str">
            <v xml:space="preserve">RobertMurphy   </v>
          </cell>
          <cell r="AO353">
            <v>336</v>
          </cell>
          <cell r="AP353">
            <v>7.6818181818181817</v>
          </cell>
          <cell r="AQ353" t="str">
            <v xml:space="preserve">RobertMurphy   </v>
          </cell>
          <cell r="AR353">
            <v>291</v>
          </cell>
          <cell r="AS353">
            <v>1.3181818181818181</v>
          </cell>
          <cell r="AT353" t="str">
            <v xml:space="preserve">RobertMurphy   </v>
          </cell>
          <cell r="AU353">
            <v>280</v>
          </cell>
          <cell r="AV353">
            <v>22.454545454545453</v>
          </cell>
          <cell r="AW353" t="str">
            <v xml:space="preserve">RobertMurphy   </v>
          </cell>
        </row>
        <row r="354">
          <cell r="AI354">
            <v>247</v>
          </cell>
          <cell r="AJ354">
            <v>13.947368421052632</v>
          </cell>
          <cell r="AK354" t="str">
            <v xml:space="preserve">NathanVanBerlo RR {14} </v>
          </cell>
          <cell r="AL354">
            <v>312</v>
          </cell>
          <cell r="AM354">
            <v>11.473684210526315</v>
          </cell>
          <cell r="AN354" t="str">
            <v xml:space="preserve">NathanVanBerlo RR {14} </v>
          </cell>
          <cell r="AO354">
            <v>192</v>
          </cell>
          <cell r="AP354">
            <v>13.263157894736842</v>
          </cell>
          <cell r="AQ354" t="str">
            <v xml:space="preserve">NathanVanBerlo RR {14} </v>
          </cell>
          <cell r="AR354">
            <v>199</v>
          </cell>
          <cell r="AS354">
            <v>3</v>
          </cell>
          <cell r="AT354" t="str">
            <v xml:space="preserve">NathanVanBerlo RR {14} </v>
          </cell>
          <cell r="AU354">
            <v>281</v>
          </cell>
          <cell r="AV354">
            <v>22.368421052631579</v>
          </cell>
          <cell r="AW354" t="str">
            <v xml:space="preserve">NathanVanBerlo RR {14} </v>
          </cell>
        </row>
        <row r="355">
          <cell r="AI355">
            <v>396</v>
          </cell>
          <cell r="AJ355">
            <v>0</v>
          </cell>
          <cell r="AK355" t="str">
            <v xml:space="preserve">PaulStewart  [3.4] </v>
          </cell>
          <cell r="AL355">
            <v>396</v>
          </cell>
          <cell r="AM355">
            <v>0</v>
          </cell>
          <cell r="AN355" t="str">
            <v xml:space="preserve">PaulStewart  [3.4] </v>
          </cell>
          <cell r="AO355">
            <v>396</v>
          </cell>
          <cell r="AP355">
            <v>0</v>
          </cell>
          <cell r="AQ355" t="str">
            <v xml:space="preserve">PaulStewart  [3.4] </v>
          </cell>
          <cell r="AR355">
            <v>384</v>
          </cell>
          <cell r="AS355">
            <v>0</v>
          </cell>
          <cell r="AT355" t="str">
            <v xml:space="preserve">PaulStewart  [3.4] </v>
          </cell>
          <cell r="AU355">
            <v>396</v>
          </cell>
          <cell r="AV355">
            <v>0</v>
          </cell>
          <cell r="AW355" t="str">
            <v xml:space="preserve">PaulStewart  [3.4] </v>
          </cell>
        </row>
        <row r="356">
          <cell r="AI356">
            <v>341</v>
          </cell>
          <cell r="AJ356">
            <v>10.266666666666667</v>
          </cell>
          <cell r="AK356" t="str">
            <v xml:space="preserve">BrentStaker  {14} </v>
          </cell>
          <cell r="AL356">
            <v>170</v>
          </cell>
          <cell r="AM356">
            <v>15.866666666666667</v>
          </cell>
          <cell r="AN356" t="str">
            <v xml:space="preserve">BrentStaker  {14} </v>
          </cell>
          <cell r="AO356">
            <v>348</v>
          </cell>
          <cell r="AP356">
            <v>7.1333333333333337</v>
          </cell>
          <cell r="AQ356" t="str">
            <v xml:space="preserve">BrentStaker  {14} </v>
          </cell>
          <cell r="AR356">
            <v>44</v>
          </cell>
          <cell r="AS356">
            <v>8.8666666666666671</v>
          </cell>
          <cell r="AT356" t="str">
            <v xml:space="preserve">BrentStaker  {14} </v>
          </cell>
          <cell r="AU356">
            <v>282</v>
          </cell>
          <cell r="AV356">
            <v>22.333333333333332</v>
          </cell>
          <cell r="AW356" t="str">
            <v xml:space="preserve">BrentStaker  {14} </v>
          </cell>
        </row>
        <row r="357">
          <cell r="AI357">
            <v>136</v>
          </cell>
          <cell r="AJ357">
            <v>17.761194029850746</v>
          </cell>
          <cell r="AK357" t="str">
            <v>ShaneSavage   1week</v>
          </cell>
          <cell r="AL357">
            <v>223</v>
          </cell>
          <cell r="AM357">
            <v>14.17910447761194</v>
          </cell>
          <cell r="AN357" t="str">
            <v>ShaneSavage   1week</v>
          </cell>
          <cell r="AO357">
            <v>277</v>
          </cell>
          <cell r="AP357">
            <v>10.149253731343283</v>
          </cell>
          <cell r="AQ357" t="str">
            <v>ShaneSavage   1week</v>
          </cell>
          <cell r="AR357">
            <v>278</v>
          </cell>
          <cell r="AS357">
            <v>1.4925373134328357</v>
          </cell>
          <cell r="AT357" t="str">
            <v>ShaneSavage   1week</v>
          </cell>
          <cell r="AU357">
            <v>283</v>
          </cell>
          <cell r="AV357">
            <v>22.313432835820894</v>
          </cell>
          <cell r="AW357" t="str">
            <v>ShaneSavage   1week</v>
          </cell>
        </row>
        <row r="358">
          <cell r="AI358">
            <v>296</v>
          </cell>
          <cell r="AJ358">
            <v>11.865671641791044</v>
          </cell>
          <cell r="AK358" t="str">
            <v xml:space="preserve">ColinGarland   </v>
          </cell>
          <cell r="AL358">
            <v>164</v>
          </cell>
          <cell r="AM358">
            <v>16.119402985074625</v>
          </cell>
          <cell r="AN358" t="str">
            <v xml:space="preserve">ColinGarland   </v>
          </cell>
          <cell r="AO358">
            <v>163</v>
          </cell>
          <cell r="AP358">
            <v>14.552238805970148</v>
          </cell>
          <cell r="AQ358" t="str">
            <v xml:space="preserve">ColinGarland   </v>
          </cell>
          <cell r="AR358">
            <v>334</v>
          </cell>
          <cell r="AS358">
            <v>0.59701492537313428</v>
          </cell>
          <cell r="AT358" t="str">
            <v xml:space="preserve">ColinGarland   </v>
          </cell>
          <cell r="AU358">
            <v>283</v>
          </cell>
          <cell r="AV358">
            <v>22.313432835820894</v>
          </cell>
          <cell r="AW358" t="str">
            <v xml:space="preserve">ColinGarland   </v>
          </cell>
        </row>
        <row r="359">
          <cell r="AI359">
            <v>396</v>
          </cell>
          <cell r="AJ359">
            <v>0</v>
          </cell>
          <cell r="AK359" t="str">
            <v xml:space="preserve">NickGraham  [7] </v>
          </cell>
          <cell r="AL359">
            <v>396</v>
          </cell>
          <cell r="AM359">
            <v>0</v>
          </cell>
          <cell r="AN359" t="str">
            <v xml:space="preserve">NickGraham  [7] </v>
          </cell>
          <cell r="AO359">
            <v>396</v>
          </cell>
          <cell r="AP359">
            <v>0</v>
          </cell>
          <cell r="AQ359" t="str">
            <v xml:space="preserve">NickGraham  [7] </v>
          </cell>
          <cell r="AR359">
            <v>384</v>
          </cell>
          <cell r="AS359">
            <v>0</v>
          </cell>
          <cell r="AT359" t="str">
            <v xml:space="preserve">NickGraham  [7] </v>
          </cell>
          <cell r="AU359">
            <v>396</v>
          </cell>
          <cell r="AV359">
            <v>0</v>
          </cell>
          <cell r="AW359" t="str">
            <v xml:space="preserve">NickGraham  [7] </v>
          </cell>
        </row>
        <row r="360">
          <cell r="AI360">
            <v>363</v>
          </cell>
          <cell r="AJ360">
            <v>9.0686274509803919</v>
          </cell>
          <cell r="AK360" t="str">
            <v xml:space="preserve">JoeDaniher   </v>
          </cell>
          <cell r="AL360">
            <v>86</v>
          </cell>
          <cell r="AM360">
            <v>19.411764705882355</v>
          </cell>
          <cell r="AN360" t="str">
            <v xml:space="preserve">JoeDaniher   </v>
          </cell>
          <cell r="AO360">
            <v>388</v>
          </cell>
          <cell r="AP360">
            <v>4.3137254901960791</v>
          </cell>
          <cell r="AQ360" t="str">
            <v xml:space="preserve">JoeDaniher   </v>
          </cell>
          <cell r="AR360">
            <v>42</v>
          </cell>
          <cell r="AS360">
            <v>9.2156862745098049</v>
          </cell>
          <cell r="AT360" t="str">
            <v xml:space="preserve">JoeDaniher   </v>
          </cell>
          <cell r="AU360">
            <v>285</v>
          </cell>
          <cell r="AV360">
            <v>22.279411764705884</v>
          </cell>
          <cell r="AW360" t="str">
            <v xml:space="preserve">JoeDaniher   </v>
          </cell>
        </row>
        <row r="361">
          <cell r="AI361">
            <v>316</v>
          </cell>
          <cell r="AJ361">
            <v>11.149425287356323</v>
          </cell>
          <cell r="AK361" t="str">
            <v xml:space="preserve">JakeStringer   </v>
          </cell>
          <cell r="AL361">
            <v>321</v>
          </cell>
          <cell r="AM361">
            <v>11.149425287356323</v>
          </cell>
          <cell r="AN361" t="str">
            <v xml:space="preserve">JakeStringer   </v>
          </cell>
          <cell r="AO361">
            <v>255</v>
          </cell>
          <cell r="AP361">
            <v>10.862068965517242</v>
          </cell>
          <cell r="AQ361" t="str">
            <v xml:space="preserve">JakeStringer   </v>
          </cell>
          <cell r="AR361">
            <v>37</v>
          </cell>
          <cell r="AS361">
            <v>9.8275862068965534</v>
          </cell>
          <cell r="AT361" t="str">
            <v xml:space="preserve">JakeStringer   </v>
          </cell>
          <cell r="AU361">
            <v>286</v>
          </cell>
          <cell r="AV361">
            <v>22.241379310344829</v>
          </cell>
          <cell r="AW361" t="str">
            <v xml:space="preserve">JakeStringer   </v>
          </cell>
        </row>
        <row r="362">
          <cell r="AI362">
            <v>181</v>
          </cell>
          <cell r="AJ362">
            <v>16.231884057971012</v>
          </cell>
          <cell r="AK362" t="str">
            <v xml:space="preserve">BradSheppard   </v>
          </cell>
          <cell r="AL362">
            <v>171</v>
          </cell>
          <cell r="AM362">
            <v>15.797101449275361</v>
          </cell>
          <cell r="AN362" t="str">
            <v xml:space="preserve">BradSheppard   </v>
          </cell>
          <cell r="AO362">
            <v>233</v>
          </cell>
          <cell r="AP362">
            <v>11.594202898550725</v>
          </cell>
          <cell r="AQ362" t="str">
            <v xml:space="preserve">BradSheppard   </v>
          </cell>
          <cell r="AR362">
            <v>378</v>
          </cell>
          <cell r="AS362">
            <v>7.2463768115942032E-2</v>
          </cell>
          <cell r="AT362" t="str">
            <v xml:space="preserve">BradSheppard   </v>
          </cell>
          <cell r="AU362">
            <v>287</v>
          </cell>
          <cell r="AV362">
            <v>22.210144927536231</v>
          </cell>
          <cell r="AW362" t="str">
            <v xml:space="preserve">BradSheppard   </v>
          </cell>
        </row>
        <row r="363">
          <cell r="AI363">
            <v>293</v>
          </cell>
          <cell r="AJ363">
            <v>11.954545454545455</v>
          </cell>
          <cell r="AK363" t="str">
            <v xml:space="preserve">JaredRivers   </v>
          </cell>
          <cell r="AL363">
            <v>46</v>
          </cell>
          <cell r="AM363">
            <v>21.727272727272727</v>
          </cell>
          <cell r="AN363" t="str">
            <v xml:space="preserve">JaredRivers   </v>
          </cell>
          <cell r="AO363">
            <v>289</v>
          </cell>
          <cell r="AP363">
            <v>9.6818181818181817</v>
          </cell>
          <cell r="AQ363" t="str">
            <v xml:space="preserve">JaredRivers   </v>
          </cell>
          <cell r="AR363">
            <v>382</v>
          </cell>
          <cell r="AS363">
            <v>4.5454545454545456E-2</v>
          </cell>
          <cell r="AT363" t="str">
            <v xml:space="preserve">JaredRivers   </v>
          </cell>
          <cell r="AU363">
            <v>288</v>
          </cell>
          <cell r="AV363">
            <v>22.204545454545453</v>
          </cell>
          <cell r="AW363" t="str">
            <v xml:space="preserve">JaredRivers   </v>
          </cell>
        </row>
        <row r="364">
          <cell r="AI364">
            <v>84</v>
          </cell>
          <cell r="AJ364">
            <v>20.412371134020621</v>
          </cell>
          <cell r="AK364" t="str">
            <v xml:space="preserve">RhyceShaw   </v>
          </cell>
          <cell r="AL364">
            <v>169</v>
          </cell>
          <cell r="AM364">
            <v>15.876288659793815</v>
          </cell>
          <cell r="AN364" t="str">
            <v xml:space="preserve">RhyceShaw   </v>
          </cell>
          <cell r="AO364">
            <v>368</v>
          </cell>
          <cell r="AP364">
            <v>6.0824742268041243</v>
          </cell>
          <cell r="AQ364" t="str">
            <v xml:space="preserve">RhyceShaw   </v>
          </cell>
          <cell r="AR364">
            <v>353</v>
          </cell>
          <cell r="AS364">
            <v>0.36082474226804129</v>
          </cell>
          <cell r="AT364" t="str">
            <v xml:space="preserve">RhyceShaw   </v>
          </cell>
          <cell r="AU364">
            <v>289</v>
          </cell>
          <cell r="AV364">
            <v>22.190721649484537</v>
          </cell>
          <cell r="AW364" t="str">
            <v xml:space="preserve">RhyceShaw   </v>
          </cell>
        </row>
        <row r="365">
          <cell r="AI365">
            <v>244</v>
          </cell>
          <cell r="AJ365">
            <v>14.034090909090908</v>
          </cell>
          <cell r="AK365" t="str">
            <v>CourtenayDempsey   1week</v>
          </cell>
          <cell r="AL365">
            <v>257</v>
          </cell>
          <cell r="AM365">
            <v>13.295454545454545</v>
          </cell>
          <cell r="AN365" t="str">
            <v>CourtenayDempsey   1week</v>
          </cell>
          <cell r="AO365">
            <v>173</v>
          </cell>
          <cell r="AP365">
            <v>14.261363636363635</v>
          </cell>
          <cell r="AQ365" t="str">
            <v>CourtenayDempsey   1week</v>
          </cell>
          <cell r="AR365">
            <v>318</v>
          </cell>
          <cell r="AS365">
            <v>0.85227272727272718</v>
          </cell>
          <cell r="AT365" t="str">
            <v>CourtenayDempsey   1week</v>
          </cell>
          <cell r="AU365">
            <v>290</v>
          </cell>
          <cell r="AV365">
            <v>22.187499999999996</v>
          </cell>
          <cell r="AW365" t="str">
            <v>CourtenayDempsey   1week</v>
          </cell>
        </row>
        <row r="366">
          <cell r="AI366">
            <v>195</v>
          </cell>
          <cell r="AJ366">
            <v>15.737704918032788</v>
          </cell>
          <cell r="AK366" t="str">
            <v xml:space="preserve">SebastianRoss   </v>
          </cell>
          <cell r="AL366">
            <v>337</v>
          </cell>
          <cell r="AM366">
            <v>10.327868852459018</v>
          </cell>
          <cell r="AN366" t="str">
            <v xml:space="preserve">SebastianRoss   </v>
          </cell>
          <cell r="AO366">
            <v>134</v>
          </cell>
          <cell r="AP366">
            <v>16.475409836065573</v>
          </cell>
          <cell r="AQ366" t="str">
            <v xml:space="preserve">SebastianRoss   </v>
          </cell>
          <cell r="AR366">
            <v>327</v>
          </cell>
          <cell r="AS366">
            <v>0.65573770491803285</v>
          </cell>
          <cell r="AT366" t="str">
            <v xml:space="preserve">SebastianRoss   </v>
          </cell>
          <cell r="AU366">
            <v>291</v>
          </cell>
          <cell r="AV366">
            <v>22.172131147540984</v>
          </cell>
          <cell r="AW366" t="str">
            <v xml:space="preserve">SebastianRoss   </v>
          </cell>
        </row>
        <row r="367">
          <cell r="AI367">
            <v>391</v>
          </cell>
          <cell r="AJ367">
            <v>6.083333333333333</v>
          </cell>
          <cell r="AK367" t="str">
            <v xml:space="preserve">MatthewLobbe R  </v>
          </cell>
          <cell r="AL367">
            <v>390</v>
          </cell>
          <cell r="AM367">
            <v>3.75</v>
          </cell>
          <cell r="AN367" t="str">
            <v xml:space="preserve">MatthewLobbe R  </v>
          </cell>
          <cell r="AO367">
            <v>11</v>
          </cell>
          <cell r="AP367">
            <v>28.291666666666668</v>
          </cell>
          <cell r="AQ367" t="str">
            <v xml:space="preserve">MatthewLobbe R  </v>
          </cell>
          <cell r="AR367">
            <v>262</v>
          </cell>
          <cell r="AS367">
            <v>1.6666666666666667</v>
          </cell>
          <cell r="AT367" t="str">
            <v xml:space="preserve">MatthewLobbe R  </v>
          </cell>
          <cell r="AU367">
            <v>292</v>
          </cell>
          <cell r="AV367">
            <v>22.104166666666668</v>
          </cell>
          <cell r="AW367" t="str">
            <v xml:space="preserve">MatthewLobbe R  </v>
          </cell>
        </row>
        <row r="368">
          <cell r="AI368">
            <v>396</v>
          </cell>
          <cell r="AJ368">
            <v>0</v>
          </cell>
          <cell r="AK368" t="str">
            <v xml:space="preserve">JoshSaunders  [9.6] </v>
          </cell>
          <cell r="AL368">
            <v>396</v>
          </cell>
          <cell r="AM368">
            <v>0</v>
          </cell>
          <cell r="AN368" t="str">
            <v xml:space="preserve">JoshSaunders  [9.6] </v>
          </cell>
          <cell r="AO368">
            <v>396</v>
          </cell>
          <cell r="AP368">
            <v>0</v>
          </cell>
          <cell r="AQ368" t="str">
            <v xml:space="preserve">JoshSaunders  [9.6] </v>
          </cell>
          <cell r="AR368">
            <v>384</v>
          </cell>
          <cell r="AS368">
            <v>0</v>
          </cell>
          <cell r="AT368" t="str">
            <v xml:space="preserve">JoshSaunders  [9.6] </v>
          </cell>
          <cell r="AU368">
            <v>396</v>
          </cell>
          <cell r="AV368">
            <v>0</v>
          </cell>
          <cell r="AW368" t="str">
            <v xml:space="preserve">JoshSaunders  [9.6] </v>
          </cell>
        </row>
        <row r="369">
          <cell r="AI369">
            <v>155</v>
          </cell>
          <cell r="AJ369">
            <v>17.083333333333332</v>
          </cell>
          <cell r="AK369" t="str">
            <v xml:space="preserve">CameronOShea   </v>
          </cell>
          <cell r="AL369">
            <v>113</v>
          </cell>
          <cell r="AM369">
            <v>18.166666666666668</v>
          </cell>
          <cell r="AN369" t="str">
            <v xml:space="preserve">CameronOShea   </v>
          </cell>
          <cell r="AO369">
            <v>353</v>
          </cell>
          <cell r="AP369">
            <v>6.916666666666667</v>
          </cell>
          <cell r="AQ369" t="str">
            <v xml:space="preserve">CameronOShea   </v>
          </cell>
          <cell r="AR369">
            <v>384</v>
          </cell>
          <cell r="AS369">
            <v>0</v>
          </cell>
          <cell r="AT369" t="str">
            <v xml:space="preserve">CameronOShea   </v>
          </cell>
          <cell r="AU369">
            <v>293</v>
          </cell>
          <cell r="AV369">
            <v>22</v>
          </cell>
          <cell r="AW369" t="str">
            <v xml:space="preserve">CameronOShea   </v>
          </cell>
        </row>
        <row r="370">
          <cell r="AI370">
            <v>187</v>
          </cell>
          <cell r="AJ370">
            <v>15.970149253731343</v>
          </cell>
          <cell r="AK370" t="str">
            <v>NathanGrima   10-12w</v>
          </cell>
          <cell r="AL370">
            <v>87</v>
          </cell>
          <cell r="AM370">
            <v>19.402985074626866</v>
          </cell>
          <cell r="AN370" t="str">
            <v>NathanGrima   10-12w</v>
          </cell>
          <cell r="AO370">
            <v>346</v>
          </cell>
          <cell r="AP370">
            <v>7.3880597014925371</v>
          </cell>
          <cell r="AQ370" t="str">
            <v>NathanGrima   10-12w</v>
          </cell>
          <cell r="AR370">
            <v>384</v>
          </cell>
          <cell r="AS370">
            <v>0</v>
          </cell>
          <cell r="AT370" t="str">
            <v>NathanGrima   10-12w</v>
          </cell>
          <cell r="AU370">
            <v>294</v>
          </cell>
          <cell r="AV370">
            <v>21.977611940298505</v>
          </cell>
          <cell r="AW370" t="str">
            <v>NathanGrima   10-12w</v>
          </cell>
        </row>
        <row r="371">
          <cell r="AI371">
            <v>285</v>
          </cell>
          <cell r="AJ371">
            <v>12.521367521367521</v>
          </cell>
          <cell r="AK371" t="str">
            <v xml:space="preserve">JackHombsch   </v>
          </cell>
          <cell r="AL371">
            <v>91</v>
          </cell>
          <cell r="AM371">
            <v>19.145299145299145</v>
          </cell>
          <cell r="AN371" t="str">
            <v xml:space="preserve">JackHombsch   </v>
          </cell>
          <cell r="AO371">
            <v>258</v>
          </cell>
          <cell r="AP371">
            <v>10.811965811965813</v>
          </cell>
          <cell r="AQ371" t="str">
            <v xml:space="preserve">JackHombsch   </v>
          </cell>
          <cell r="AR371">
            <v>374</v>
          </cell>
          <cell r="AS371">
            <v>8.5470085470085472E-2</v>
          </cell>
          <cell r="AT371" t="str">
            <v xml:space="preserve">JackHombsch   </v>
          </cell>
          <cell r="AU371">
            <v>295</v>
          </cell>
          <cell r="AV371">
            <v>21.965811965811966</v>
          </cell>
          <cell r="AW371" t="str">
            <v xml:space="preserve">JackHombsch   </v>
          </cell>
        </row>
        <row r="372">
          <cell r="AI372">
            <v>273</v>
          </cell>
          <cell r="AJ372">
            <v>12.904761904761905</v>
          </cell>
          <cell r="AK372" t="str">
            <v xml:space="preserve">JoelPatfull   </v>
          </cell>
          <cell r="AL372">
            <v>95</v>
          </cell>
          <cell r="AM372">
            <v>18.952380952380953</v>
          </cell>
          <cell r="AN372" t="str">
            <v xml:space="preserve">JoelPatfull   </v>
          </cell>
          <cell r="AO372">
            <v>284</v>
          </cell>
          <cell r="AP372">
            <v>9.8095238095238102</v>
          </cell>
          <cell r="AQ372" t="str">
            <v xml:space="preserve">JoelPatfull   </v>
          </cell>
          <cell r="AR372">
            <v>331</v>
          </cell>
          <cell r="AS372">
            <v>0.61904761904761907</v>
          </cell>
          <cell r="AT372" t="str">
            <v xml:space="preserve">JoelPatfull   </v>
          </cell>
          <cell r="AU372">
            <v>296</v>
          </cell>
          <cell r="AV372">
            <v>21.952380952380953</v>
          </cell>
          <cell r="AW372" t="str">
            <v xml:space="preserve">JoelPatfull   </v>
          </cell>
        </row>
        <row r="373">
          <cell r="AI373">
            <v>396</v>
          </cell>
          <cell r="AJ373">
            <v>0</v>
          </cell>
          <cell r="AK373" t="str">
            <v xml:space="preserve">DylanBuckley  [7.4] </v>
          </cell>
          <cell r="AL373">
            <v>396</v>
          </cell>
          <cell r="AM373">
            <v>0</v>
          </cell>
          <cell r="AN373" t="str">
            <v xml:space="preserve">DylanBuckley  [7.4] </v>
          </cell>
          <cell r="AO373">
            <v>396</v>
          </cell>
          <cell r="AP373">
            <v>0</v>
          </cell>
          <cell r="AQ373" t="str">
            <v xml:space="preserve">DylanBuckley  [7.4] </v>
          </cell>
          <cell r="AR373">
            <v>384</v>
          </cell>
          <cell r="AS373">
            <v>0</v>
          </cell>
          <cell r="AT373" t="str">
            <v xml:space="preserve">DylanBuckley  [7.4] </v>
          </cell>
          <cell r="AU373">
            <v>396</v>
          </cell>
          <cell r="AV373">
            <v>0</v>
          </cell>
          <cell r="AW373" t="str">
            <v xml:space="preserve">DylanBuckley  [7.4] </v>
          </cell>
        </row>
        <row r="374">
          <cell r="AI374">
            <v>355</v>
          </cell>
          <cell r="AJ374">
            <v>9.5982142857142865</v>
          </cell>
          <cell r="AK374" t="str">
            <v xml:space="preserve">LindsayThomas   </v>
          </cell>
          <cell r="AL374">
            <v>372</v>
          </cell>
          <cell r="AM374">
            <v>8.125</v>
          </cell>
          <cell r="AN374" t="str">
            <v xml:space="preserve">LindsayThomas   </v>
          </cell>
          <cell r="AO374">
            <v>270</v>
          </cell>
          <cell r="AP374">
            <v>10.357142857142858</v>
          </cell>
          <cell r="AQ374" t="str">
            <v xml:space="preserve">LindsayThomas   </v>
          </cell>
          <cell r="AR374">
            <v>21</v>
          </cell>
          <cell r="AS374">
            <v>13.080357142857144</v>
          </cell>
          <cell r="AT374" t="str">
            <v xml:space="preserve">LindsayThomas   </v>
          </cell>
          <cell r="AU374">
            <v>297</v>
          </cell>
          <cell r="AV374">
            <v>21.875</v>
          </cell>
          <cell r="AW374" t="str">
            <v xml:space="preserve">LindsayThomas   </v>
          </cell>
        </row>
        <row r="375">
          <cell r="AI375">
            <v>209</v>
          </cell>
          <cell r="AJ375">
            <v>15.320512820512821</v>
          </cell>
          <cell r="AK375" t="str">
            <v xml:space="preserve">RoryLaird   </v>
          </cell>
          <cell r="AL375">
            <v>179</v>
          </cell>
          <cell r="AM375">
            <v>15.641025641025641</v>
          </cell>
          <cell r="AN375" t="str">
            <v xml:space="preserve">RoryLaird   </v>
          </cell>
          <cell r="AO375">
            <v>256</v>
          </cell>
          <cell r="AP375">
            <v>10.833333333333334</v>
          </cell>
          <cell r="AQ375" t="str">
            <v xml:space="preserve">RoryLaird   </v>
          </cell>
          <cell r="AR375">
            <v>317</v>
          </cell>
          <cell r="AS375">
            <v>0.89743589743589747</v>
          </cell>
          <cell r="AT375" t="str">
            <v xml:space="preserve">RoryLaird   </v>
          </cell>
          <cell r="AU375">
            <v>298</v>
          </cell>
          <cell r="AV375">
            <v>21.858974358974358</v>
          </cell>
          <cell r="AW375" t="str">
            <v xml:space="preserve">RoryLaird   </v>
          </cell>
        </row>
        <row r="376">
          <cell r="AI376">
            <v>198</v>
          </cell>
          <cell r="AJ376">
            <v>15.590909090909092</v>
          </cell>
          <cell r="AK376" t="str">
            <v xml:space="preserve">LyndenDunn   </v>
          </cell>
          <cell r="AL376">
            <v>58</v>
          </cell>
          <cell r="AM376">
            <v>20.727272727272727</v>
          </cell>
          <cell r="AN376" t="str">
            <v xml:space="preserve">LyndenDunn   </v>
          </cell>
          <cell r="AO376">
            <v>391</v>
          </cell>
          <cell r="AP376">
            <v>3.9090909090909092</v>
          </cell>
          <cell r="AQ376" t="str">
            <v xml:space="preserve">LyndenDunn   </v>
          </cell>
          <cell r="AR376">
            <v>282</v>
          </cell>
          <cell r="AS376">
            <v>1.4545454545454546</v>
          </cell>
          <cell r="AT376" t="str">
            <v xml:space="preserve">LyndenDunn   </v>
          </cell>
          <cell r="AU376">
            <v>299</v>
          </cell>
          <cell r="AV376">
            <v>21.84090909090909</v>
          </cell>
          <cell r="AW376" t="str">
            <v xml:space="preserve">LyndenDunn   </v>
          </cell>
        </row>
        <row r="377">
          <cell r="AI377">
            <v>333</v>
          </cell>
          <cell r="AJ377">
            <v>10.476190476190476</v>
          </cell>
          <cell r="AK377" t="str">
            <v xml:space="preserve">ZacClarke   </v>
          </cell>
          <cell r="AL377">
            <v>175</v>
          </cell>
          <cell r="AM377">
            <v>15.714285714285714</v>
          </cell>
          <cell r="AN377" t="str">
            <v xml:space="preserve">ZacClarke   </v>
          </cell>
          <cell r="AO377">
            <v>227</v>
          </cell>
          <cell r="AP377">
            <v>11.761904761904763</v>
          </cell>
          <cell r="AQ377" t="str">
            <v xml:space="preserve">ZacClarke   </v>
          </cell>
          <cell r="AR377">
            <v>148</v>
          </cell>
          <cell r="AS377">
            <v>3.9047619047619047</v>
          </cell>
          <cell r="AT377" t="str">
            <v xml:space="preserve">ZacClarke   </v>
          </cell>
          <cell r="AU377">
            <v>300</v>
          </cell>
          <cell r="AV377">
            <v>21.833333333333332</v>
          </cell>
          <cell r="AW377" t="str">
            <v xml:space="preserve">ZacClarke   </v>
          </cell>
        </row>
        <row r="378">
          <cell r="AI378">
            <v>137</v>
          </cell>
          <cell r="AJ378">
            <v>17.760000000000002</v>
          </cell>
          <cell r="AK378" t="str">
            <v xml:space="preserve">ShaunAtley   </v>
          </cell>
          <cell r="AL378">
            <v>218</v>
          </cell>
          <cell r="AM378">
            <v>14.4</v>
          </cell>
          <cell r="AN378" t="str">
            <v xml:space="preserve">ShaunAtley   </v>
          </cell>
          <cell r="AO378">
            <v>292</v>
          </cell>
          <cell r="AP378">
            <v>9.6</v>
          </cell>
          <cell r="AQ378" t="str">
            <v xml:space="preserve">ShaunAtley   </v>
          </cell>
          <cell r="AR378">
            <v>308</v>
          </cell>
          <cell r="AS378">
            <v>1.04</v>
          </cell>
          <cell r="AT378" t="str">
            <v xml:space="preserve">ShaunAtley   </v>
          </cell>
          <cell r="AU378">
            <v>301</v>
          </cell>
          <cell r="AV378">
            <v>21.8</v>
          </cell>
          <cell r="AW378" t="str">
            <v xml:space="preserve">ShaunAtley   </v>
          </cell>
        </row>
        <row r="379">
          <cell r="AI379">
            <v>208</v>
          </cell>
          <cell r="AJ379">
            <v>15.327102803738319</v>
          </cell>
          <cell r="AK379" t="str">
            <v xml:space="preserve">SamJacobs   </v>
          </cell>
          <cell r="AL379">
            <v>185</v>
          </cell>
          <cell r="AM379">
            <v>15.420560747663552</v>
          </cell>
          <cell r="AN379" t="str">
            <v xml:space="preserve">SamJacobs   </v>
          </cell>
          <cell r="AO379">
            <v>295</v>
          </cell>
          <cell r="AP379">
            <v>9.3457943925233646</v>
          </cell>
          <cell r="AQ379" t="str">
            <v xml:space="preserve">SamJacobs   </v>
          </cell>
          <cell r="AR379">
            <v>246</v>
          </cell>
          <cell r="AS379">
            <v>2.1028037383177574</v>
          </cell>
          <cell r="AT379" t="str">
            <v xml:space="preserve">SamJacobs   </v>
          </cell>
          <cell r="AU379">
            <v>302</v>
          </cell>
          <cell r="AV379">
            <v>21.799065420560748</v>
          </cell>
          <cell r="AW379" t="str">
            <v xml:space="preserve">SamJacobs   </v>
          </cell>
        </row>
        <row r="380">
          <cell r="AI380">
            <v>396</v>
          </cell>
          <cell r="AJ380">
            <v>0</v>
          </cell>
          <cell r="AK380" t="str">
            <v xml:space="preserve">NickRobertson  [7.6] </v>
          </cell>
          <cell r="AL380">
            <v>396</v>
          </cell>
          <cell r="AM380">
            <v>0</v>
          </cell>
          <cell r="AN380" t="str">
            <v xml:space="preserve">NickRobertson  [7.6] </v>
          </cell>
          <cell r="AO380">
            <v>396</v>
          </cell>
          <cell r="AP380">
            <v>0</v>
          </cell>
          <cell r="AQ380" t="str">
            <v xml:space="preserve">NickRobertson  [7.6] </v>
          </cell>
          <cell r="AR380">
            <v>384</v>
          </cell>
          <cell r="AS380">
            <v>0</v>
          </cell>
          <cell r="AT380" t="str">
            <v xml:space="preserve">NickRobertson  [7.6] </v>
          </cell>
          <cell r="AU380">
            <v>396</v>
          </cell>
          <cell r="AV380">
            <v>0</v>
          </cell>
          <cell r="AW380" t="str">
            <v xml:space="preserve">NickRobertson  [7.6] </v>
          </cell>
        </row>
        <row r="381">
          <cell r="AI381">
            <v>251</v>
          </cell>
          <cell r="AJ381">
            <v>13.879310344827587</v>
          </cell>
          <cell r="AK381" t="str">
            <v xml:space="preserve">MitchGolby   </v>
          </cell>
          <cell r="AL381">
            <v>92</v>
          </cell>
          <cell r="AM381">
            <v>19.137931034482758</v>
          </cell>
          <cell r="AN381" t="str">
            <v xml:space="preserve">MitchGolby   </v>
          </cell>
          <cell r="AO381">
            <v>299</v>
          </cell>
          <cell r="AP381">
            <v>9.1379310344827598</v>
          </cell>
          <cell r="AQ381" t="str">
            <v xml:space="preserve">MitchGolby   </v>
          </cell>
          <cell r="AR381">
            <v>373</v>
          </cell>
          <cell r="AS381">
            <v>8.6206896551724144E-2</v>
          </cell>
          <cell r="AT381" t="str">
            <v xml:space="preserve">MitchGolby   </v>
          </cell>
          <cell r="AU381">
            <v>303</v>
          </cell>
          <cell r="AV381">
            <v>21.724137931034484</v>
          </cell>
          <cell r="AW381" t="str">
            <v xml:space="preserve">MitchGolby   </v>
          </cell>
        </row>
        <row r="382">
          <cell r="AI382">
            <v>390</v>
          </cell>
          <cell r="AJ382">
            <v>6.621621621621621</v>
          </cell>
          <cell r="AK382" t="str">
            <v xml:space="preserve">BenGriffiths   </v>
          </cell>
          <cell r="AL382">
            <v>166</v>
          </cell>
          <cell r="AM382">
            <v>16.081081081081081</v>
          </cell>
          <cell r="AN382" t="str">
            <v xml:space="preserve">BenGriffiths   </v>
          </cell>
          <cell r="AO382">
            <v>228</v>
          </cell>
          <cell r="AP382">
            <v>11.756756756756756</v>
          </cell>
          <cell r="AQ382" t="str">
            <v xml:space="preserve">BenGriffiths   </v>
          </cell>
          <cell r="AR382">
            <v>89</v>
          </cell>
          <cell r="AS382">
            <v>5.8783783783783781</v>
          </cell>
          <cell r="AT382" t="str">
            <v xml:space="preserve">BenGriffiths   </v>
          </cell>
          <cell r="AU382">
            <v>304</v>
          </cell>
          <cell r="AV382">
            <v>21.722972972972972</v>
          </cell>
          <cell r="AW382" t="str">
            <v xml:space="preserve">BenGriffiths   </v>
          </cell>
        </row>
        <row r="383">
          <cell r="AI383">
            <v>396</v>
          </cell>
          <cell r="AJ383">
            <v>0</v>
          </cell>
          <cell r="AK383" t="str">
            <v xml:space="preserve">ZacOBrien  [4.4] </v>
          </cell>
          <cell r="AL383">
            <v>396</v>
          </cell>
          <cell r="AM383">
            <v>0</v>
          </cell>
          <cell r="AN383" t="str">
            <v xml:space="preserve">ZacOBrien  [4.4] </v>
          </cell>
          <cell r="AO383">
            <v>396</v>
          </cell>
          <cell r="AP383">
            <v>0</v>
          </cell>
          <cell r="AQ383" t="str">
            <v xml:space="preserve">ZacOBrien  [4.4] </v>
          </cell>
          <cell r="AR383">
            <v>384</v>
          </cell>
          <cell r="AS383">
            <v>0</v>
          </cell>
          <cell r="AT383" t="str">
            <v xml:space="preserve">ZacOBrien  [4.4] </v>
          </cell>
          <cell r="AU383">
            <v>396</v>
          </cell>
          <cell r="AV383">
            <v>0</v>
          </cell>
          <cell r="AW383" t="str">
            <v xml:space="preserve">ZacOBrien  [4.4] </v>
          </cell>
        </row>
        <row r="384">
          <cell r="AI384">
            <v>396</v>
          </cell>
          <cell r="AJ384">
            <v>0</v>
          </cell>
          <cell r="AK384" t="str">
            <v xml:space="preserve">PatrickMcGinnity  [9.8] </v>
          </cell>
          <cell r="AL384">
            <v>396</v>
          </cell>
          <cell r="AM384">
            <v>0</v>
          </cell>
          <cell r="AN384" t="str">
            <v xml:space="preserve">PatrickMcGinnity  [9.8] </v>
          </cell>
          <cell r="AO384">
            <v>396</v>
          </cell>
          <cell r="AP384">
            <v>0</v>
          </cell>
          <cell r="AQ384" t="str">
            <v xml:space="preserve">PatrickMcGinnity  [9.8] </v>
          </cell>
          <cell r="AR384">
            <v>384</v>
          </cell>
          <cell r="AS384">
            <v>0</v>
          </cell>
          <cell r="AT384" t="str">
            <v xml:space="preserve">PatrickMcGinnity  [9.8] </v>
          </cell>
          <cell r="AU384">
            <v>396</v>
          </cell>
          <cell r="AV384">
            <v>0</v>
          </cell>
          <cell r="AW384" t="str">
            <v xml:space="preserve">PatrickMcGinnity  [9.8] </v>
          </cell>
        </row>
        <row r="385">
          <cell r="AI385">
            <v>396</v>
          </cell>
          <cell r="AJ385">
            <v>0</v>
          </cell>
          <cell r="AK385" t="str">
            <v>ArrynSiposs  [3] 12-16w</v>
          </cell>
          <cell r="AL385">
            <v>396</v>
          </cell>
          <cell r="AM385">
            <v>0</v>
          </cell>
          <cell r="AN385" t="str">
            <v>ArrynSiposs  [3] 12-16w</v>
          </cell>
          <cell r="AO385">
            <v>396</v>
          </cell>
          <cell r="AP385">
            <v>0</v>
          </cell>
          <cell r="AQ385" t="str">
            <v>ArrynSiposs  [3] 12-16w</v>
          </cell>
          <cell r="AR385">
            <v>384</v>
          </cell>
          <cell r="AS385">
            <v>0</v>
          </cell>
          <cell r="AT385" t="str">
            <v>ArrynSiposs  [3] 12-16w</v>
          </cell>
          <cell r="AU385">
            <v>396</v>
          </cell>
          <cell r="AV385">
            <v>0</v>
          </cell>
          <cell r="AW385" t="str">
            <v>ArrynSiposs  [3] 12-16w</v>
          </cell>
        </row>
        <row r="386">
          <cell r="AI386">
            <v>263</v>
          </cell>
          <cell r="AJ386">
            <v>13.448275862068966</v>
          </cell>
          <cell r="AK386" t="str">
            <v xml:space="preserve">ChrisNewman   </v>
          </cell>
          <cell r="AL386">
            <v>187</v>
          </cell>
          <cell r="AM386">
            <v>15.402298850574715</v>
          </cell>
          <cell r="AN386" t="str">
            <v xml:space="preserve">ChrisNewman   </v>
          </cell>
          <cell r="AO386">
            <v>209</v>
          </cell>
          <cell r="AP386">
            <v>12.471264367816094</v>
          </cell>
          <cell r="AQ386" t="str">
            <v xml:space="preserve">ChrisNewman   </v>
          </cell>
          <cell r="AR386">
            <v>272</v>
          </cell>
          <cell r="AS386">
            <v>1.5517241379310347</v>
          </cell>
          <cell r="AT386" t="str">
            <v xml:space="preserve">ChrisNewman   </v>
          </cell>
          <cell r="AU386">
            <v>305</v>
          </cell>
          <cell r="AV386">
            <v>21.666666666666668</v>
          </cell>
          <cell r="AW386" t="str">
            <v xml:space="preserve">ChrisNewman   </v>
          </cell>
        </row>
        <row r="387">
          <cell r="AI387">
            <v>396</v>
          </cell>
          <cell r="AJ387">
            <v>0</v>
          </cell>
          <cell r="AK387" t="str">
            <v xml:space="preserve">DylanAddison  [4.2] </v>
          </cell>
          <cell r="AL387">
            <v>396</v>
          </cell>
          <cell r="AM387">
            <v>0</v>
          </cell>
          <cell r="AN387" t="str">
            <v xml:space="preserve">DylanAddison  [4.2] </v>
          </cell>
          <cell r="AO387">
            <v>396</v>
          </cell>
          <cell r="AP387">
            <v>0</v>
          </cell>
          <cell r="AQ387" t="str">
            <v xml:space="preserve">DylanAddison  [4.2] </v>
          </cell>
          <cell r="AR387">
            <v>384</v>
          </cell>
          <cell r="AS387">
            <v>0</v>
          </cell>
          <cell r="AT387" t="str">
            <v xml:space="preserve">DylanAddison  [4.2] </v>
          </cell>
          <cell r="AU387">
            <v>396</v>
          </cell>
          <cell r="AV387">
            <v>0</v>
          </cell>
          <cell r="AW387" t="str">
            <v xml:space="preserve">DylanAddison  [4.2] </v>
          </cell>
        </row>
        <row r="388">
          <cell r="AI388">
            <v>396</v>
          </cell>
          <cell r="AJ388">
            <v>0</v>
          </cell>
          <cell r="AK388" t="str">
            <v xml:space="preserve">NickHaynes  [7.4] </v>
          </cell>
          <cell r="AL388">
            <v>396</v>
          </cell>
          <cell r="AM388">
            <v>0</v>
          </cell>
          <cell r="AN388" t="str">
            <v xml:space="preserve">NickHaynes  [7.4] </v>
          </cell>
          <cell r="AO388">
            <v>396</v>
          </cell>
          <cell r="AP388">
            <v>0</v>
          </cell>
          <cell r="AQ388" t="str">
            <v xml:space="preserve">NickHaynes  [7.4] </v>
          </cell>
          <cell r="AR388">
            <v>384</v>
          </cell>
          <cell r="AS388">
            <v>0</v>
          </cell>
          <cell r="AT388" t="str">
            <v xml:space="preserve">NickHaynes  [7.4] </v>
          </cell>
          <cell r="AU388">
            <v>396</v>
          </cell>
          <cell r="AV388">
            <v>0</v>
          </cell>
          <cell r="AW388" t="str">
            <v xml:space="preserve">NickHaynes  [7.4] </v>
          </cell>
        </row>
        <row r="389">
          <cell r="AI389">
            <v>288</v>
          </cell>
          <cell r="AJ389">
            <v>12.45</v>
          </cell>
          <cell r="AK389" t="str">
            <v xml:space="preserve">NickSuban   </v>
          </cell>
          <cell r="AL389">
            <v>378</v>
          </cell>
          <cell r="AM389">
            <v>6.7</v>
          </cell>
          <cell r="AN389" t="str">
            <v xml:space="preserve">NickSuban   </v>
          </cell>
          <cell r="AO389">
            <v>94</v>
          </cell>
          <cell r="AP389">
            <v>18.55</v>
          </cell>
          <cell r="AQ389" t="str">
            <v xml:space="preserve">NickSuban   </v>
          </cell>
          <cell r="AR389">
            <v>161</v>
          </cell>
          <cell r="AS389">
            <v>3.75</v>
          </cell>
          <cell r="AT389" t="str">
            <v xml:space="preserve">NickSuban   </v>
          </cell>
          <cell r="AU389">
            <v>306</v>
          </cell>
          <cell r="AV389">
            <v>21.574999999999999</v>
          </cell>
          <cell r="AW389" t="str">
            <v xml:space="preserve">NickSuban   </v>
          </cell>
        </row>
        <row r="390">
          <cell r="AI390">
            <v>278</v>
          </cell>
          <cell r="AJ390">
            <v>12.608695652173912</v>
          </cell>
          <cell r="AK390" t="str">
            <v xml:space="preserve">MatthewSpangher   </v>
          </cell>
          <cell r="AL390">
            <v>106</v>
          </cell>
          <cell r="AM390">
            <v>18.405797101449274</v>
          </cell>
          <cell r="AN390" t="str">
            <v xml:space="preserve">MatthewSpangher   </v>
          </cell>
          <cell r="AO390">
            <v>294</v>
          </cell>
          <cell r="AP390">
            <v>9.4927536231884044</v>
          </cell>
          <cell r="AQ390" t="str">
            <v xml:space="preserve">MatthewSpangher   </v>
          </cell>
          <cell r="AR390">
            <v>370</v>
          </cell>
          <cell r="AS390">
            <v>0.14492753623188406</v>
          </cell>
          <cell r="AT390" t="str">
            <v xml:space="preserve">MatthewSpangher   </v>
          </cell>
          <cell r="AU390">
            <v>307</v>
          </cell>
          <cell r="AV390">
            <v>21.557971014492754</v>
          </cell>
          <cell r="AW390" t="str">
            <v xml:space="preserve">MatthewSpangher   </v>
          </cell>
        </row>
        <row r="391">
          <cell r="AI391">
            <v>396</v>
          </cell>
          <cell r="AJ391">
            <v>0</v>
          </cell>
          <cell r="AK391" t="str">
            <v xml:space="preserve">ShaneKersten  [7.2] </v>
          </cell>
          <cell r="AL391">
            <v>396</v>
          </cell>
          <cell r="AM391">
            <v>0</v>
          </cell>
          <cell r="AN391" t="str">
            <v xml:space="preserve">ShaneKersten  [7.2] </v>
          </cell>
          <cell r="AO391">
            <v>396</v>
          </cell>
          <cell r="AP391">
            <v>0</v>
          </cell>
          <cell r="AQ391" t="str">
            <v xml:space="preserve">ShaneKersten  [7.2] </v>
          </cell>
          <cell r="AR391">
            <v>384</v>
          </cell>
          <cell r="AS391">
            <v>0</v>
          </cell>
          <cell r="AT391" t="str">
            <v xml:space="preserve">ShaneKersten  [7.2] </v>
          </cell>
          <cell r="AU391">
            <v>396</v>
          </cell>
          <cell r="AV391">
            <v>0</v>
          </cell>
          <cell r="AW391" t="str">
            <v xml:space="preserve">ShaneKersten  [7.2] </v>
          </cell>
        </row>
        <row r="392">
          <cell r="AI392">
            <v>202</v>
          </cell>
          <cell r="AJ392">
            <v>15.450819672131148</v>
          </cell>
          <cell r="AK392" t="str">
            <v xml:space="preserve">HeathGrundy   </v>
          </cell>
          <cell r="AL392">
            <v>131</v>
          </cell>
          <cell r="AM392">
            <v>17.459016393442624</v>
          </cell>
          <cell r="AN392" t="str">
            <v xml:space="preserve">HeathGrundy   </v>
          </cell>
          <cell r="AO392">
            <v>324</v>
          </cell>
          <cell r="AP392">
            <v>8.1147540983606561</v>
          </cell>
          <cell r="AQ392" t="str">
            <v xml:space="preserve">HeathGrundy   </v>
          </cell>
          <cell r="AR392">
            <v>367</v>
          </cell>
          <cell r="AS392">
            <v>0.24590163934426232</v>
          </cell>
          <cell r="AT392" t="str">
            <v xml:space="preserve">HeathGrundy   </v>
          </cell>
          <cell r="AU392">
            <v>308</v>
          </cell>
          <cell r="AV392">
            <v>21.495901639344265</v>
          </cell>
          <cell r="AW392" t="str">
            <v xml:space="preserve">HeathGrundy   </v>
          </cell>
        </row>
        <row r="393">
          <cell r="AI393">
            <v>396</v>
          </cell>
          <cell r="AJ393">
            <v>0</v>
          </cell>
          <cell r="AK393" t="str">
            <v xml:space="preserve">TomLee  [2.4] </v>
          </cell>
          <cell r="AL393">
            <v>396</v>
          </cell>
          <cell r="AM393">
            <v>0</v>
          </cell>
          <cell r="AN393" t="str">
            <v xml:space="preserve">TomLee  [2.4] </v>
          </cell>
          <cell r="AO393">
            <v>396</v>
          </cell>
          <cell r="AP393">
            <v>0</v>
          </cell>
          <cell r="AQ393" t="str">
            <v xml:space="preserve">TomLee  [2.4] </v>
          </cell>
          <cell r="AR393">
            <v>384</v>
          </cell>
          <cell r="AS393">
            <v>0</v>
          </cell>
          <cell r="AT393" t="str">
            <v xml:space="preserve">TomLee  [2.4] </v>
          </cell>
          <cell r="AU393">
            <v>396</v>
          </cell>
          <cell r="AV393">
            <v>0</v>
          </cell>
          <cell r="AW393" t="str">
            <v xml:space="preserve">TomLee  [2.4] </v>
          </cell>
        </row>
        <row r="394">
          <cell r="AI394">
            <v>396</v>
          </cell>
          <cell r="AJ394">
            <v>0</v>
          </cell>
          <cell r="AK394" t="str">
            <v xml:space="preserve">TonyArmstrong  [4.8] </v>
          </cell>
          <cell r="AL394">
            <v>396</v>
          </cell>
          <cell r="AM394">
            <v>0</v>
          </cell>
          <cell r="AN394" t="str">
            <v xml:space="preserve">TonyArmstrong  [4.8] </v>
          </cell>
          <cell r="AO394">
            <v>396</v>
          </cell>
          <cell r="AP394">
            <v>0</v>
          </cell>
          <cell r="AQ394" t="str">
            <v xml:space="preserve">TonyArmstrong  [4.8] </v>
          </cell>
          <cell r="AR394">
            <v>384</v>
          </cell>
          <cell r="AS394">
            <v>0</v>
          </cell>
          <cell r="AT394" t="str">
            <v xml:space="preserve">TonyArmstrong  [4.8] </v>
          </cell>
          <cell r="AU394">
            <v>396</v>
          </cell>
          <cell r="AV394">
            <v>0</v>
          </cell>
          <cell r="AW394" t="str">
            <v xml:space="preserve">TonyArmstrong  [4.8] </v>
          </cell>
        </row>
        <row r="395">
          <cell r="AI395">
            <v>191</v>
          </cell>
          <cell r="AJ395">
            <v>15.833333333333332</v>
          </cell>
          <cell r="AK395" t="str">
            <v xml:space="preserve">LukeMcDonald   </v>
          </cell>
          <cell r="AL395">
            <v>234</v>
          </cell>
          <cell r="AM395">
            <v>13.859649122807017</v>
          </cell>
          <cell r="AN395" t="str">
            <v xml:space="preserve">LukeMcDonald   </v>
          </cell>
          <cell r="AO395">
            <v>229</v>
          </cell>
          <cell r="AP395">
            <v>11.710526315789473</v>
          </cell>
          <cell r="AQ395" t="str">
            <v xml:space="preserve">LukeMcDonald   </v>
          </cell>
          <cell r="AR395">
            <v>365</v>
          </cell>
          <cell r="AS395">
            <v>0.26315789473684209</v>
          </cell>
          <cell r="AT395" t="str">
            <v xml:space="preserve">LukeMcDonald   </v>
          </cell>
          <cell r="AU395">
            <v>309</v>
          </cell>
          <cell r="AV395">
            <v>21.44736842105263</v>
          </cell>
          <cell r="AW395" t="str">
            <v xml:space="preserve">LukeMcDonald   </v>
          </cell>
        </row>
        <row r="396">
          <cell r="AI396">
            <v>151</v>
          </cell>
          <cell r="AJ396">
            <v>17.333333333333332</v>
          </cell>
          <cell r="AK396" t="str">
            <v xml:space="preserve">SamWright   </v>
          </cell>
          <cell r="AL396">
            <v>107</v>
          </cell>
          <cell r="AM396">
            <v>18.399999999999999</v>
          </cell>
          <cell r="AN396" t="str">
            <v xml:space="preserve">SamWright   </v>
          </cell>
          <cell r="AO396">
            <v>383</v>
          </cell>
          <cell r="AP396">
            <v>4.666666666666667</v>
          </cell>
          <cell r="AQ396" t="str">
            <v xml:space="preserve">SamWright   </v>
          </cell>
          <cell r="AR396">
            <v>302</v>
          </cell>
          <cell r="AS396">
            <v>1.1333333333333333</v>
          </cell>
          <cell r="AT396" t="str">
            <v xml:space="preserve">SamWright   </v>
          </cell>
          <cell r="AU396">
            <v>310</v>
          </cell>
          <cell r="AV396">
            <v>21.433333333333334</v>
          </cell>
          <cell r="AW396" t="str">
            <v xml:space="preserve">SamWright   </v>
          </cell>
        </row>
        <row r="397">
          <cell r="AI397">
            <v>396</v>
          </cell>
          <cell r="AJ397">
            <v>0</v>
          </cell>
          <cell r="AK397" t="str">
            <v xml:space="preserve">BrettGoodes  [1.4] </v>
          </cell>
          <cell r="AL397">
            <v>396</v>
          </cell>
          <cell r="AM397">
            <v>0</v>
          </cell>
          <cell r="AN397" t="str">
            <v xml:space="preserve">BrettGoodes  [1.4] </v>
          </cell>
          <cell r="AO397">
            <v>396</v>
          </cell>
          <cell r="AP397">
            <v>0</v>
          </cell>
          <cell r="AQ397" t="str">
            <v xml:space="preserve">BrettGoodes  [1.4] </v>
          </cell>
          <cell r="AR397">
            <v>384</v>
          </cell>
          <cell r="AS397">
            <v>0</v>
          </cell>
          <cell r="AT397" t="str">
            <v xml:space="preserve">BrettGoodes  [1.4] </v>
          </cell>
          <cell r="AU397">
            <v>396</v>
          </cell>
          <cell r="AV397">
            <v>0</v>
          </cell>
          <cell r="AW397" t="str">
            <v xml:space="preserve">BrettGoodes  [1.4] </v>
          </cell>
        </row>
        <row r="398">
          <cell r="AI398">
            <v>396</v>
          </cell>
          <cell r="AJ398">
            <v>0</v>
          </cell>
          <cell r="AK398" t="str">
            <v xml:space="preserve">KaneLucas  [6] </v>
          </cell>
          <cell r="AL398">
            <v>396</v>
          </cell>
          <cell r="AM398">
            <v>0</v>
          </cell>
          <cell r="AN398" t="str">
            <v xml:space="preserve">KaneLucas  [6] </v>
          </cell>
          <cell r="AO398">
            <v>396</v>
          </cell>
          <cell r="AP398">
            <v>0</v>
          </cell>
          <cell r="AQ398" t="str">
            <v xml:space="preserve">KaneLucas  [6] </v>
          </cell>
          <cell r="AR398">
            <v>384</v>
          </cell>
          <cell r="AS398">
            <v>0</v>
          </cell>
          <cell r="AT398" t="str">
            <v xml:space="preserve">KaneLucas  [6] </v>
          </cell>
          <cell r="AU398">
            <v>396</v>
          </cell>
          <cell r="AV398">
            <v>0</v>
          </cell>
          <cell r="AW398" t="str">
            <v xml:space="preserve">KaneLucas  [6] </v>
          </cell>
        </row>
        <row r="399">
          <cell r="AI399">
            <v>172</v>
          </cell>
          <cell r="AJ399">
            <v>16.533333333333335</v>
          </cell>
          <cell r="AK399" t="str">
            <v xml:space="preserve">MarleyWilliams   </v>
          </cell>
          <cell r="AL399">
            <v>215</v>
          </cell>
          <cell r="AM399">
            <v>14.533333333333333</v>
          </cell>
          <cell r="AN399" t="str">
            <v xml:space="preserve">MarleyWilliams   </v>
          </cell>
          <cell r="AO399">
            <v>279</v>
          </cell>
          <cell r="AP399">
            <v>10.066666666666666</v>
          </cell>
          <cell r="AQ399" t="str">
            <v xml:space="preserve">MarleyWilliams   </v>
          </cell>
          <cell r="AR399">
            <v>333</v>
          </cell>
          <cell r="AS399">
            <v>0.6</v>
          </cell>
          <cell r="AT399" t="str">
            <v xml:space="preserve">MarleyWilliams   </v>
          </cell>
          <cell r="AU399">
            <v>311</v>
          </cell>
          <cell r="AV399">
            <v>21.333333333333332</v>
          </cell>
          <cell r="AW399" t="str">
            <v xml:space="preserve">MarleyWilliams   </v>
          </cell>
        </row>
        <row r="400">
          <cell r="AI400">
            <v>396</v>
          </cell>
          <cell r="AJ400">
            <v>0</v>
          </cell>
          <cell r="AK400" t="str">
            <v xml:space="preserve">TimBroomhead  [7.6] </v>
          </cell>
          <cell r="AL400">
            <v>396</v>
          </cell>
          <cell r="AM400">
            <v>0</v>
          </cell>
          <cell r="AN400" t="str">
            <v xml:space="preserve">TimBroomhead  [7.6] </v>
          </cell>
          <cell r="AO400">
            <v>396</v>
          </cell>
          <cell r="AP400">
            <v>0</v>
          </cell>
          <cell r="AQ400" t="str">
            <v xml:space="preserve">TimBroomhead  [7.6] </v>
          </cell>
          <cell r="AR400">
            <v>384</v>
          </cell>
          <cell r="AS400">
            <v>0</v>
          </cell>
          <cell r="AT400" t="str">
            <v xml:space="preserve">TimBroomhead  [7.6] </v>
          </cell>
          <cell r="AU400">
            <v>396</v>
          </cell>
          <cell r="AV400">
            <v>0</v>
          </cell>
          <cell r="AW400" t="str">
            <v xml:space="preserve">TimBroomhead  [7.6] </v>
          </cell>
        </row>
        <row r="401">
          <cell r="AI401">
            <v>301</v>
          </cell>
          <cell r="AJ401">
            <v>11.805555555555555</v>
          </cell>
          <cell r="AK401" t="str">
            <v xml:space="preserve">RyanSchoenmakers   </v>
          </cell>
          <cell r="AL401">
            <v>152</v>
          </cell>
          <cell r="AM401">
            <v>16.666666666666668</v>
          </cell>
          <cell r="AN401" t="str">
            <v xml:space="preserve">RyanSchoenmakers   </v>
          </cell>
          <cell r="AO401">
            <v>337</v>
          </cell>
          <cell r="AP401">
            <v>7.6388888888888884</v>
          </cell>
          <cell r="AQ401" t="str">
            <v xml:space="preserve">RyanSchoenmakers   </v>
          </cell>
          <cell r="AR401">
            <v>168</v>
          </cell>
          <cell r="AS401">
            <v>3.6111111111111112</v>
          </cell>
          <cell r="AT401" t="str">
            <v xml:space="preserve">RyanSchoenmakers   </v>
          </cell>
          <cell r="AU401">
            <v>312</v>
          </cell>
          <cell r="AV401">
            <v>21.25</v>
          </cell>
          <cell r="AW401" t="str">
            <v xml:space="preserve">RyanSchoenmakers   </v>
          </cell>
        </row>
        <row r="402">
          <cell r="AI402">
            <v>376</v>
          </cell>
          <cell r="AJ402">
            <v>8.442622950819672</v>
          </cell>
          <cell r="AK402" t="str">
            <v>CharlieDixon RR  4w</v>
          </cell>
          <cell r="AL402">
            <v>340</v>
          </cell>
          <cell r="AM402">
            <v>10</v>
          </cell>
          <cell r="AN402" t="str">
            <v>CharlieDixon RR  4w</v>
          </cell>
          <cell r="AO402">
            <v>296</v>
          </cell>
          <cell r="AP402">
            <v>9.3442622950819683</v>
          </cell>
          <cell r="AQ402" t="str">
            <v>CharlieDixon RR  4w</v>
          </cell>
          <cell r="AR402">
            <v>24</v>
          </cell>
          <cell r="AS402">
            <v>12.540983606557377</v>
          </cell>
          <cell r="AT402" t="str">
            <v>CharlieDixon RR  4w</v>
          </cell>
          <cell r="AU402">
            <v>313</v>
          </cell>
          <cell r="AV402">
            <v>21.229508196721312</v>
          </cell>
          <cell r="AW402" t="str">
            <v>CharlieDixon RR  4w</v>
          </cell>
        </row>
        <row r="403">
          <cell r="AI403">
            <v>286</v>
          </cell>
          <cell r="AJ403">
            <v>12.500000000000002</v>
          </cell>
          <cell r="AK403" t="str">
            <v xml:space="preserve">HamishMcIntosh   </v>
          </cell>
          <cell r="AL403">
            <v>233</v>
          </cell>
          <cell r="AM403">
            <v>13.913043478260871</v>
          </cell>
          <cell r="AN403" t="str">
            <v xml:space="preserve">HamishMcIntosh   </v>
          </cell>
          <cell r="AO403">
            <v>234</v>
          </cell>
          <cell r="AP403">
            <v>11.57608695652174</v>
          </cell>
          <cell r="AQ403" t="str">
            <v xml:space="preserve">HamishMcIntosh   </v>
          </cell>
          <cell r="AR403">
            <v>215</v>
          </cell>
          <cell r="AS403">
            <v>2.7173913043478262</v>
          </cell>
          <cell r="AT403" t="str">
            <v xml:space="preserve">HamishMcIntosh   </v>
          </cell>
          <cell r="AU403">
            <v>314</v>
          </cell>
          <cell r="AV403">
            <v>21.222826086956523</v>
          </cell>
          <cell r="AW403" t="str">
            <v xml:space="preserve">HamishMcIntosh   </v>
          </cell>
        </row>
        <row r="404">
          <cell r="AI404">
            <v>396</v>
          </cell>
          <cell r="AJ404">
            <v>0</v>
          </cell>
          <cell r="AK404" t="str">
            <v xml:space="preserve">MattBuntine  [7] </v>
          </cell>
          <cell r="AL404">
            <v>396</v>
          </cell>
          <cell r="AM404">
            <v>0</v>
          </cell>
          <cell r="AN404" t="str">
            <v xml:space="preserve">MattBuntine  [7] </v>
          </cell>
          <cell r="AO404">
            <v>396</v>
          </cell>
          <cell r="AP404">
            <v>0</v>
          </cell>
          <cell r="AQ404" t="str">
            <v xml:space="preserve">MattBuntine  [7] </v>
          </cell>
          <cell r="AR404">
            <v>384</v>
          </cell>
          <cell r="AS404">
            <v>0</v>
          </cell>
          <cell r="AT404" t="str">
            <v xml:space="preserve">MattBuntine  [7] </v>
          </cell>
          <cell r="AU404">
            <v>396</v>
          </cell>
          <cell r="AV404">
            <v>0</v>
          </cell>
          <cell r="AW404" t="str">
            <v xml:space="preserve">MattBuntine  [7] </v>
          </cell>
        </row>
        <row r="405">
          <cell r="AI405">
            <v>356</v>
          </cell>
          <cell r="AJ405">
            <v>9.5833333333333339</v>
          </cell>
          <cell r="AK405" t="str">
            <v xml:space="preserve">ToddGoldstein   </v>
          </cell>
          <cell r="AL405">
            <v>382</v>
          </cell>
          <cell r="AM405">
            <v>6.25</v>
          </cell>
          <cell r="AN405" t="str">
            <v xml:space="preserve">ToddGoldstein   </v>
          </cell>
          <cell r="AO405">
            <v>58</v>
          </cell>
          <cell r="AP405">
            <v>21.333333333333332</v>
          </cell>
          <cell r="AQ405" t="str">
            <v xml:space="preserve">ToddGoldstein   </v>
          </cell>
          <cell r="AR405">
            <v>212</v>
          </cell>
          <cell r="AS405">
            <v>2.7916666666666665</v>
          </cell>
          <cell r="AT405" t="str">
            <v xml:space="preserve">ToddGoldstein   </v>
          </cell>
          <cell r="AU405">
            <v>315</v>
          </cell>
          <cell r="AV405">
            <v>21.1875</v>
          </cell>
          <cell r="AW405" t="str">
            <v xml:space="preserve">ToddGoldstein   </v>
          </cell>
        </row>
        <row r="406">
          <cell r="AI406">
            <v>396</v>
          </cell>
          <cell r="AJ406">
            <v>0</v>
          </cell>
          <cell r="AK406" t="str">
            <v xml:space="preserve">AndrewMoore  [8] </v>
          </cell>
          <cell r="AL406">
            <v>396</v>
          </cell>
          <cell r="AM406">
            <v>0</v>
          </cell>
          <cell r="AN406" t="str">
            <v xml:space="preserve">AndrewMoore  [8] </v>
          </cell>
          <cell r="AO406">
            <v>396</v>
          </cell>
          <cell r="AP406">
            <v>0</v>
          </cell>
          <cell r="AQ406" t="str">
            <v xml:space="preserve">AndrewMoore  [8] </v>
          </cell>
          <cell r="AR406">
            <v>384</v>
          </cell>
          <cell r="AS406">
            <v>0</v>
          </cell>
          <cell r="AT406" t="str">
            <v xml:space="preserve">AndrewMoore  [8] </v>
          </cell>
          <cell r="AU406">
            <v>396</v>
          </cell>
          <cell r="AV406">
            <v>0</v>
          </cell>
          <cell r="AW406" t="str">
            <v xml:space="preserve">AndrewMoore  [8] </v>
          </cell>
        </row>
        <row r="407">
          <cell r="AI407">
            <v>215</v>
          </cell>
          <cell r="AJ407">
            <v>15.173913043478262</v>
          </cell>
          <cell r="AK407" t="str">
            <v xml:space="preserve">NickSmith   </v>
          </cell>
          <cell r="AL407">
            <v>229</v>
          </cell>
          <cell r="AM407">
            <v>14.086956521739131</v>
          </cell>
          <cell r="AN407" t="str">
            <v xml:space="preserve">NickSmith   </v>
          </cell>
          <cell r="AO407">
            <v>208</v>
          </cell>
          <cell r="AP407">
            <v>12.478260869565217</v>
          </cell>
          <cell r="AQ407" t="str">
            <v xml:space="preserve">NickSmith   </v>
          </cell>
          <cell r="AR407">
            <v>383</v>
          </cell>
          <cell r="AS407">
            <v>4.3478260869565216E-2</v>
          </cell>
          <cell r="AT407" t="str">
            <v xml:space="preserve">NickSmith   </v>
          </cell>
          <cell r="AU407">
            <v>316</v>
          </cell>
          <cell r="AV407">
            <v>21.065217391304348</v>
          </cell>
          <cell r="AW407" t="str">
            <v xml:space="preserve">NickSmith   </v>
          </cell>
        </row>
        <row r="408">
          <cell r="AI408">
            <v>368</v>
          </cell>
          <cell r="AJ408">
            <v>8.9423076923076916</v>
          </cell>
          <cell r="AK408" t="str">
            <v xml:space="preserve">DavidHale   </v>
          </cell>
          <cell r="AL408">
            <v>269</v>
          </cell>
          <cell r="AM408">
            <v>12.98076923076923</v>
          </cell>
          <cell r="AN408" t="str">
            <v xml:space="preserve">DavidHale   </v>
          </cell>
          <cell r="AO408">
            <v>241</v>
          </cell>
          <cell r="AP408">
            <v>11.394230769230768</v>
          </cell>
          <cell r="AQ408" t="str">
            <v xml:space="preserve">DavidHale   </v>
          </cell>
          <cell r="AR408">
            <v>65</v>
          </cell>
          <cell r="AS408">
            <v>6.875</v>
          </cell>
          <cell r="AT408" t="str">
            <v xml:space="preserve">DavidHale   </v>
          </cell>
          <cell r="AU408">
            <v>317</v>
          </cell>
          <cell r="AV408">
            <v>21.009615384615383</v>
          </cell>
          <cell r="AW408" t="str">
            <v xml:space="preserve">DavidHale   </v>
          </cell>
        </row>
        <row r="409">
          <cell r="AI409">
            <v>396</v>
          </cell>
          <cell r="AJ409">
            <v>0</v>
          </cell>
          <cell r="AK409" t="str">
            <v xml:space="preserve">DavidAstbury  [8] </v>
          </cell>
          <cell r="AL409">
            <v>396</v>
          </cell>
          <cell r="AM409">
            <v>0</v>
          </cell>
          <cell r="AN409" t="str">
            <v xml:space="preserve">DavidAstbury  [8] </v>
          </cell>
          <cell r="AO409">
            <v>396</v>
          </cell>
          <cell r="AP409">
            <v>0</v>
          </cell>
          <cell r="AQ409" t="str">
            <v xml:space="preserve">DavidAstbury  [8] </v>
          </cell>
          <cell r="AR409">
            <v>384</v>
          </cell>
          <cell r="AS409">
            <v>0</v>
          </cell>
          <cell r="AT409" t="str">
            <v xml:space="preserve">DavidAstbury  [8] </v>
          </cell>
          <cell r="AU409">
            <v>396</v>
          </cell>
          <cell r="AV409">
            <v>0</v>
          </cell>
          <cell r="AW409" t="str">
            <v xml:space="preserve">DavidAstbury  [8] </v>
          </cell>
        </row>
        <row r="410">
          <cell r="AI410">
            <v>396</v>
          </cell>
          <cell r="AJ410">
            <v>0</v>
          </cell>
          <cell r="AK410" t="str">
            <v xml:space="preserve">JoshWalker  [6.4] </v>
          </cell>
          <cell r="AL410">
            <v>396</v>
          </cell>
          <cell r="AM410">
            <v>0</v>
          </cell>
          <cell r="AN410" t="str">
            <v xml:space="preserve">JoshWalker  [6.4] </v>
          </cell>
          <cell r="AO410">
            <v>396</v>
          </cell>
          <cell r="AP410">
            <v>0</v>
          </cell>
          <cell r="AQ410" t="str">
            <v xml:space="preserve">JoshWalker  [6.4] </v>
          </cell>
          <cell r="AR410">
            <v>384</v>
          </cell>
          <cell r="AS410">
            <v>0</v>
          </cell>
          <cell r="AT410" t="str">
            <v xml:space="preserve">JoshWalker  [6.4] </v>
          </cell>
          <cell r="AU410">
            <v>396</v>
          </cell>
          <cell r="AV410">
            <v>0</v>
          </cell>
          <cell r="AW410" t="str">
            <v xml:space="preserve">JoshWalker  [6.4] </v>
          </cell>
        </row>
        <row r="411">
          <cell r="AI411">
            <v>388</v>
          </cell>
          <cell r="AJ411">
            <v>6.7857142857142856</v>
          </cell>
          <cell r="AK411" t="str">
            <v xml:space="preserve">JeremyCameron   </v>
          </cell>
          <cell r="AL411">
            <v>217</v>
          </cell>
          <cell r="AM411">
            <v>14.428571428571429</v>
          </cell>
          <cell r="AN411" t="str">
            <v xml:space="preserve">JeremyCameron   </v>
          </cell>
          <cell r="AO411">
            <v>392</v>
          </cell>
          <cell r="AP411">
            <v>3.7142857142857144</v>
          </cell>
          <cell r="AQ411" t="str">
            <v xml:space="preserve">JeremyCameron   </v>
          </cell>
          <cell r="AR411">
            <v>15</v>
          </cell>
          <cell r="AS411">
            <v>13.928571428571429</v>
          </cell>
          <cell r="AT411" t="str">
            <v xml:space="preserve">JeremyCameron   </v>
          </cell>
          <cell r="AU411">
            <v>318</v>
          </cell>
          <cell r="AV411">
            <v>20.785714285714285</v>
          </cell>
          <cell r="AW411" t="str">
            <v xml:space="preserve">JeremyCameron   </v>
          </cell>
        </row>
        <row r="412">
          <cell r="AI412">
            <v>243</v>
          </cell>
          <cell r="AJ412">
            <v>14.070796460176989</v>
          </cell>
          <cell r="AK412" t="str">
            <v xml:space="preserve">TaylorDuryea   </v>
          </cell>
          <cell r="AL412">
            <v>151</v>
          </cell>
          <cell r="AM412">
            <v>16.725663716814157</v>
          </cell>
          <cell r="AN412" t="str">
            <v xml:space="preserve">TaylorDuryea   </v>
          </cell>
          <cell r="AO412">
            <v>335</v>
          </cell>
          <cell r="AP412">
            <v>7.7433628318584065</v>
          </cell>
          <cell r="AQ412" t="str">
            <v xml:space="preserve">TaylorDuryea   </v>
          </cell>
          <cell r="AR412">
            <v>261</v>
          </cell>
          <cell r="AS412">
            <v>1.6814159292035398</v>
          </cell>
          <cell r="AT412" t="str">
            <v xml:space="preserve">TaylorDuryea   </v>
          </cell>
          <cell r="AU412">
            <v>319</v>
          </cell>
          <cell r="AV412">
            <v>20.774336283185839</v>
          </cell>
          <cell r="AW412" t="str">
            <v xml:space="preserve">TaylorDuryea   </v>
          </cell>
        </row>
        <row r="413">
          <cell r="AI413">
            <v>396</v>
          </cell>
          <cell r="AJ413">
            <v>0</v>
          </cell>
          <cell r="AK413" t="str">
            <v xml:space="preserve">ClanceePearce  [7.8] </v>
          </cell>
          <cell r="AL413">
            <v>396</v>
          </cell>
          <cell r="AM413">
            <v>0</v>
          </cell>
          <cell r="AN413" t="str">
            <v xml:space="preserve">ClanceePearce  [7.8] </v>
          </cell>
          <cell r="AO413">
            <v>396</v>
          </cell>
          <cell r="AP413">
            <v>0</v>
          </cell>
          <cell r="AQ413" t="str">
            <v xml:space="preserve">ClanceePearce  [7.8] </v>
          </cell>
          <cell r="AR413">
            <v>384</v>
          </cell>
          <cell r="AS413">
            <v>0</v>
          </cell>
          <cell r="AT413" t="str">
            <v xml:space="preserve">ClanceePearce  [7.8] </v>
          </cell>
          <cell r="AU413">
            <v>396</v>
          </cell>
          <cell r="AV413">
            <v>0</v>
          </cell>
          <cell r="AW413" t="str">
            <v xml:space="preserve">ClanceePearce  [7.8] </v>
          </cell>
        </row>
        <row r="414">
          <cell r="AI414">
            <v>311</v>
          </cell>
          <cell r="AJ414">
            <v>11.388888888888889</v>
          </cell>
          <cell r="AK414" t="str">
            <v xml:space="preserve">BenStratton   </v>
          </cell>
          <cell r="AL414">
            <v>224</v>
          </cell>
          <cell r="AM414">
            <v>14.166666666666666</v>
          </cell>
          <cell r="AN414" t="str">
            <v xml:space="preserve">BenStratton   </v>
          </cell>
          <cell r="AO414">
            <v>180</v>
          </cell>
          <cell r="AP414">
            <v>13.75</v>
          </cell>
          <cell r="AQ414" t="str">
            <v xml:space="preserve">BenStratton   </v>
          </cell>
          <cell r="AR414">
            <v>384</v>
          </cell>
          <cell r="AS414">
            <v>0</v>
          </cell>
          <cell r="AT414" t="str">
            <v xml:space="preserve">BenStratton   </v>
          </cell>
          <cell r="AU414">
            <v>320</v>
          </cell>
          <cell r="AV414">
            <v>20.763888888888889</v>
          </cell>
          <cell r="AW414" t="str">
            <v xml:space="preserve">BenStratton   </v>
          </cell>
        </row>
        <row r="415">
          <cell r="AI415">
            <v>272</v>
          </cell>
          <cell r="AJ415">
            <v>12.928571428571429</v>
          </cell>
          <cell r="AK415" t="str">
            <v xml:space="preserve">IvanMaric   </v>
          </cell>
          <cell r="AL415">
            <v>290</v>
          </cell>
          <cell r="AM415">
            <v>12</v>
          </cell>
          <cell r="AN415" t="str">
            <v xml:space="preserve">IvanMaric   </v>
          </cell>
          <cell r="AO415">
            <v>198</v>
          </cell>
          <cell r="AP415">
            <v>12.857142857142858</v>
          </cell>
          <cell r="AQ415" t="str">
            <v xml:space="preserve">IvanMaric   </v>
          </cell>
          <cell r="AR415">
            <v>237</v>
          </cell>
          <cell r="AS415">
            <v>2.2857142857142856</v>
          </cell>
          <cell r="AT415" t="str">
            <v xml:space="preserve">IvanMaric   </v>
          </cell>
          <cell r="AU415">
            <v>321</v>
          </cell>
          <cell r="AV415">
            <v>20.75</v>
          </cell>
          <cell r="AW415" t="str">
            <v xml:space="preserve">IvanMaric   </v>
          </cell>
        </row>
        <row r="416">
          <cell r="AI416">
            <v>231</v>
          </cell>
          <cell r="AJ416">
            <v>14.545454545454545</v>
          </cell>
          <cell r="AK416" t="str">
            <v xml:space="preserve">JasonJohannisen   </v>
          </cell>
          <cell r="AL416">
            <v>244</v>
          </cell>
          <cell r="AM416">
            <v>13.636363636363637</v>
          </cell>
          <cell r="AN416" t="str">
            <v xml:space="preserve">JasonJohannisen   </v>
          </cell>
          <cell r="AO416">
            <v>276</v>
          </cell>
          <cell r="AP416">
            <v>10.181818181818182</v>
          </cell>
          <cell r="AQ416" t="str">
            <v xml:space="preserve">JasonJohannisen   </v>
          </cell>
          <cell r="AR416">
            <v>282</v>
          </cell>
          <cell r="AS416">
            <v>1.4545454545454546</v>
          </cell>
          <cell r="AT416" t="str">
            <v xml:space="preserve">JasonJohannisen   </v>
          </cell>
          <cell r="AU416">
            <v>322</v>
          </cell>
          <cell r="AV416">
            <v>20.727272727272727</v>
          </cell>
          <cell r="AW416" t="str">
            <v xml:space="preserve">JasonJohannisen   </v>
          </cell>
        </row>
        <row r="417">
          <cell r="AI417">
            <v>396</v>
          </cell>
          <cell r="AJ417">
            <v>0</v>
          </cell>
          <cell r="AK417" t="str">
            <v xml:space="preserve">MichaelApeness  [1.4] </v>
          </cell>
          <cell r="AL417">
            <v>396</v>
          </cell>
          <cell r="AM417">
            <v>0</v>
          </cell>
          <cell r="AN417" t="str">
            <v xml:space="preserve">MichaelApeness  [1.4] </v>
          </cell>
          <cell r="AO417">
            <v>396</v>
          </cell>
          <cell r="AP417">
            <v>0</v>
          </cell>
          <cell r="AQ417" t="str">
            <v xml:space="preserve">MichaelApeness  [1.4] </v>
          </cell>
          <cell r="AR417">
            <v>384</v>
          </cell>
          <cell r="AS417">
            <v>0</v>
          </cell>
          <cell r="AT417" t="str">
            <v xml:space="preserve">MichaelApeness  [1.4] </v>
          </cell>
          <cell r="AU417">
            <v>396</v>
          </cell>
          <cell r="AV417">
            <v>0</v>
          </cell>
          <cell r="AW417" t="str">
            <v xml:space="preserve">MichaelApeness  [1.4] </v>
          </cell>
        </row>
        <row r="418">
          <cell r="AI418">
            <v>396</v>
          </cell>
          <cell r="AJ418">
            <v>0</v>
          </cell>
          <cell r="AK418" t="str">
            <v xml:space="preserve">BrianLake   </v>
          </cell>
          <cell r="AL418">
            <v>396</v>
          </cell>
          <cell r="AM418">
            <v>0</v>
          </cell>
          <cell r="AN418" t="str">
            <v xml:space="preserve">BrianLake   </v>
          </cell>
          <cell r="AO418">
            <v>396</v>
          </cell>
          <cell r="AP418">
            <v>0</v>
          </cell>
          <cell r="AQ418" t="str">
            <v xml:space="preserve">BrianLake   </v>
          </cell>
          <cell r="AR418">
            <v>384</v>
          </cell>
          <cell r="AS418">
            <v>0</v>
          </cell>
          <cell r="AT418" t="str">
            <v xml:space="preserve">BrianLake   </v>
          </cell>
          <cell r="AU418">
            <v>396</v>
          </cell>
          <cell r="AV418">
            <v>0</v>
          </cell>
          <cell r="AW418" t="str">
            <v xml:space="preserve">BrianLake   </v>
          </cell>
        </row>
        <row r="419">
          <cell r="AI419">
            <v>396</v>
          </cell>
          <cell r="AJ419">
            <v>0</v>
          </cell>
          <cell r="AK419" t="str">
            <v xml:space="preserve">JarrydLyons  [9.2] </v>
          </cell>
          <cell r="AL419">
            <v>396</v>
          </cell>
          <cell r="AM419">
            <v>0</v>
          </cell>
          <cell r="AN419" t="str">
            <v xml:space="preserve">JarrydLyons  [9.2] </v>
          </cell>
          <cell r="AO419">
            <v>396</v>
          </cell>
          <cell r="AP419">
            <v>0</v>
          </cell>
          <cell r="AQ419" t="str">
            <v xml:space="preserve">JarrydLyons  [9.2] </v>
          </cell>
          <cell r="AR419">
            <v>384</v>
          </cell>
          <cell r="AS419">
            <v>0</v>
          </cell>
          <cell r="AT419" t="str">
            <v xml:space="preserve">JarrydLyons  [9.2] </v>
          </cell>
          <cell r="AU419">
            <v>396</v>
          </cell>
          <cell r="AV419">
            <v>0</v>
          </cell>
          <cell r="AW419" t="str">
            <v xml:space="preserve">JarrydLyons  [9.2] </v>
          </cell>
        </row>
        <row r="420">
          <cell r="AI420">
            <v>357</v>
          </cell>
          <cell r="AJ420">
            <v>9.5522388059701484</v>
          </cell>
          <cell r="AK420" t="str">
            <v xml:space="preserve">SamKerridge   </v>
          </cell>
          <cell r="AL420">
            <v>374</v>
          </cell>
          <cell r="AM420">
            <v>7.7611940298507465</v>
          </cell>
          <cell r="AN420" t="str">
            <v xml:space="preserve">SamKerridge   </v>
          </cell>
          <cell r="AO420">
            <v>119</v>
          </cell>
          <cell r="AP420">
            <v>17.313432835820894</v>
          </cell>
          <cell r="AQ420" t="str">
            <v xml:space="preserve">SamKerridge   </v>
          </cell>
          <cell r="AR420">
            <v>128</v>
          </cell>
          <cell r="AS420">
            <v>4.5522388059701493</v>
          </cell>
          <cell r="AT420" t="str">
            <v xml:space="preserve">SamKerridge   </v>
          </cell>
          <cell r="AU420">
            <v>323</v>
          </cell>
          <cell r="AV420">
            <v>20.634328358208954</v>
          </cell>
          <cell r="AW420" t="str">
            <v xml:space="preserve">SamKerridge   </v>
          </cell>
        </row>
        <row r="421">
          <cell r="AI421">
            <v>396</v>
          </cell>
          <cell r="AJ421">
            <v>0</v>
          </cell>
          <cell r="AK421" t="str">
            <v xml:space="preserve">AndrewRaines  [3.4] </v>
          </cell>
          <cell r="AL421">
            <v>396</v>
          </cell>
          <cell r="AM421">
            <v>0</v>
          </cell>
          <cell r="AN421" t="str">
            <v xml:space="preserve">AndrewRaines  [3.4] </v>
          </cell>
          <cell r="AO421">
            <v>396</v>
          </cell>
          <cell r="AP421">
            <v>0</v>
          </cell>
          <cell r="AQ421" t="str">
            <v xml:space="preserve">AndrewRaines  [3.4] </v>
          </cell>
          <cell r="AR421">
            <v>384</v>
          </cell>
          <cell r="AS421">
            <v>0</v>
          </cell>
          <cell r="AT421" t="str">
            <v xml:space="preserve">AndrewRaines  [3.4] </v>
          </cell>
          <cell r="AU421">
            <v>396</v>
          </cell>
          <cell r="AV421">
            <v>0</v>
          </cell>
          <cell r="AW421" t="str">
            <v xml:space="preserve">AndrewRaines  [3.4] </v>
          </cell>
        </row>
        <row r="422">
          <cell r="AI422">
            <v>396</v>
          </cell>
          <cell r="AJ422">
            <v>0</v>
          </cell>
          <cell r="AK422" t="str">
            <v xml:space="preserve">JakeNeade  [8] </v>
          </cell>
          <cell r="AL422">
            <v>396</v>
          </cell>
          <cell r="AM422">
            <v>0</v>
          </cell>
          <cell r="AN422" t="str">
            <v xml:space="preserve">JakeNeade  [8] </v>
          </cell>
          <cell r="AO422">
            <v>396</v>
          </cell>
          <cell r="AP422">
            <v>0</v>
          </cell>
          <cell r="AQ422" t="str">
            <v xml:space="preserve">JakeNeade  [8] </v>
          </cell>
          <cell r="AR422">
            <v>384</v>
          </cell>
          <cell r="AS422">
            <v>0</v>
          </cell>
          <cell r="AT422" t="str">
            <v xml:space="preserve">JakeNeade  [8] </v>
          </cell>
          <cell r="AU422">
            <v>396</v>
          </cell>
          <cell r="AV422">
            <v>0</v>
          </cell>
          <cell r="AW422" t="str">
            <v xml:space="preserve">JakeNeade  [8] </v>
          </cell>
        </row>
        <row r="423">
          <cell r="AI423">
            <v>352</v>
          </cell>
          <cell r="AJ423">
            <v>9.7938144329896915</v>
          </cell>
          <cell r="AK423" t="str">
            <v xml:space="preserve">SamReid   </v>
          </cell>
          <cell r="AL423">
            <v>260</v>
          </cell>
          <cell r="AM423">
            <v>13.195876288659795</v>
          </cell>
          <cell r="AN423" t="str">
            <v xml:space="preserve">SamReid   </v>
          </cell>
          <cell r="AO423">
            <v>235</v>
          </cell>
          <cell r="AP423">
            <v>11.546391752577321</v>
          </cell>
          <cell r="AQ423" t="str">
            <v xml:space="preserve">SamReid   </v>
          </cell>
          <cell r="AR423">
            <v>94</v>
          </cell>
          <cell r="AS423">
            <v>5.7216494845360826</v>
          </cell>
          <cell r="AT423" t="str">
            <v xml:space="preserve">SamReid   </v>
          </cell>
          <cell r="AU423">
            <v>324</v>
          </cell>
          <cell r="AV423">
            <v>20.541237113402062</v>
          </cell>
          <cell r="AW423" t="str">
            <v xml:space="preserve">SamReid   </v>
          </cell>
        </row>
        <row r="424">
          <cell r="AI424">
            <v>245</v>
          </cell>
          <cell r="AJ424">
            <v>14.032258064516128</v>
          </cell>
          <cell r="AK424" t="str">
            <v xml:space="preserve">MitchWallis   </v>
          </cell>
          <cell r="AL424">
            <v>391</v>
          </cell>
          <cell r="AM424">
            <v>2.903225806451613</v>
          </cell>
          <cell r="AN424" t="str">
            <v xml:space="preserve">MitchWallis   </v>
          </cell>
          <cell r="AO424">
            <v>76</v>
          </cell>
          <cell r="AP424">
            <v>19.758064516129032</v>
          </cell>
          <cell r="AQ424" t="str">
            <v xml:space="preserve">MitchWallis   </v>
          </cell>
          <cell r="AR424">
            <v>303</v>
          </cell>
          <cell r="AS424">
            <v>1.129032258064516</v>
          </cell>
          <cell r="AT424" t="str">
            <v xml:space="preserve">MitchWallis   </v>
          </cell>
          <cell r="AU424">
            <v>325</v>
          </cell>
          <cell r="AV424">
            <v>20.524193548387096</v>
          </cell>
          <cell r="AW424" t="str">
            <v xml:space="preserve">MitchWallis   </v>
          </cell>
        </row>
        <row r="425">
          <cell r="AI425">
            <v>396</v>
          </cell>
          <cell r="AJ425">
            <v>0</v>
          </cell>
          <cell r="AK425" t="str">
            <v xml:space="preserve">KyleHartigan  [7] </v>
          </cell>
          <cell r="AL425">
            <v>396</v>
          </cell>
          <cell r="AM425">
            <v>0</v>
          </cell>
          <cell r="AN425" t="str">
            <v xml:space="preserve">KyleHartigan  [7] </v>
          </cell>
          <cell r="AO425">
            <v>396</v>
          </cell>
          <cell r="AP425">
            <v>0</v>
          </cell>
          <cell r="AQ425" t="str">
            <v xml:space="preserve">KyleHartigan  [7] </v>
          </cell>
          <cell r="AR425">
            <v>384</v>
          </cell>
          <cell r="AS425">
            <v>0</v>
          </cell>
          <cell r="AT425" t="str">
            <v xml:space="preserve">KyleHartigan  [7] </v>
          </cell>
          <cell r="AU425">
            <v>396</v>
          </cell>
          <cell r="AV425">
            <v>0</v>
          </cell>
          <cell r="AW425" t="str">
            <v xml:space="preserve">KyleHartigan  [7] </v>
          </cell>
        </row>
        <row r="426">
          <cell r="AI426">
            <v>396</v>
          </cell>
          <cell r="AJ426">
            <v>0</v>
          </cell>
          <cell r="AK426" t="str">
            <v xml:space="preserve">MaxGawn  [7.2] </v>
          </cell>
          <cell r="AL426">
            <v>396</v>
          </cell>
          <cell r="AM426">
            <v>0</v>
          </cell>
          <cell r="AN426" t="str">
            <v xml:space="preserve">MaxGawn  [7.2] </v>
          </cell>
          <cell r="AO426">
            <v>396</v>
          </cell>
          <cell r="AP426">
            <v>0</v>
          </cell>
          <cell r="AQ426" t="str">
            <v xml:space="preserve">MaxGawn  [7.2] </v>
          </cell>
          <cell r="AR426">
            <v>384</v>
          </cell>
          <cell r="AS426">
            <v>0</v>
          </cell>
          <cell r="AT426" t="str">
            <v xml:space="preserve">MaxGawn  [7.2] </v>
          </cell>
          <cell r="AU426">
            <v>396</v>
          </cell>
          <cell r="AV426">
            <v>0</v>
          </cell>
          <cell r="AW426" t="str">
            <v xml:space="preserve">MaxGawn  [7.2] </v>
          </cell>
        </row>
        <row r="427">
          <cell r="AI427">
            <v>266</v>
          </cell>
          <cell r="AJ427">
            <v>13.273809523809524</v>
          </cell>
          <cell r="AK427" t="str">
            <v xml:space="preserve">MarcoPaparone   </v>
          </cell>
          <cell r="AL427">
            <v>180</v>
          </cell>
          <cell r="AM427">
            <v>15.595238095238095</v>
          </cell>
          <cell r="AN427" t="str">
            <v xml:space="preserve">MarcoPaparone   </v>
          </cell>
          <cell r="AO427">
            <v>329</v>
          </cell>
          <cell r="AP427">
            <v>7.9166666666666661</v>
          </cell>
          <cell r="AQ427" t="str">
            <v xml:space="preserve">MarcoPaparone   </v>
          </cell>
          <cell r="AR427">
            <v>211</v>
          </cell>
          <cell r="AS427">
            <v>2.7976190476190474</v>
          </cell>
          <cell r="AT427" t="str">
            <v xml:space="preserve">MarcoPaparone   </v>
          </cell>
          <cell r="AU427">
            <v>326</v>
          </cell>
          <cell r="AV427">
            <v>20.446428571428569</v>
          </cell>
          <cell r="AW427" t="str">
            <v xml:space="preserve">MarcoPaparone   </v>
          </cell>
        </row>
        <row r="428">
          <cell r="AI428">
            <v>396</v>
          </cell>
          <cell r="AJ428">
            <v>0</v>
          </cell>
          <cell r="AK428" t="str">
            <v xml:space="preserve">TimOBrien  [2.8] </v>
          </cell>
          <cell r="AL428">
            <v>396</v>
          </cell>
          <cell r="AM428">
            <v>0</v>
          </cell>
          <cell r="AN428" t="str">
            <v xml:space="preserve">TimOBrien  [2.8] </v>
          </cell>
          <cell r="AO428">
            <v>396</v>
          </cell>
          <cell r="AP428">
            <v>0</v>
          </cell>
          <cell r="AQ428" t="str">
            <v xml:space="preserve">TimOBrien  [2.8] </v>
          </cell>
          <cell r="AR428">
            <v>384</v>
          </cell>
          <cell r="AS428">
            <v>0</v>
          </cell>
          <cell r="AT428" t="str">
            <v xml:space="preserve">TimOBrien  [2.8] </v>
          </cell>
          <cell r="AU428">
            <v>396</v>
          </cell>
          <cell r="AV428">
            <v>0</v>
          </cell>
          <cell r="AW428" t="str">
            <v xml:space="preserve">TimOBrien  [2.8] </v>
          </cell>
        </row>
        <row r="429">
          <cell r="AI429">
            <v>256</v>
          </cell>
          <cell r="AJ429">
            <v>13.666666666666666</v>
          </cell>
          <cell r="AK429" t="str">
            <v xml:space="preserve">TomMcDonald   </v>
          </cell>
          <cell r="AL429">
            <v>114</v>
          </cell>
          <cell r="AM429">
            <v>18</v>
          </cell>
          <cell r="AN429" t="str">
            <v xml:space="preserve">TomMcDonald   </v>
          </cell>
          <cell r="AO429">
            <v>349</v>
          </cell>
          <cell r="AP429">
            <v>7.0952380952380949</v>
          </cell>
          <cell r="AQ429" t="str">
            <v xml:space="preserve">TomMcDonald   </v>
          </cell>
          <cell r="AR429">
            <v>335</v>
          </cell>
          <cell r="AS429">
            <v>0.5714285714285714</v>
          </cell>
          <cell r="AT429" t="str">
            <v xml:space="preserve">TomMcDonald   </v>
          </cell>
          <cell r="AU429">
            <v>327</v>
          </cell>
          <cell r="AV429">
            <v>20.285714285714285</v>
          </cell>
          <cell r="AW429" t="str">
            <v xml:space="preserve">TomMcDonald   </v>
          </cell>
        </row>
        <row r="430">
          <cell r="AI430">
            <v>396</v>
          </cell>
          <cell r="AJ430">
            <v>0</v>
          </cell>
          <cell r="AK430" t="str">
            <v xml:space="preserve">EliTempleton R [4.8] </v>
          </cell>
          <cell r="AL430">
            <v>396</v>
          </cell>
          <cell r="AM430">
            <v>0</v>
          </cell>
          <cell r="AN430" t="str">
            <v xml:space="preserve">EliTempleton R [4.8] </v>
          </cell>
          <cell r="AO430">
            <v>396</v>
          </cell>
          <cell r="AP430">
            <v>0</v>
          </cell>
          <cell r="AQ430" t="str">
            <v xml:space="preserve">EliTempleton R [4.8] </v>
          </cell>
          <cell r="AR430">
            <v>384</v>
          </cell>
          <cell r="AS430">
            <v>0</v>
          </cell>
          <cell r="AT430" t="str">
            <v xml:space="preserve">EliTempleton R [4.8] </v>
          </cell>
          <cell r="AU430">
            <v>396</v>
          </cell>
          <cell r="AV430">
            <v>0</v>
          </cell>
          <cell r="AW430" t="str">
            <v xml:space="preserve">EliTempleton R [4.8] </v>
          </cell>
        </row>
        <row r="431">
          <cell r="AI431">
            <v>396</v>
          </cell>
          <cell r="AJ431">
            <v>0</v>
          </cell>
          <cell r="AK431" t="str">
            <v xml:space="preserve">ZacWilliams  [8] </v>
          </cell>
          <cell r="AL431">
            <v>396</v>
          </cell>
          <cell r="AM431">
            <v>0</v>
          </cell>
          <cell r="AN431" t="str">
            <v xml:space="preserve">ZacWilliams  [8] </v>
          </cell>
          <cell r="AO431">
            <v>396</v>
          </cell>
          <cell r="AP431">
            <v>0</v>
          </cell>
          <cell r="AQ431" t="str">
            <v xml:space="preserve">ZacWilliams  [8] </v>
          </cell>
          <cell r="AR431">
            <v>384</v>
          </cell>
          <cell r="AS431">
            <v>0</v>
          </cell>
          <cell r="AT431" t="str">
            <v xml:space="preserve">ZacWilliams  [8] </v>
          </cell>
          <cell r="AU431">
            <v>396</v>
          </cell>
          <cell r="AV431">
            <v>0</v>
          </cell>
          <cell r="AW431" t="str">
            <v xml:space="preserve">ZacWilliams  [8] </v>
          </cell>
        </row>
        <row r="432">
          <cell r="AI432">
            <v>396</v>
          </cell>
          <cell r="AJ432">
            <v>0</v>
          </cell>
          <cell r="AK432" t="str">
            <v>SamGilbert  [5.4] 7-9w</v>
          </cell>
          <cell r="AL432">
            <v>396</v>
          </cell>
          <cell r="AM432">
            <v>0</v>
          </cell>
          <cell r="AN432" t="str">
            <v>SamGilbert  [5.4] 7-9w</v>
          </cell>
          <cell r="AO432">
            <v>396</v>
          </cell>
          <cell r="AP432">
            <v>0</v>
          </cell>
          <cell r="AQ432" t="str">
            <v>SamGilbert  [5.4] 7-9w</v>
          </cell>
          <cell r="AR432">
            <v>384</v>
          </cell>
          <cell r="AS432">
            <v>0</v>
          </cell>
          <cell r="AT432" t="str">
            <v>SamGilbert  [5.4] 7-9w</v>
          </cell>
          <cell r="AU432">
            <v>396</v>
          </cell>
          <cell r="AV432">
            <v>0</v>
          </cell>
          <cell r="AW432" t="str">
            <v>SamGilbert  [5.4] 7-9w</v>
          </cell>
        </row>
        <row r="433">
          <cell r="AI433">
            <v>230</v>
          </cell>
          <cell r="AJ433">
            <v>14.55</v>
          </cell>
          <cell r="AK433" t="str">
            <v xml:space="preserve">MichaelFirrito   </v>
          </cell>
          <cell r="AL433">
            <v>144</v>
          </cell>
          <cell r="AM433">
            <v>17</v>
          </cell>
          <cell r="AN433" t="str">
            <v xml:space="preserve">MichaelFirrito   </v>
          </cell>
          <cell r="AO433">
            <v>356</v>
          </cell>
          <cell r="AP433">
            <v>6.7</v>
          </cell>
          <cell r="AQ433" t="str">
            <v xml:space="preserve">MichaelFirrito   </v>
          </cell>
          <cell r="AR433">
            <v>359</v>
          </cell>
          <cell r="AS433">
            <v>0.3</v>
          </cell>
          <cell r="AT433" t="str">
            <v xml:space="preserve">MichaelFirrito   </v>
          </cell>
          <cell r="AU433">
            <v>328</v>
          </cell>
          <cell r="AV433">
            <v>20.175000000000001</v>
          </cell>
          <cell r="AW433" t="str">
            <v xml:space="preserve">MichaelFirrito   </v>
          </cell>
        </row>
        <row r="434">
          <cell r="AI434">
            <v>396</v>
          </cell>
          <cell r="AJ434">
            <v>0</v>
          </cell>
          <cell r="AK434" t="str">
            <v xml:space="preserve">JeffGarlett  [8.4] </v>
          </cell>
          <cell r="AL434">
            <v>396</v>
          </cell>
          <cell r="AM434">
            <v>0</v>
          </cell>
          <cell r="AN434" t="str">
            <v xml:space="preserve">JeffGarlett  [8.4] </v>
          </cell>
          <cell r="AO434">
            <v>396</v>
          </cell>
          <cell r="AP434">
            <v>0</v>
          </cell>
          <cell r="AQ434" t="str">
            <v xml:space="preserve">JeffGarlett  [8.4] </v>
          </cell>
          <cell r="AR434">
            <v>384</v>
          </cell>
          <cell r="AS434">
            <v>0</v>
          </cell>
          <cell r="AT434" t="str">
            <v xml:space="preserve">JeffGarlett  [8.4] </v>
          </cell>
          <cell r="AU434">
            <v>396</v>
          </cell>
          <cell r="AV434">
            <v>0</v>
          </cell>
          <cell r="AW434" t="str">
            <v xml:space="preserve">JeffGarlett  [8.4] </v>
          </cell>
        </row>
        <row r="435">
          <cell r="AI435">
            <v>319</v>
          </cell>
          <cell r="AJ435">
            <v>11.1</v>
          </cell>
          <cell r="AK435" t="str">
            <v xml:space="preserve">JoshGreen   </v>
          </cell>
          <cell r="AL435">
            <v>381</v>
          </cell>
          <cell r="AM435">
            <v>6.4</v>
          </cell>
          <cell r="AN435" t="str">
            <v xml:space="preserve">JoshGreen   </v>
          </cell>
          <cell r="AO435">
            <v>263</v>
          </cell>
          <cell r="AP435">
            <v>10.6</v>
          </cell>
          <cell r="AQ435" t="str">
            <v xml:space="preserve">JoshGreen   </v>
          </cell>
          <cell r="AR435">
            <v>33</v>
          </cell>
          <cell r="AS435">
            <v>10.55</v>
          </cell>
          <cell r="AT435" t="str">
            <v xml:space="preserve">JoshGreen   </v>
          </cell>
          <cell r="AU435">
            <v>329</v>
          </cell>
          <cell r="AV435">
            <v>20.024999999999999</v>
          </cell>
          <cell r="AW435" t="str">
            <v xml:space="preserve">JoshGreen   </v>
          </cell>
        </row>
        <row r="436">
          <cell r="AI436">
            <v>371</v>
          </cell>
          <cell r="AJ436">
            <v>8.8202247191011232</v>
          </cell>
          <cell r="AK436" t="str">
            <v xml:space="preserve">TroyMenzel   </v>
          </cell>
          <cell r="AL436">
            <v>236</v>
          </cell>
          <cell r="AM436">
            <v>13.820224719101123</v>
          </cell>
          <cell r="AN436" t="str">
            <v xml:space="preserve">TroyMenzel   </v>
          </cell>
          <cell r="AO436">
            <v>354</v>
          </cell>
          <cell r="AP436">
            <v>6.8539325842696623</v>
          </cell>
          <cell r="AQ436" t="str">
            <v xml:space="preserve">TroyMenzel   </v>
          </cell>
          <cell r="AR436">
            <v>39</v>
          </cell>
          <cell r="AS436">
            <v>9.4943820224719104</v>
          </cell>
          <cell r="AT436" t="str">
            <v xml:space="preserve">TroyMenzel   </v>
          </cell>
          <cell r="AU436">
            <v>330</v>
          </cell>
          <cell r="AV436">
            <v>20</v>
          </cell>
          <cell r="AW436" t="str">
            <v xml:space="preserve">TroyMenzel   </v>
          </cell>
        </row>
        <row r="437">
          <cell r="AI437">
            <v>396</v>
          </cell>
          <cell r="AJ437">
            <v>0</v>
          </cell>
          <cell r="AK437" t="str">
            <v xml:space="preserve">TomHickey  [6] </v>
          </cell>
          <cell r="AL437">
            <v>396</v>
          </cell>
          <cell r="AM437">
            <v>0</v>
          </cell>
          <cell r="AN437" t="str">
            <v xml:space="preserve">TomHickey  [6] </v>
          </cell>
          <cell r="AO437">
            <v>396</v>
          </cell>
          <cell r="AP437">
            <v>0</v>
          </cell>
          <cell r="AQ437" t="str">
            <v xml:space="preserve">TomHickey  [6] </v>
          </cell>
          <cell r="AR437">
            <v>384</v>
          </cell>
          <cell r="AS437">
            <v>0</v>
          </cell>
          <cell r="AT437" t="str">
            <v xml:space="preserve">TomHickey  [6] </v>
          </cell>
          <cell r="AU437">
            <v>396</v>
          </cell>
          <cell r="AV437">
            <v>0</v>
          </cell>
          <cell r="AW437" t="str">
            <v xml:space="preserve">TomHickey  [6] </v>
          </cell>
        </row>
        <row r="438">
          <cell r="AI438">
            <v>228</v>
          </cell>
          <cell r="AJ438">
            <v>14.611111111111111</v>
          </cell>
          <cell r="AK438" t="str">
            <v xml:space="preserve">EastonWood   </v>
          </cell>
          <cell r="AL438">
            <v>259</v>
          </cell>
          <cell r="AM438">
            <v>13.222222222222221</v>
          </cell>
          <cell r="AN438" t="str">
            <v xml:space="preserve">EastonWood   </v>
          </cell>
          <cell r="AO438">
            <v>249</v>
          </cell>
          <cell r="AP438">
            <v>11.111111111111111</v>
          </cell>
          <cell r="AQ438" t="str">
            <v xml:space="preserve">EastonWood   </v>
          </cell>
          <cell r="AR438">
            <v>345</v>
          </cell>
          <cell r="AS438">
            <v>0.44444444444444442</v>
          </cell>
          <cell r="AT438" t="str">
            <v xml:space="preserve">EastonWood   </v>
          </cell>
          <cell r="AU438">
            <v>331</v>
          </cell>
          <cell r="AV438">
            <v>19.972222222222221</v>
          </cell>
          <cell r="AW438" t="str">
            <v xml:space="preserve">EastonWood   </v>
          </cell>
        </row>
        <row r="439">
          <cell r="AI439">
            <v>396</v>
          </cell>
          <cell r="AJ439">
            <v>0</v>
          </cell>
          <cell r="AK439" t="str">
            <v xml:space="preserve">LiamJones  [9.4] </v>
          </cell>
          <cell r="AL439">
            <v>396</v>
          </cell>
          <cell r="AM439">
            <v>0</v>
          </cell>
          <cell r="AN439" t="str">
            <v xml:space="preserve">LiamJones  [9.4] </v>
          </cell>
          <cell r="AO439">
            <v>396</v>
          </cell>
          <cell r="AP439">
            <v>0</v>
          </cell>
          <cell r="AQ439" t="str">
            <v xml:space="preserve">LiamJones  [9.4] </v>
          </cell>
          <cell r="AR439">
            <v>384</v>
          </cell>
          <cell r="AS439">
            <v>0</v>
          </cell>
          <cell r="AT439" t="str">
            <v xml:space="preserve">LiamJones  [9.4] </v>
          </cell>
          <cell r="AU439">
            <v>396</v>
          </cell>
          <cell r="AV439">
            <v>0</v>
          </cell>
          <cell r="AW439" t="str">
            <v xml:space="preserve">LiamJones  [9.4] </v>
          </cell>
        </row>
        <row r="440">
          <cell r="AI440">
            <v>375</v>
          </cell>
          <cell r="AJ440">
            <v>8.4574468085106371</v>
          </cell>
          <cell r="AK440" t="str">
            <v>JarrodWitts   1week</v>
          </cell>
          <cell r="AL440">
            <v>340</v>
          </cell>
          <cell r="AM440">
            <v>10</v>
          </cell>
          <cell r="AN440" t="str">
            <v>JarrodWitts   1week</v>
          </cell>
          <cell r="AO440">
            <v>133</v>
          </cell>
          <cell r="AP440">
            <v>16.48936170212766</v>
          </cell>
          <cell r="AQ440" t="str">
            <v>JarrodWitts   1week</v>
          </cell>
          <cell r="AR440">
            <v>214</v>
          </cell>
          <cell r="AS440">
            <v>2.7659574468085104</v>
          </cell>
          <cell r="AT440" t="str">
            <v>JarrodWitts   1week</v>
          </cell>
          <cell r="AU440">
            <v>332</v>
          </cell>
          <cell r="AV440">
            <v>19.920212765957444</v>
          </cell>
          <cell r="AW440" t="str">
            <v>JarrodWitts   1week</v>
          </cell>
        </row>
        <row r="441">
          <cell r="AI441">
            <v>343</v>
          </cell>
          <cell r="AJ441">
            <v>10.227272727272727</v>
          </cell>
          <cell r="AK441" t="str">
            <v xml:space="preserve">SimonWhite   </v>
          </cell>
          <cell r="AL441">
            <v>139</v>
          </cell>
          <cell r="AM441">
            <v>17.159090909090907</v>
          </cell>
          <cell r="AN441" t="str">
            <v xml:space="preserve">SimonWhite   </v>
          </cell>
          <cell r="AO441">
            <v>307</v>
          </cell>
          <cell r="AP441">
            <v>8.920454545454545</v>
          </cell>
          <cell r="AQ441" t="str">
            <v xml:space="preserve">SimonWhite   </v>
          </cell>
          <cell r="AR441">
            <v>226</v>
          </cell>
          <cell r="AS441">
            <v>2.5</v>
          </cell>
          <cell r="AT441" t="str">
            <v xml:space="preserve">SimonWhite   </v>
          </cell>
          <cell r="AU441">
            <v>333</v>
          </cell>
          <cell r="AV441">
            <v>19.914772727272727</v>
          </cell>
          <cell r="AW441" t="str">
            <v xml:space="preserve">SimonWhite   </v>
          </cell>
        </row>
        <row r="442">
          <cell r="AI442">
            <v>396</v>
          </cell>
          <cell r="AJ442">
            <v>0</v>
          </cell>
          <cell r="AK442" t="str">
            <v xml:space="preserve">JarradGrant  [4] </v>
          </cell>
          <cell r="AL442">
            <v>396</v>
          </cell>
          <cell r="AM442">
            <v>0</v>
          </cell>
          <cell r="AN442" t="str">
            <v xml:space="preserve">JarradGrant  [4] </v>
          </cell>
          <cell r="AO442">
            <v>396</v>
          </cell>
          <cell r="AP442">
            <v>0</v>
          </cell>
          <cell r="AQ442" t="str">
            <v xml:space="preserve">JarradGrant  [4] </v>
          </cell>
          <cell r="AR442">
            <v>384</v>
          </cell>
          <cell r="AS442">
            <v>0</v>
          </cell>
          <cell r="AT442" t="str">
            <v xml:space="preserve">JarradGrant  [4] </v>
          </cell>
          <cell r="AU442">
            <v>396</v>
          </cell>
          <cell r="AV442">
            <v>0</v>
          </cell>
          <cell r="AW442" t="str">
            <v xml:space="preserve">JarradGrant  [4] </v>
          </cell>
        </row>
        <row r="443">
          <cell r="AI443">
            <v>396</v>
          </cell>
          <cell r="AJ443">
            <v>0</v>
          </cell>
          <cell r="AK443" t="str">
            <v>TimMohr  [8] 2w</v>
          </cell>
          <cell r="AL443">
            <v>396</v>
          </cell>
          <cell r="AM443">
            <v>0</v>
          </cell>
          <cell r="AN443" t="str">
            <v>TimMohr  [8] 2w</v>
          </cell>
          <cell r="AO443">
            <v>396</v>
          </cell>
          <cell r="AP443">
            <v>0</v>
          </cell>
          <cell r="AQ443" t="str">
            <v>TimMohr  [8] 2w</v>
          </cell>
          <cell r="AR443">
            <v>384</v>
          </cell>
          <cell r="AS443">
            <v>0</v>
          </cell>
          <cell r="AT443" t="str">
            <v>TimMohr  [8] 2w</v>
          </cell>
          <cell r="AU443">
            <v>396</v>
          </cell>
          <cell r="AV443">
            <v>0</v>
          </cell>
          <cell r="AW443" t="str">
            <v>TimMohr  [8] 2w</v>
          </cell>
        </row>
        <row r="444">
          <cell r="AI444">
            <v>396</v>
          </cell>
          <cell r="AJ444">
            <v>0</v>
          </cell>
          <cell r="AK444" t="str">
            <v xml:space="preserve">PhilDavis R  </v>
          </cell>
          <cell r="AL444">
            <v>396</v>
          </cell>
          <cell r="AM444">
            <v>0</v>
          </cell>
          <cell r="AN444" t="str">
            <v xml:space="preserve">PhilDavis R  </v>
          </cell>
          <cell r="AO444">
            <v>396</v>
          </cell>
          <cell r="AP444">
            <v>0</v>
          </cell>
          <cell r="AQ444" t="str">
            <v xml:space="preserve">PhilDavis R  </v>
          </cell>
          <cell r="AR444">
            <v>384</v>
          </cell>
          <cell r="AS444">
            <v>0</v>
          </cell>
          <cell r="AT444" t="str">
            <v xml:space="preserve">PhilDavis R  </v>
          </cell>
          <cell r="AU444">
            <v>396</v>
          </cell>
          <cell r="AV444">
            <v>0</v>
          </cell>
          <cell r="AW444" t="str">
            <v xml:space="preserve">PhilDavis R  </v>
          </cell>
        </row>
        <row r="445">
          <cell r="AI445">
            <v>252</v>
          </cell>
          <cell r="AJ445">
            <v>13.869565217391305</v>
          </cell>
          <cell r="AK445" t="str">
            <v xml:space="preserve">TroyChaplin   </v>
          </cell>
          <cell r="AL445">
            <v>133</v>
          </cell>
          <cell r="AM445">
            <v>17.391304347826086</v>
          </cell>
          <cell r="AN445" t="str">
            <v xml:space="preserve">TroyChaplin   </v>
          </cell>
          <cell r="AO445">
            <v>359</v>
          </cell>
          <cell r="AP445">
            <v>6.5652173913043477</v>
          </cell>
          <cell r="AQ445" t="str">
            <v xml:space="preserve">TroyChaplin   </v>
          </cell>
          <cell r="AR445">
            <v>336</v>
          </cell>
          <cell r="AS445">
            <v>0.56521739130434778</v>
          </cell>
          <cell r="AT445" t="str">
            <v xml:space="preserve">TroyChaplin   </v>
          </cell>
          <cell r="AU445">
            <v>334</v>
          </cell>
          <cell r="AV445">
            <v>19.717391304347824</v>
          </cell>
          <cell r="AW445" t="str">
            <v xml:space="preserve">TroyChaplin   </v>
          </cell>
        </row>
        <row r="446">
          <cell r="AI446">
            <v>396</v>
          </cell>
          <cell r="AJ446">
            <v>0</v>
          </cell>
          <cell r="AK446" t="str">
            <v xml:space="preserve">DylanRoberton  [6.4] </v>
          </cell>
          <cell r="AL446">
            <v>396</v>
          </cell>
          <cell r="AM446">
            <v>0</v>
          </cell>
          <cell r="AN446" t="str">
            <v xml:space="preserve">DylanRoberton  [6.4] </v>
          </cell>
          <cell r="AO446">
            <v>396</v>
          </cell>
          <cell r="AP446">
            <v>0</v>
          </cell>
          <cell r="AQ446" t="str">
            <v xml:space="preserve">DylanRoberton  [6.4] </v>
          </cell>
          <cell r="AR446">
            <v>384</v>
          </cell>
          <cell r="AS446">
            <v>0</v>
          </cell>
          <cell r="AT446" t="str">
            <v xml:space="preserve">DylanRoberton  [6.4] </v>
          </cell>
          <cell r="AU446">
            <v>396</v>
          </cell>
          <cell r="AV446">
            <v>0</v>
          </cell>
          <cell r="AW446" t="str">
            <v xml:space="preserve">DylanRoberton  [6.4] </v>
          </cell>
        </row>
        <row r="447">
          <cell r="AI447">
            <v>307</v>
          </cell>
          <cell r="AJ447">
            <v>11.583333333333334</v>
          </cell>
          <cell r="AK447" t="str">
            <v xml:space="preserve">LukeRussell   </v>
          </cell>
          <cell r="AL447">
            <v>267</v>
          </cell>
          <cell r="AM447">
            <v>13</v>
          </cell>
          <cell r="AN447" t="str">
            <v xml:space="preserve">LukeRussell   </v>
          </cell>
          <cell r="AO447">
            <v>273</v>
          </cell>
          <cell r="AP447">
            <v>10.25</v>
          </cell>
          <cell r="AQ447" t="str">
            <v xml:space="preserve">LukeRussell   </v>
          </cell>
          <cell r="AR447">
            <v>183</v>
          </cell>
          <cell r="AS447">
            <v>3.3333333333333335</v>
          </cell>
          <cell r="AT447" t="str">
            <v xml:space="preserve">LukeRussell   </v>
          </cell>
          <cell r="AU447">
            <v>335</v>
          </cell>
          <cell r="AV447">
            <v>19.583333333333332</v>
          </cell>
          <cell r="AW447" t="str">
            <v xml:space="preserve">LukeRussell   </v>
          </cell>
        </row>
        <row r="448">
          <cell r="AI448">
            <v>331</v>
          </cell>
          <cell r="AJ448">
            <v>10.7</v>
          </cell>
          <cell r="AK448" t="str">
            <v xml:space="preserve">MichaelJamison   </v>
          </cell>
          <cell r="AL448">
            <v>55</v>
          </cell>
          <cell r="AM448">
            <v>21</v>
          </cell>
          <cell r="AN448" t="str">
            <v xml:space="preserve">MichaelJamison   </v>
          </cell>
          <cell r="AO448">
            <v>365</v>
          </cell>
          <cell r="AP448">
            <v>6.4</v>
          </cell>
          <cell r="AQ448" t="str">
            <v xml:space="preserve">MichaelJamison   </v>
          </cell>
          <cell r="AR448">
            <v>344</v>
          </cell>
          <cell r="AS448">
            <v>0.45</v>
          </cell>
          <cell r="AT448" t="str">
            <v xml:space="preserve">MichaelJamison   </v>
          </cell>
          <cell r="AU448">
            <v>336</v>
          </cell>
          <cell r="AV448">
            <v>19.574999999999999</v>
          </cell>
          <cell r="AW448" t="str">
            <v xml:space="preserve">MichaelJamison   </v>
          </cell>
        </row>
        <row r="449">
          <cell r="AI449">
            <v>358</v>
          </cell>
          <cell r="AJ449">
            <v>9.5299999999999994</v>
          </cell>
          <cell r="AK449" t="str">
            <v>NickKommer  {14} TBC</v>
          </cell>
          <cell r="AL449">
            <v>348</v>
          </cell>
          <cell r="AM449">
            <v>9.68</v>
          </cell>
          <cell r="AN449" t="str">
            <v>NickKommer  {14} TBC</v>
          </cell>
          <cell r="AO449">
            <v>166</v>
          </cell>
          <cell r="AP449">
            <v>14.42</v>
          </cell>
          <cell r="AQ449" t="str">
            <v>NickKommer  {14} TBC</v>
          </cell>
          <cell r="AR449">
            <v>169</v>
          </cell>
          <cell r="AS449">
            <v>3.58</v>
          </cell>
          <cell r="AT449" t="str">
            <v>NickKommer  {14} TBC</v>
          </cell>
          <cell r="AU449">
            <v>337</v>
          </cell>
          <cell r="AV449">
            <v>19.55</v>
          </cell>
          <cell r="AW449" t="str">
            <v>NickKommer  {14} TBC</v>
          </cell>
        </row>
        <row r="450">
          <cell r="AI450">
            <v>329</v>
          </cell>
          <cell r="AJ450">
            <v>10.876288659793815</v>
          </cell>
          <cell r="AK450" t="str">
            <v xml:space="preserve">DaleMorris   </v>
          </cell>
          <cell r="AL450">
            <v>165</v>
          </cell>
          <cell r="AM450">
            <v>16.082474226804123</v>
          </cell>
          <cell r="AN450" t="str">
            <v xml:space="preserve">DaleMorris   </v>
          </cell>
          <cell r="AO450">
            <v>244</v>
          </cell>
          <cell r="AP450">
            <v>11.288659793814434</v>
          </cell>
          <cell r="AQ450" t="str">
            <v xml:space="preserve">DaleMorris   </v>
          </cell>
          <cell r="AR450">
            <v>384</v>
          </cell>
          <cell r="AS450">
            <v>0</v>
          </cell>
          <cell r="AT450" t="str">
            <v xml:space="preserve">DaleMorris   </v>
          </cell>
          <cell r="AU450">
            <v>338</v>
          </cell>
          <cell r="AV450">
            <v>19.536082474226806</v>
          </cell>
          <cell r="AW450" t="str">
            <v xml:space="preserve">DaleMorris   </v>
          </cell>
        </row>
        <row r="451">
          <cell r="AI451">
            <v>225</v>
          </cell>
          <cell r="AJ451">
            <v>14.753086419753087</v>
          </cell>
          <cell r="AK451" t="str">
            <v>AaronMullett   10w</v>
          </cell>
          <cell r="AL451">
            <v>293</v>
          </cell>
          <cell r="AM451">
            <v>11.975308641975309</v>
          </cell>
          <cell r="AN451" t="str">
            <v>AaronMullett   10w</v>
          </cell>
          <cell r="AO451">
            <v>328</v>
          </cell>
          <cell r="AP451">
            <v>8.0246913580246915</v>
          </cell>
          <cell r="AQ451" t="str">
            <v>AaronMullett   10w</v>
          </cell>
          <cell r="AR451">
            <v>165</v>
          </cell>
          <cell r="AS451">
            <v>3.6419753086419755</v>
          </cell>
          <cell r="AT451" t="str">
            <v>AaronMullett   10w</v>
          </cell>
          <cell r="AU451">
            <v>339</v>
          </cell>
          <cell r="AV451">
            <v>19.506172839506174</v>
          </cell>
          <cell r="AW451" t="str">
            <v>AaronMullett   10w</v>
          </cell>
        </row>
        <row r="452">
          <cell r="AI452">
            <v>396</v>
          </cell>
          <cell r="AJ452">
            <v>0</v>
          </cell>
          <cell r="AK452" t="str">
            <v xml:space="preserve">JohnButcher  [3] </v>
          </cell>
          <cell r="AL452">
            <v>396</v>
          </cell>
          <cell r="AM452">
            <v>0</v>
          </cell>
          <cell r="AN452" t="str">
            <v xml:space="preserve">JohnButcher  [3] </v>
          </cell>
          <cell r="AO452">
            <v>396</v>
          </cell>
          <cell r="AP452">
            <v>0</v>
          </cell>
          <cell r="AQ452" t="str">
            <v xml:space="preserve">JohnButcher  [3] </v>
          </cell>
          <cell r="AR452">
            <v>384</v>
          </cell>
          <cell r="AS452">
            <v>0</v>
          </cell>
          <cell r="AT452" t="str">
            <v xml:space="preserve">JohnButcher  [3] </v>
          </cell>
          <cell r="AU452">
            <v>396</v>
          </cell>
          <cell r="AV452">
            <v>0</v>
          </cell>
          <cell r="AW452" t="str">
            <v xml:space="preserve">JohnButcher  [3] </v>
          </cell>
        </row>
        <row r="453">
          <cell r="AI453">
            <v>396</v>
          </cell>
          <cell r="AJ453">
            <v>0</v>
          </cell>
          <cell r="AK453" t="str">
            <v xml:space="preserve">DanielMcStay  [9] </v>
          </cell>
          <cell r="AL453">
            <v>396</v>
          </cell>
          <cell r="AM453">
            <v>0</v>
          </cell>
          <cell r="AN453" t="str">
            <v xml:space="preserve">DanielMcStay  [9] </v>
          </cell>
          <cell r="AO453">
            <v>396</v>
          </cell>
          <cell r="AP453">
            <v>0</v>
          </cell>
          <cell r="AQ453" t="str">
            <v xml:space="preserve">DanielMcStay  [9] </v>
          </cell>
          <cell r="AR453">
            <v>384</v>
          </cell>
          <cell r="AS453">
            <v>0</v>
          </cell>
          <cell r="AT453" t="str">
            <v xml:space="preserve">DanielMcStay  [9] </v>
          </cell>
          <cell r="AU453">
            <v>396</v>
          </cell>
          <cell r="AV453">
            <v>0</v>
          </cell>
          <cell r="AW453" t="str">
            <v xml:space="preserve">DanielMcStay  [9] </v>
          </cell>
        </row>
        <row r="454">
          <cell r="AI454">
            <v>396</v>
          </cell>
          <cell r="AJ454">
            <v>0</v>
          </cell>
          <cell r="AK454" t="str">
            <v xml:space="preserve">JackFitzpatrick  [3.8] </v>
          </cell>
          <cell r="AL454">
            <v>396</v>
          </cell>
          <cell r="AM454">
            <v>0</v>
          </cell>
          <cell r="AN454" t="str">
            <v xml:space="preserve">JackFitzpatrick  [3.8] </v>
          </cell>
          <cell r="AO454">
            <v>396</v>
          </cell>
          <cell r="AP454">
            <v>0</v>
          </cell>
          <cell r="AQ454" t="str">
            <v xml:space="preserve">JackFitzpatrick  [3.8] </v>
          </cell>
          <cell r="AR454">
            <v>384</v>
          </cell>
          <cell r="AS454">
            <v>0</v>
          </cell>
          <cell r="AT454" t="str">
            <v xml:space="preserve">JackFitzpatrick  [3.8] </v>
          </cell>
          <cell r="AU454">
            <v>396</v>
          </cell>
          <cell r="AV454">
            <v>0</v>
          </cell>
          <cell r="AW454" t="str">
            <v xml:space="preserve">JackFitzpatrick  [3.8] </v>
          </cell>
        </row>
        <row r="455">
          <cell r="AI455">
            <v>396</v>
          </cell>
          <cell r="AJ455">
            <v>0</v>
          </cell>
          <cell r="AK455" t="str">
            <v xml:space="preserve">ScottMcMahon  [3.8] </v>
          </cell>
          <cell r="AL455">
            <v>396</v>
          </cell>
          <cell r="AM455">
            <v>0</v>
          </cell>
          <cell r="AN455" t="str">
            <v xml:space="preserve">ScottMcMahon  [3.8] </v>
          </cell>
          <cell r="AO455">
            <v>396</v>
          </cell>
          <cell r="AP455">
            <v>0</v>
          </cell>
          <cell r="AQ455" t="str">
            <v xml:space="preserve">ScottMcMahon  [3.8] </v>
          </cell>
          <cell r="AR455">
            <v>384</v>
          </cell>
          <cell r="AS455">
            <v>0</v>
          </cell>
          <cell r="AT455" t="str">
            <v xml:space="preserve">ScottMcMahon  [3.8] </v>
          </cell>
          <cell r="AU455">
            <v>396</v>
          </cell>
          <cell r="AV455">
            <v>0</v>
          </cell>
          <cell r="AW455" t="str">
            <v xml:space="preserve">ScottMcMahon  [3.8] </v>
          </cell>
        </row>
        <row r="456">
          <cell r="AI456">
            <v>396</v>
          </cell>
          <cell r="AJ456">
            <v>0</v>
          </cell>
          <cell r="AK456" t="str">
            <v xml:space="preserve">AlexSilvagni  [6.4] </v>
          </cell>
          <cell r="AL456">
            <v>396</v>
          </cell>
          <cell r="AM456">
            <v>0</v>
          </cell>
          <cell r="AN456" t="str">
            <v xml:space="preserve">AlexSilvagni  [6.4] </v>
          </cell>
          <cell r="AO456">
            <v>396</v>
          </cell>
          <cell r="AP456">
            <v>0</v>
          </cell>
          <cell r="AQ456" t="str">
            <v xml:space="preserve">AlexSilvagni  [6.4] </v>
          </cell>
          <cell r="AR456">
            <v>384</v>
          </cell>
          <cell r="AS456">
            <v>0</v>
          </cell>
          <cell r="AT456" t="str">
            <v xml:space="preserve">AlexSilvagni  [6.4] </v>
          </cell>
          <cell r="AU456">
            <v>396</v>
          </cell>
          <cell r="AV456">
            <v>0</v>
          </cell>
          <cell r="AW456" t="str">
            <v xml:space="preserve">AlexSilvagni  [6.4] </v>
          </cell>
        </row>
        <row r="457">
          <cell r="AI457">
            <v>396</v>
          </cell>
          <cell r="AJ457">
            <v>0</v>
          </cell>
          <cell r="AK457" t="str">
            <v xml:space="preserve">LinJong  [6] </v>
          </cell>
          <cell r="AL457">
            <v>396</v>
          </cell>
          <cell r="AM457">
            <v>0</v>
          </cell>
          <cell r="AN457" t="str">
            <v xml:space="preserve">LinJong  [6] </v>
          </cell>
          <cell r="AO457">
            <v>396</v>
          </cell>
          <cell r="AP457">
            <v>0</v>
          </cell>
          <cell r="AQ457" t="str">
            <v xml:space="preserve">LinJong  [6] </v>
          </cell>
          <cell r="AR457">
            <v>384</v>
          </cell>
          <cell r="AS457">
            <v>0</v>
          </cell>
          <cell r="AT457" t="str">
            <v xml:space="preserve">LinJong  [6] </v>
          </cell>
          <cell r="AU457">
            <v>396</v>
          </cell>
          <cell r="AV457">
            <v>0</v>
          </cell>
          <cell r="AW457" t="str">
            <v xml:space="preserve">LinJong  [6] </v>
          </cell>
        </row>
        <row r="458">
          <cell r="AI458">
            <v>396</v>
          </cell>
          <cell r="AJ458">
            <v>0</v>
          </cell>
          <cell r="AK458" t="str">
            <v xml:space="preserve">MitchGrigg  [7.8] </v>
          </cell>
          <cell r="AL458">
            <v>396</v>
          </cell>
          <cell r="AM458">
            <v>0</v>
          </cell>
          <cell r="AN458" t="str">
            <v xml:space="preserve">MitchGrigg  [7.8] </v>
          </cell>
          <cell r="AO458">
            <v>396</v>
          </cell>
          <cell r="AP458">
            <v>0</v>
          </cell>
          <cell r="AQ458" t="str">
            <v xml:space="preserve">MitchGrigg  [7.8] </v>
          </cell>
          <cell r="AR458">
            <v>384</v>
          </cell>
          <cell r="AS458">
            <v>0</v>
          </cell>
          <cell r="AT458" t="str">
            <v xml:space="preserve">MitchGrigg  [7.8] </v>
          </cell>
          <cell r="AU458">
            <v>396</v>
          </cell>
          <cell r="AV458">
            <v>0</v>
          </cell>
          <cell r="AW458" t="str">
            <v xml:space="preserve">MitchGrigg  [7.8] </v>
          </cell>
        </row>
        <row r="459">
          <cell r="AI459">
            <v>283</v>
          </cell>
          <cell r="AJ459">
            <v>12.540983606557377</v>
          </cell>
          <cell r="AK459" t="str">
            <v xml:space="preserve">ClayeBeams   </v>
          </cell>
          <cell r="AL459">
            <v>326</v>
          </cell>
          <cell r="AM459">
            <v>10.983606557377049</v>
          </cell>
          <cell r="AN459" t="str">
            <v xml:space="preserve">ClayeBeams   </v>
          </cell>
          <cell r="AO459">
            <v>301</v>
          </cell>
          <cell r="AP459">
            <v>9.0983606557377055</v>
          </cell>
          <cell r="AQ459" t="str">
            <v xml:space="preserve">ClayeBeams   </v>
          </cell>
          <cell r="AR459">
            <v>120</v>
          </cell>
          <cell r="AS459">
            <v>4.8360655737704921</v>
          </cell>
          <cell r="AT459" t="str">
            <v xml:space="preserve">ClayeBeams   </v>
          </cell>
          <cell r="AU459">
            <v>340</v>
          </cell>
          <cell r="AV459">
            <v>19.303278688524593</v>
          </cell>
          <cell r="AW459" t="str">
            <v xml:space="preserve">ClayeBeams   </v>
          </cell>
        </row>
        <row r="460">
          <cell r="AI460">
            <v>275</v>
          </cell>
          <cell r="AJ460">
            <v>12.76</v>
          </cell>
          <cell r="AK460" t="str">
            <v xml:space="preserve">TedRichards   </v>
          </cell>
          <cell r="AL460">
            <v>123</v>
          </cell>
          <cell r="AM460">
            <v>17.760000000000002</v>
          </cell>
          <cell r="AN460" t="str">
            <v xml:space="preserve">TedRichards   </v>
          </cell>
          <cell r="AO460">
            <v>350</v>
          </cell>
          <cell r="AP460">
            <v>7.04</v>
          </cell>
          <cell r="AQ460" t="str">
            <v xml:space="preserve">TedRichards   </v>
          </cell>
          <cell r="AR460">
            <v>375</v>
          </cell>
          <cell r="AS460">
            <v>0.08</v>
          </cell>
          <cell r="AT460" t="str">
            <v xml:space="preserve">TedRichards   </v>
          </cell>
          <cell r="AU460">
            <v>341</v>
          </cell>
          <cell r="AV460">
            <v>19.3</v>
          </cell>
          <cell r="AW460" t="str">
            <v xml:space="preserve">TedRichards   </v>
          </cell>
        </row>
        <row r="461">
          <cell r="AI461">
            <v>396</v>
          </cell>
          <cell r="AJ461">
            <v>0</v>
          </cell>
          <cell r="AK461" t="str">
            <v xml:space="preserve">CharlieCameron  [7] </v>
          </cell>
          <cell r="AL461">
            <v>396</v>
          </cell>
          <cell r="AM461">
            <v>0</v>
          </cell>
          <cell r="AN461" t="str">
            <v xml:space="preserve">CharlieCameron  [7] </v>
          </cell>
          <cell r="AO461">
            <v>396</v>
          </cell>
          <cell r="AP461">
            <v>0</v>
          </cell>
          <cell r="AQ461" t="str">
            <v xml:space="preserve">CharlieCameron  [7] </v>
          </cell>
          <cell r="AR461">
            <v>384</v>
          </cell>
          <cell r="AS461">
            <v>0</v>
          </cell>
          <cell r="AT461" t="str">
            <v xml:space="preserve">CharlieCameron  [7] </v>
          </cell>
          <cell r="AU461">
            <v>396</v>
          </cell>
          <cell r="AV461">
            <v>0</v>
          </cell>
          <cell r="AW461" t="str">
            <v xml:space="preserve">CharlieCameron  [7] </v>
          </cell>
        </row>
        <row r="462">
          <cell r="AI462">
            <v>324</v>
          </cell>
          <cell r="AJ462">
            <v>10.979381443298969</v>
          </cell>
          <cell r="AK462" t="str">
            <v xml:space="preserve">NicNaitanui   </v>
          </cell>
          <cell r="AL462">
            <v>389</v>
          </cell>
          <cell r="AM462">
            <v>4.5360824742268049</v>
          </cell>
          <cell r="AN462" t="str">
            <v xml:space="preserve">NicNaitanui   </v>
          </cell>
          <cell r="AO462">
            <v>105</v>
          </cell>
          <cell r="AP462">
            <v>17.989690721649485</v>
          </cell>
          <cell r="AQ462" t="str">
            <v xml:space="preserve">NicNaitanui   </v>
          </cell>
          <cell r="AR462">
            <v>191</v>
          </cell>
          <cell r="AS462">
            <v>3.1443298969072169</v>
          </cell>
          <cell r="AT462" t="str">
            <v xml:space="preserve">NicNaitanui   </v>
          </cell>
          <cell r="AU462">
            <v>342</v>
          </cell>
          <cell r="AV462">
            <v>19.25257731958763</v>
          </cell>
          <cell r="AW462" t="str">
            <v xml:space="preserve">NicNaitanui   </v>
          </cell>
        </row>
        <row r="463">
          <cell r="AI463">
            <v>297</v>
          </cell>
          <cell r="AJ463">
            <v>11.846153846153847</v>
          </cell>
          <cell r="AK463" t="str">
            <v xml:space="preserve">MattMaguire   </v>
          </cell>
          <cell r="AL463">
            <v>114</v>
          </cell>
          <cell r="AM463">
            <v>18</v>
          </cell>
          <cell r="AN463" t="str">
            <v xml:space="preserve">MattMaguire   </v>
          </cell>
          <cell r="AO463">
            <v>369</v>
          </cell>
          <cell r="AP463">
            <v>6.0769230769230766</v>
          </cell>
          <cell r="AQ463" t="str">
            <v xml:space="preserve">MattMaguire   </v>
          </cell>
          <cell r="AR463">
            <v>338</v>
          </cell>
          <cell r="AS463">
            <v>0.53846153846153844</v>
          </cell>
          <cell r="AT463" t="str">
            <v xml:space="preserve">MattMaguire   </v>
          </cell>
          <cell r="AU463">
            <v>343</v>
          </cell>
          <cell r="AV463">
            <v>19.23076923076923</v>
          </cell>
          <cell r="AW463" t="str">
            <v xml:space="preserve">MattMaguire   </v>
          </cell>
        </row>
        <row r="464">
          <cell r="AI464">
            <v>396</v>
          </cell>
          <cell r="AJ464">
            <v>0</v>
          </cell>
          <cell r="AK464" t="str">
            <v xml:space="preserve">BillyHartung  [5.8] </v>
          </cell>
          <cell r="AL464">
            <v>396</v>
          </cell>
          <cell r="AM464">
            <v>0</v>
          </cell>
          <cell r="AN464" t="str">
            <v xml:space="preserve">BillyHartung  [5.8] </v>
          </cell>
          <cell r="AO464">
            <v>396</v>
          </cell>
          <cell r="AP464">
            <v>0</v>
          </cell>
          <cell r="AQ464" t="str">
            <v xml:space="preserve">BillyHartung  [5.8] </v>
          </cell>
          <cell r="AR464">
            <v>384</v>
          </cell>
          <cell r="AS464">
            <v>0</v>
          </cell>
          <cell r="AT464" t="str">
            <v xml:space="preserve">BillyHartung  [5.8] </v>
          </cell>
          <cell r="AU464">
            <v>396</v>
          </cell>
          <cell r="AV464">
            <v>0</v>
          </cell>
          <cell r="AW464" t="str">
            <v xml:space="preserve">BillyHartung  [5.8] </v>
          </cell>
        </row>
        <row r="465">
          <cell r="AI465">
            <v>396</v>
          </cell>
          <cell r="AJ465">
            <v>0</v>
          </cell>
          <cell r="AK465" t="str">
            <v xml:space="preserve">BradMcKenzie  [9.6] </v>
          </cell>
          <cell r="AL465">
            <v>396</v>
          </cell>
          <cell r="AM465">
            <v>0</v>
          </cell>
          <cell r="AN465" t="str">
            <v xml:space="preserve">BradMcKenzie  [9.6] </v>
          </cell>
          <cell r="AO465">
            <v>396</v>
          </cell>
          <cell r="AP465">
            <v>0</v>
          </cell>
          <cell r="AQ465" t="str">
            <v xml:space="preserve">BradMcKenzie  [9.6] </v>
          </cell>
          <cell r="AR465">
            <v>384</v>
          </cell>
          <cell r="AS465">
            <v>0</v>
          </cell>
          <cell r="AT465" t="str">
            <v xml:space="preserve">BradMcKenzie  [9.6] </v>
          </cell>
          <cell r="AU465">
            <v>396</v>
          </cell>
          <cell r="AV465">
            <v>0</v>
          </cell>
          <cell r="AW465" t="str">
            <v xml:space="preserve">BradMcKenzie  [9.6] </v>
          </cell>
        </row>
        <row r="466">
          <cell r="AI466">
            <v>396</v>
          </cell>
          <cell r="AJ466">
            <v>0</v>
          </cell>
          <cell r="AK466" t="str">
            <v xml:space="preserve">JedBews  [6.4] </v>
          </cell>
          <cell r="AL466">
            <v>396</v>
          </cell>
          <cell r="AM466">
            <v>0</v>
          </cell>
          <cell r="AN466" t="str">
            <v xml:space="preserve">JedBews  [6.4] </v>
          </cell>
          <cell r="AO466">
            <v>396</v>
          </cell>
          <cell r="AP466">
            <v>0</v>
          </cell>
          <cell r="AQ466" t="str">
            <v xml:space="preserve">JedBews  [6.4] </v>
          </cell>
          <cell r="AR466">
            <v>384</v>
          </cell>
          <cell r="AS466">
            <v>0</v>
          </cell>
          <cell r="AT466" t="str">
            <v xml:space="preserve">JedBews  [6.4] </v>
          </cell>
          <cell r="AU466">
            <v>396</v>
          </cell>
          <cell r="AV466">
            <v>0</v>
          </cell>
          <cell r="AW466" t="str">
            <v xml:space="preserve">JedBews  [6.4] </v>
          </cell>
        </row>
        <row r="467">
          <cell r="AI467">
            <v>370</v>
          </cell>
          <cell r="AJ467">
            <v>8.8333333333333339</v>
          </cell>
          <cell r="AK467" t="str">
            <v>JesseWhite   Avail</v>
          </cell>
          <cell r="AL467">
            <v>313</v>
          </cell>
          <cell r="AM467">
            <v>11.444444444444445</v>
          </cell>
          <cell r="AN467" t="str">
            <v>JesseWhite   Avail</v>
          </cell>
          <cell r="AO467">
            <v>308</v>
          </cell>
          <cell r="AP467">
            <v>8.8888888888888893</v>
          </cell>
          <cell r="AQ467" t="str">
            <v>JesseWhite   Avail</v>
          </cell>
          <cell r="AR467">
            <v>59</v>
          </cell>
          <cell r="AS467">
            <v>7.4444444444444446</v>
          </cell>
          <cell r="AT467" t="str">
            <v>JesseWhite   Avail</v>
          </cell>
          <cell r="AU467">
            <v>344</v>
          </cell>
          <cell r="AV467">
            <v>19.138888888888889</v>
          </cell>
          <cell r="AW467" t="str">
            <v>JesseWhite   Avail</v>
          </cell>
        </row>
        <row r="468">
          <cell r="AI468">
            <v>349</v>
          </cell>
          <cell r="AJ468">
            <v>10</v>
          </cell>
          <cell r="AK468" t="str">
            <v xml:space="preserve">AlanToovey   </v>
          </cell>
          <cell r="AL468">
            <v>360</v>
          </cell>
          <cell r="AM468">
            <v>9.0588235294117645</v>
          </cell>
          <cell r="AN468" t="str">
            <v xml:space="preserve">AlanToovey   </v>
          </cell>
          <cell r="AO468">
            <v>113</v>
          </cell>
          <cell r="AP468">
            <v>17.529411764705884</v>
          </cell>
          <cell r="AQ468" t="str">
            <v xml:space="preserve">AlanToovey   </v>
          </cell>
          <cell r="AR468">
            <v>355</v>
          </cell>
          <cell r="AS468">
            <v>0.35294117647058826</v>
          </cell>
          <cell r="AT468" t="str">
            <v xml:space="preserve">AlanToovey   </v>
          </cell>
          <cell r="AU468">
            <v>345</v>
          </cell>
          <cell r="AV468">
            <v>19.117647058823529</v>
          </cell>
          <cell r="AW468" t="str">
            <v xml:space="preserve">AlanToovey   </v>
          </cell>
        </row>
        <row r="469">
          <cell r="AI469">
            <v>396</v>
          </cell>
          <cell r="AJ469">
            <v>0</v>
          </cell>
          <cell r="AK469" t="str">
            <v xml:space="preserve">BlakeAcres  [2.2] </v>
          </cell>
          <cell r="AL469">
            <v>396</v>
          </cell>
          <cell r="AM469">
            <v>0</v>
          </cell>
          <cell r="AN469" t="str">
            <v xml:space="preserve">BlakeAcres  [2.2] </v>
          </cell>
          <cell r="AO469">
            <v>396</v>
          </cell>
          <cell r="AP469">
            <v>0</v>
          </cell>
          <cell r="AQ469" t="str">
            <v xml:space="preserve">BlakeAcres  [2.2] </v>
          </cell>
          <cell r="AR469">
            <v>384</v>
          </cell>
          <cell r="AS469">
            <v>0</v>
          </cell>
          <cell r="AT469" t="str">
            <v xml:space="preserve">BlakeAcres  [2.2] </v>
          </cell>
          <cell r="AU469">
            <v>396</v>
          </cell>
          <cell r="AV469">
            <v>0</v>
          </cell>
          <cell r="AW469" t="str">
            <v xml:space="preserve">BlakeAcres  [2.2] </v>
          </cell>
        </row>
        <row r="470">
          <cell r="AI470">
            <v>396</v>
          </cell>
          <cell r="AJ470">
            <v>0</v>
          </cell>
          <cell r="AK470" t="str">
            <v xml:space="preserve">BrandonJack  [5.8] </v>
          </cell>
          <cell r="AL470">
            <v>396</v>
          </cell>
          <cell r="AM470">
            <v>0</v>
          </cell>
          <cell r="AN470" t="str">
            <v xml:space="preserve">BrandonJack  [5.8] </v>
          </cell>
          <cell r="AO470">
            <v>396</v>
          </cell>
          <cell r="AP470">
            <v>0</v>
          </cell>
          <cell r="AQ470" t="str">
            <v xml:space="preserve">BrandonJack  [5.8] </v>
          </cell>
          <cell r="AR470">
            <v>384</v>
          </cell>
          <cell r="AS470">
            <v>0</v>
          </cell>
          <cell r="AT470" t="str">
            <v xml:space="preserve">BrandonJack  [5.8] </v>
          </cell>
          <cell r="AU470">
            <v>396</v>
          </cell>
          <cell r="AV470">
            <v>0</v>
          </cell>
          <cell r="AW470" t="str">
            <v xml:space="preserve">BrandonJack  [5.8] </v>
          </cell>
        </row>
        <row r="471">
          <cell r="AI471">
            <v>334</v>
          </cell>
          <cell r="AJ471">
            <v>10.46875</v>
          </cell>
          <cell r="AK471" t="str">
            <v xml:space="preserve">DeanKent   </v>
          </cell>
          <cell r="AL471">
            <v>316</v>
          </cell>
          <cell r="AM471">
            <v>11.40625</v>
          </cell>
          <cell r="AN471" t="str">
            <v xml:space="preserve">DeanKent   </v>
          </cell>
          <cell r="AO471">
            <v>326</v>
          </cell>
          <cell r="AP471">
            <v>8.046875</v>
          </cell>
          <cell r="AQ471" t="str">
            <v xml:space="preserve">DeanKent   </v>
          </cell>
          <cell r="AR471">
            <v>77</v>
          </cell>
          <cell r="AS471">
            <v>6.40625</v>
          </cell>
          <cell r="AT471" t="str">
            <v xml:space="preserve">DeanKent   </v>
          </cell>
          <cell r="AU471">
            <v>346</v>
          </cell>
          <cell r="AV471">
            <v>19.0234375</v>
          </cell>
          <cell r="AW471" t="str">
            <v xml:space="preserve">DeanKent   </v>
          </cell>
        </row>
        <row r="472">
          <cell r="AI472">
            <v>362</v>
          </cell>
          <cell r="AJ472">
            <v>9.1904761904761898</v>
          </cell>
          <cell r="AK472" t="str">
            <v xml:space="preserve">SamRowe   </v>
          </cell>
          <cell r="AL472">
            <v>112</v>
          </cell>
          <cell r="AM472">
            <v>18.19047619047619</v>
          </cell>
          <cell r="AN472" t="str">
            <v xml:space="preserve">SamRowe   </v>
          </cell>
          <cell r="AO472">
            <v>340</v>
          </cell>
          <cell r="AP472">
            <v>7.6190476190476186</v>
          </cell>
          <cell r="AQ472" t="str">
            <v xml:space="preserve">SamRowe   </v>
          </cell>
          <cell r="AR472">
            <v>331</v>
          </cell>
          <cell r="AS472">
            <v>0.61904761904761907</v>
          </cell>
          <cell r="AT472" t="str">
            <v xml:space="preserve">SamRowe   </v>
          </cell>
          <cell r="AU472">
            <v>347</v>
          </cell>
          <cell r="AV472">
            <v>19</v>
          </cell>
          <cell r="AW472" t="str">
            <v xml:space="preserve">SamRowe   </v>
          </cell>
        </row>
        <row r="473">
          <cell r="AI473">
            <v>396</v>
          </cell>
          <cell r="AJ473">
            <v>0</v>
          </cell>
          <cell r="AK473" t="str">
            <v>TomSimpkin  [3.8] Test</v>
          </cell>
          <cell r="AL473">
            <v>396</v>
          </cell>
          <cell r="AM473">
            <v>0</v>
          </cell>
          <cell r="AN473" t="str">
            <v>TomSimpkin  [3.8] Test</v>
          </cell>
          <cell r="AO473">
            <v>396</v>
          </cell>
          <cell r="AP473">
            <v>0</v>
          </cell>
          <cell r="AQ473" t="str">
            <v>TomSimpkin  [3.8] Test</v>
          </cell>
          <cell r="AR473">
            <v>384</v>
          </cell>
          <cell r="AS473">
            <v>0</v>
          </cell>
          <cell r="AT473" t="str">
            <v>TomSimpkin  [3.8] Test</v>
          </cell>
          <cell r="AU473">
            <v>396</v>
          </cell>
          <cell r="AV473">
            <v>0</v>
          </cell>
          <cell r="AW473" t="str">
            <v>TomSimpkin  [3.8] Test</v>
          </cell>
        </row>
        <row r="474">
          <cell r="AI474">
            <v>290</v>
          </cell>
          <cell r="AJ474">
            <v>12.252747252747254</v>
          </cell>
          <cell r="AK474" t="str">
            <v>JacksonTrengove   2-3w</v>
          </cell>
          <cell r="AL474">
            <v>277</v>
          </cell>
          <cell r="AM474">
            <v>12.747252747252748</v>
          </cell>
          <cell r="AN474" t="str">
            <v>JacksonTrengove   2-3w</v>
          </cell>
          <cell r="AO474">
            <v>288</v>
          </cell>
          <cell r="AP474">
            <v>9.7252747252747263</v>
          </cell>
          <cell r="AQ474" t="str">
            <v>JacksonTrengove   2-3w</v>
          </cell>
          <cell r="AR474">
            <v>341</v>
          </cell>
          <cell r="AS474">
            <v>0.49450549450549453</v>
          </cell>
          <cell r="AT474" t="str">
            <v>JacksonTrengove   2-3w</v>
          </cell>
          <cell r="AU474">
            <v>348</v>
          </cell>
          <cell r="AV474">
            <v>18.928571428571431</v>
          </cell>
          <cell r="AW474" t="str">
            <v>JacksonTrengove   2-3w</v>
          </cell>
        </row>
        <row r="475">
          <cell r="AI475">
            <v>280</v>
          </cell>
          <cell r="AJ475">
            <v>12.580645161290322</v>
          </cell>
          <cell r="AK475" t="str">
            <v xml:space="preserve">CameronShenton   </v>
          </cell>
          <cell r="AL475">
            <v>191</v>
          </cell>
          <cell r="AM475">
            <v>15.32258064516129</v>
          </cell>
          <cell r="AN475" t="str">
            <v xml:space="preserve">CameronShenton   </v>
          </cell>
          <cell r="AO475">
            <v>382</v>
          </cell>
          <cell r="AP475">
            <v>5.161290322580645</v>
          </cell>
          <cell r="AQ475" t="str">
            <v xml:space="preserve">CameronShenton   </v>
          </cell>
          <cell r="AR475">
            <v>234</v>
          </cell>
          <cell r="AS475">
            <v>2.338709677419355</v>
          </cell>
          <cell r="AT475" t="str">
            <v xml:space="preserve">CameronShenton   </v>
          </cell>
          <cell r="AU475">
            <v>349</v>
          </cell>
          <cell r="AV475">
            <v>18.75</v>
          </cell>
          <cell r="AW475" t="str">
            <v xml:space="preserve">CameronShenton   </v>
          </cell>
        </row>
        <row r="476">
          <cell r="AI476">
            <v>396</v>
          </cell>
          <cell r="AJ476">
            <v>0</v>
          </cell>
          <cell r="AK476" t="str">
            <v xml:space="preserve">RickyHenderson  [8] </v>
          </cell>
          <cell r="AL476">
            <v>396</v>
          </cell>
          <cell r="AM476">
            <v>0</v>
          </cell>
          <cell r="AN476" t="str">
            <v xml:space="preserve">RickyHenderson  [8] </v>
          </cell>
          <cell r="AO476">
            <v>396</v>
          </cell>
          <cell r="AP476">
            <v>0</v>
          </cell>
          <cell r="AQ476" t="str">
            <v xml:space="preserve">RickyHenderson  [8] </v>
          </cell>
          <cell r="AR476">
            <v>384</v>
          </cell>
          <cell r="AS476">
            <v>0</v>
          </cell>
          <cell r="AT476" t="str">
            <v xml:space="preserve">RickyHenderson  [8] </v>
          </cell>
          <cell r="AU476">
            <v>396</v>
          </cell>
          <cell r="AV476">
            <v>0</v>
          </cell>
          <cell r="AW476" t="str">
            <v xml:space="preserve">RickyHenderson  [8] </v>
          </cell>
        </row>
        <row r="477">
          <cell r="AI477">
            <v>396</v>
          </cell>
          <cell r="AJ477">
            <v>0</v>
          </cell>
          <cell r="AK477" t="str">
            <v>MattDea  [5.8] 2-4w</v>
          </cell>
          <cell r="AL477">
            <v>396</v>
          </cell>
          <cell r="AM477">
            <v>0</v>
          </cell>
          <cell r="AN477" t="str">
            <v>MattDea  [5.8] 2-4w</v>
          </cell>
          <cell r="AO477">
            <v>396</v>
          </cell>
          <cell r="AP477">
            <v>0</v>
          </cell>
          <cell r="AQ477" t="str">
            <v>MattDea  [5.8] 2-4w</v>
          </cell>
          <cell r="AR477">
            <v>384</v>
          </cell>
          <cell r="AS477">
            <v>0</v>
          </cell>
          <cell r="AT477" t="str">
            <v>MattDea  [5.8] 2-4w</v>
          </cell>
          <cell r="AU477">
            <v>396</v>
          </cell>
          <cell r="AV477">
            <v>0</v>
          </cell>
          <cell r="AW477" t="str">
            <v>MattDea  [5.8] 2-4w</v>
          </cell>
        </row>
        <row r="478">
          <cell r="AI478">
            <v>396</v>
          </cell>
          <cell r="AJ478">
            <v>0</v>
          </cell>
          <cell r="AK478" t="str">
            <v xml:space="preserve">JackMartin R  </v>
          </cell>
          <cell r="AL478">
            <v>396</v>
          </cell>
          <cell r="AM478">
            <v>0</v>
          </cell>
          <cell r="AN478" t="str">
            <v xml:space="preserve">JackMartin R  </v>
          </cell>
          <cell r="AO478">
            <v>396</v>
          </cell>
          <cell r="AP478">
            <v>0</v>
          </cell>
          <cell r="AQ478" t="str">
            <v xml:space="preserve">JackMartin R  </v>
          </cell>
          <cell r="AR478">
            <v>384</v>
          </cell>
          <cell r="AS478">
            <v>0</v>
          </cell>
          <cell r="AT478" t="str">
            <v xml:space="preserve">JackMartin R  </v>
          </cell>
          <cell r="AU478">
            <v>396</v>
          </cell>
          <cell r="AV478">
            <v>0</v>
          </cell>
          <cell r="AW478" t="str">
            <v xml:space="preserve">JackMartin R  </v>
          </cell>
        </row>
        <row r="479">
          <cell r="AI479">
            <v>354</v>
          </cell>
          <cell r="AJ479">
            <v>9.7196261682243001</v>
          </cell>
          <cell r="AK479" t="str">
            <v xml:space="preserve">SamDay   </v>
          </cell>
          <cell r="AL479">
            <v>268</v>
          </cell>
          <cell r="AM479">
            <v>12.990654205607477</v>
          </cell>
          <cell r="AN479" t="str">
            <v xml:space="preserve">SamDay   </v>
          </cell>
          <cell r="AO479">
            <v>327</v>
          </cell>
          <cell r="AP479">
            <v>8.0373831775700939</v>
          </cell>
          <cell r="AQ479" t="str">
            <v xml:space="preserve">SamDay   </v>
          </cell>
          <cell r="AR479">
            <v>93</v>
          </cell>
          <cell r="AS479">
            <v>5.7476635514018692</v>
          </cell>
          <cell r="AT479" t="str">
            <v xml:space="preserve">SamDay   </v>
          </cell>
          <cell r="AU479">
            <v>350</v>
          </cell>
          <cell r="AV479">
            <v>18.668224299065422</v>
          </cell>
          <cell r="AW479" t="str">
            <v xml:space="preserve">SamDay   </v>
          </cell>
        </row>
        <row r="480">
          <cell r="AI480">
            <v>306</v>
          </cell>
          <cell r="AJ480">
            <v>11.625</v>
          </cell>
          <cell r="AK480" t="str">
            <v xml:space="preserve">RyanCrowley   </v>
          </cell>
          <cell r="AL480">
            <v>354</v>
          </cell>
          <cell r="AM480">
            <v>9.4166666666666661</v>
          </cell>
          <cell r="AN480" t="str">
            <v xml:space="preserve">RyanCrowley   </v>
          </cell>
          <cell r="AO480">
            <v>256</v>
          </cell>
          <cell r="AP480">
            <v>10.833333333333334</v>
          </cell>
          <cell r="AQ480" t="str">
            <v xml:space="preserve">RyanCrowley   </v>
          </cell>
          <cell r="AR480">
            <v>227</v>
          </cell>
          <cell r="AS480">
            <v>2.4583333333333335</v>
          </cell>
          <cell r="AT480" t="str">
            <v xml:space="preserve">RyanCrowley   </v>
          </cell>
          <cell r="AU480">
            <v>351</v>
          </cell>
          <cell r="AV480">
            <v>18.625</v>
          </cell>
          <cell r="AW480" t="str">
            <v xml:space="preserve">RyanCrowley   </v>
          </cell>
        </row>
        <row r="481">
          <cell r="AI481">
            <v>326</v>
          </cell>
          <cell r="AJ481">
            <v>10.945945945945946</v>
          </cell>
          <cell r="AK481" t="str">
            <v xml:space="preserve">GaryRohan   </v>
          </cell>
          <cell r="AL481">
            <v>331</v>
          </cell>
          <cell r="AM481">
            <v>10.675675675675675</v>
          </cell>
          <cell r="AN481" t="str">
            <v xml:space="preserve">GaryRohan   </v>
          </cell>
          <cell r="AO481">
            <v>223</v>
          </cell>
          <cell r="AP481">
            <v>11.824324324324325</v>
          </cell>
          <cell r="AQ481" t="str">
            <v xml:space="preserve">GaryRohan   </v>
          </cell>
          <cell r="AR481">
            <v>198</v>
          </cell>
          <cell r="AS481">
            <v>3.0405405405405403</v>
          </cell>
          <cell r="AT481" t="str">
            <v xml:space="preserve">GaryRohan   </v>
          </cell>
          <cell r="AU481">
            <v>352</v>
          </cell>
          <cell r="AV481">
            <v>18.581081081081081</v>
          </cell>
          <cell r="AW481" t="str">
            <v xml:space="preserve">GaryRohan   </v>
          </cell>
        </row>
        <row r="482">
          <cell r="AI482">
            <v>396</v>
          </cell>
          <cell r="AJ482">
            <v>0</v>
          </cell>
          <cell r="AK482" t="str">
            <v xml:space="preserve">BenSinclair  [5] </v>
          </cell>
          <cell r="AL482">
            <v>396</v>
          </cell>
          <cell r="AM482">
            <v>0</v>
          </cell>
          <cell r="AN482" t="str">
            <v xml:space="preserve">BenSinclair  [5] </v>
          </cell>
          <cell r="AO482">
            <v>396</v>
          </cell>
          <cell r="AP482">
            <v>0</v>
          </cell>
          <cell r="AQ482" t="str">
            <v xml:space="preserve">BenSinclair  [5] </v>
          </cell>
          <cell r="AR482">
            <v>384</v>
          </cell>
          <cell r="AS482">
            <v>0</v>
          </cell>
          <cell r="AT482" t="str">
            <v xml:space="preserve">BenSinclair  [5] </v>
          </cell>
          <cell r="AU482">
            <v>396</v>
          </cell>
          <cell r="AV482">
            <v>0</v>
          </cell>
          <cell r="AW482" t="str">
            <v xml:space="preserve">BenSinclair  [5] </v>
          </cell>
        </row>
        <row r="483">
          <cell r="AI483">
            <v>396</v>
          </cell>
          <cell r="AJ483">
            <v>0</v>
          </cell>
          <cell r="AK483" t="str">
            <v xml:space="preserve">KyleCheney  [9] </v>
          </cell>
          <cell r="AL483">
            <v>396</v>
          </cell>
          <cell r="AM483">
            <v>0</v>
          </cell>
          <cell r="AN483" t="str">
            <v xml:space="preserve">KyleCheney  [9] </v>
          </cell>
          <cell r="AO483">
            <v>396</v>
          </cell>
          <cell r="AP483">
            <v>0</v>
          </cell>
          <cell r="AQ483" t="str">
            <v xml:space="preserve">KyleCheney  [9] </v>
          </cell>
          <cell r="AR483">
            <v>384</v>
          </cell>
          <cell r="AS483">
            <v>0</v>
          </cell>
          <cell r="AT483" t="str">
            <v xml:space="preserve">KyleCheney  [9] </v>
          </cell>
          <cell r="AU483">
            <v>396</v>
          </cell>
          <cell r="AV483">
            <v>0</v>
          </cell>
          <cell r="AW483" t="str">
            <v xml:space="preserve">KyleCheney  [9] </v>
          </cell>
        </row>
        <row r="484">
          <cell r="AI484">
            <v>396</v>
          </cell>
          <cell r="AJ484">
            <v>0</v>
          </cell>
          <cell r="AK484" t="str">
            <v xml:space="preserve">JoshBruce  [9.4] </v>
          </cell>
          <cell r="AL484">
            <v>396</v>
          </cell>
          <cell r="AM484">
            <v>0</v>
          </cell>
          <cell r="AN484" t="str">
            <v xml:space="preserve">JoshBruce  [9.4] </v>
          </cell>
          <cell r="AO484">
            <v>396</v>
          </cell>
          <cell r="AP484">
            <v>0</v>
          </cell>
          <cell r="AQ484" t="str">
            <v xml:space="preserve">JoshBruce  [9.4] </v>
          </cell>
          <cell r="AR484">
            <v>384</v>
          </cell>
          <cell r="AS484">
            <v>0</v>
          </cell>
          <cell r="AT484" t="str">
            <v xml:space="preserve">JoshBruce  [9.4] </v>
          </cell>
          <cell r="AU484">
            <v>396</v>
          </cell>
          <cell r="AV484">
            <v>0</v>
          </cell>
          <cell r="AW484" t="str">
            <v xml:space="preserve">JoshBruce  [9.4] </v>
          </cell>
        </row>
        <row r="485">
          <cell r="AI485">
            <v>396</v>
          </cell>
          <cell r="AJ485">
            <v>0</v>
          </cell>
          <cell r="AK485" t="str">
            <v xml:space="preserve">PatrickCripps  [2.2] </v>
          </cell>
          <cell r="AL485">
            <v>396</v>
          </cell>
          <cell r="AM485">
            <v>0</v>
          </cell>
          <cell r="AN485" t="str">
            <v xml:space="preserve">PatrickCripps  [2.2] </v>
          </cell>
          <cell r="AO485">
            <v>396</v>
          </cell>
          <cell r="AP485">
            <v>0</v>
          </cell>
          <cell r="AQ485" t="str">
            <v xml:space="preserve">PatrickCripps  [2.2] </v>
          </cell>
          <cell r="AR485">
            <v>384</v>
          </cell>
          <cell r="AS485">
            <v>0</v>
          </cell>
          <cell r="AT485" t="str">
            <v xml:space="preserve">PatrickCripps  [2.2] </v>
          </cell>
          <cell r="AU485">
            <v>396</v>
          </cell>
          <cell r="AV485">
            <v>0</v>
          </cell>
          <cell r="AW485" t="str">
            <v xml:space="preserve">PatrickCripps  [2.2] </v>
          </cell>
        </row>
        <row r="486">
          <cell r="AI486">
            <v>396</v>
          </cell>
          <cell r="AJ486">
            <v>0</v>
          </cell>
          <cell r="AK486" t="str">
            <v xml:space="preserve">MajakDaw  [7.4] </v>
          </cell>
          <cell r="AL486">
            <v>396</v>
          </cell>
          <cell r="AM486">
            <v>0</v>
          </cell>
          <cell r="AN486" t="str">
            <v xml:space="preserve">MajakDaw  [7.4] </v>
          </cell>
          <cell r="AO486">
            <v>396</v>
          </cell>
          <cell r="AP486">
            <v>0</v>
          </cell>
          <cell r="AQ486" t="str">
            <v xml:space="preserve">MajakDaw  [7.4] </v>
          </cell>
          <cell r="AR486">
            <v>384</v>
          </cell>
          <cell r="AS486">
            <v>0</v>
          </cell>
          <cell r="AT486" t="str">
            <v xml:space="preserve">MajakDaw  [7.4] </v>
          </cell>
          <cell r="AU486">
            <v>396</v>
          </cell>
          <cell r="AV486">
            <v>0</v>
          </cell>
          <cell r="AW486" t="str">
            <v xml:space="preserve">MajakDaw  [7.4] </v>
          </cell>
        </row>
        <row r="487">
          <cell r="AI487">
            <v>325</v>
          </cell>
          <cell r="AJ487">
            <v>10.972222222222221</v>
          </cell>
          <cell r="AK487" t="str">
            <v xml:space="preserve">JonathonCeglar   </v>
          </cell>
          <cell r="AL487">
            <v>282</v>
          </cell>
          <cell r="AM487">
            <v>12.5</v>
          </cell>
          <cell r="AN487" t="str">
            <v xml:space="preserve">JonathonCeglar   </v>
          </cell>
          <cell r="AO487">
            <v>319</v>
          </cell>
          <cell r="AP487">
            <v>8.3333333333333339</v>
          </cell>
          <cell r="AQ487" t="str">
            <v xml:space="preserve">JonathonCeglar   </v>
          </cell>
          <cell r="AR487">
            <v>174</v>
          </cell>
          <cell r="AS487">
            <v>3.5416666666666665</v>
          </cell>
          <cell r="AT487" t="str">
            <v xml:space="preserve">JonathonCeglar   </v>
          </cell>
          <cell r="AU487">
            <v>353</v>
          </cell>
          <cell r="AV487">
            <v>18.368055555555554</v>
          </cell>
          <cell r="AW487" t="str">
            <v xml:space="preserve">JonathonCeglar   </v>
          </cell>
        </row>
        <row r="488">
          <cell r="AI488">
            <v>344</v>
          </cell>
          <cell r="AJ488">
            <v>10.18348623853211</v>
          </cell>
          <cell r="AK488" t="str">
            <v xml:space="preserve">TomLonergan   </v>
          </cell>
          <cell r="AL488">
            <v>159</v>
          </cell>
          <cell r="AM488">
            <v>16.422018348623851</v>
          </cell>
          <cell r="AN488" t="str">
            <v xml:space="preserve">TomLonergan   </v>
          </cell>
          <cell r="AO488">
            <v>322</v>
          </cell>
          <cell r="AP488">
            <v>8.2568807339449535</v>
          </cell>
          <cell r="AQ488" t="str">
            <v xml:space="preserve">TomLonergan   </v>
          </cell>
          <cell r="AR488">
            <v>350</v>
          </cell>
          <cell r="AS488">
            <v>0.41284403669724767</v>
          </cell>
          <cell r="AT488" t="str">
            <v xml:space="preserve">TomLonergan   </v>
          </cell>
          <cell r="AU488">
            <v>354</v>
          </cell>
          <cell r="AV488">
            <v>18.325688073394495</v>
          </cell>
          <cell r="AW488" t="str">
            <v xml:space="preserve">TomLonergan   </v>
          </cell>
        </row>
        <row r="489">
          <cell r="AI489">
            <v>396</v>
          </cell>
          <cell r="AJ489">
            <v>0</v>
          </cell>
          <cell r="AK489" t="str">
            <v xml:space="preserve">NathanWright  [6.4] </v>
          </cell>
          <cell r="AL489">
            <v>396</v>
          </cell>
          <cell r="AM489">
            <v>0</v>
          </cell>
          <cell r="AN489" t="str">
            <v xml:space="preserve">NathanWright  [6.4] </v>
          </cell>
          <cell r="AO489">
            <v>396</v>
          </cell>
          <cell r="AP489">
            <v>0</v>
          </cell>
          <cell r="AQ489" t="str">
            <v xml:space="preserve">NathanWright  [6.4] </v>
          </cell>
          <cell r="AR489">
            <v>384</v>
          </cell>
          <cell r="AS489">
            <v>0</v>
          </cell>
          <cell r="AT489" t="str">
            <v xml:space="preserve">NathanWright  [6.4] </v>
          </cell>
          <cell r="AU489">
            <v>396</v>
          </cell>
          <cell r="AV489">
            <v>0</v>
          </cell>
          <cell r="AW489" t="str">
            <v xml:space="preserve">NathanWright  [6.4] </v>
          </cell>
        </row>
        <row r="490">
          <cell r="AI490">
            <v>396</v>
          </cell>
          <cell r="AJ490">
            <v>0</v>
          </cell>
          <cell r="AK490" t="str">
            <v xml:space="preserve">CamMcCarthy  [0.8] </v>
          </cell>
          <cell r="AL490">
            <v>396</v>
          </cell>
          <cell r="AM490">
            <v>0</v>
          </cell>
          <cell r="AN490" t="str">
            <v xml:space="preserve">CamMcCarthy  [0.8] </v>
          </cell>
          <cell r="AO490">
            <v>396</v>
          </cell>
          <cell r="AP490">
            <v>0</v>
          </cell>
          <cell r="AQ490" t="str">
            <v xml:space="preserve">CamMcCarthy  [0.8] </v>
          </cell>
          <cell r="AR490">
            <v>384</v>
          </cell>
          <cell r="AS490">
            <v>0</v>
          </cell>
          <cell r="AT490" t="str">
            <v xml:space="preserve">CamMcCarthy  [0.8] </v>
          </cell>
          <cell r="AU490">
            <v>396</v>
          </cell>
          <cell r="AV490">
            <v>0</v>
          </cell>
          <cell r="AW490" t="str">
            <v xml:space="preserve">CamMcCarthy  [0.8] </v>
          </cell>
        </row>
        <row r="491">
          <cell r="AI491">
            <v>396</v>
          </cell>
          <cell r="AJ491">
            <v>0</v>
          </cell>
          <cell r="AK491" t="str">
            <v>JimmyWebster   5w</v>
          </cell>
          <cell r="AL491">
            <v>396</v>
          </cell>
          <cell r="AM491">
            <v>0</v>
          </cell>
          <cell r="AN491" t="str">
            <v>JimmyWebster   5w</v>
          </cell>
          <cell r="AO491">
            <v>396</v>
          </cell>
          <cell r="AP491">
            <v>0</v>
          </cell>
          <cell r="AQ491" t="str">
            <v>JimmyWebster   5w</v>
          </cell>
          <cell r="AR491">
            <v>384</v>
          </cell>
          <cell r="AS491">
            <v>0</v>
          </cell>
          <cell r="AT491" t="str">
            <v>JimmyWebster   5w</v>
          </cell>
          <cell r="AU491">
            <v>396</v>
          </cell>
          <cell r="AV491">
            <v>0</v>
          </cell>
          <cell r="AW491" t="str">
            <v>JimmyWebster   5w</v>
          </cell>
        </row>
        <row r="492">
          <cell r="AI492">
            <v>396</v>
          </cell>
          <cell r="AJ492">
            <v>0</v>
          </cell>
          <cell r="AK492" t="str">
            <v xml:space="preserve">BenNewton  [3.4] </v>
          </cell>
          <cell r="AL492">
            <v>396</v>
          </cell>
          <cell r="AM492">
            <v>0</v>
          </cell>
          <cell r="AN492" t="str">
            <v xml:space="preserve">BenNewton  [3.4] </v>
          </cell>
          <cell r="AO492">
            <v>396</v>
          </cell>
          <cell r="AP492">
            <v>0</v>
          </cell>
          <cell r="AQ492" t="str">
            <v xml:space="preserve">BenNewton  [3.4] </v>
          </cell>
          <cell r="AR492">
            <v>384</v>
          </cell>
          <cell r="AS492">
            <v>0</v>
          </cell>
          <cell r="AT492" t="str">
            <v xml:space="preserve">BenNewton  [3.4] </v>
          </cell>
          <cell r="AU492">
            <v>396</v>
          </cell>
          <cell r="AV492">
            <v>0</v>
          </cell>
          <cell r="AW492" t="str">
            <v xml:space="preserve">BenNewton  [3.4] </v>
          </cell>
        </row>
        <row r="493">
          <cell r="AI493">
            <v>396</v>
          </cell>
          <cell r="AJ493">
            <v>0</v>
          </cell>
          <cell r="AK493" t="str">
            <v xml:space="preserve">CameronWood  [6] </v>
          </cell>
          <cell r="AL493">
            <v>396</v>
          </cell>
          <cell r="AM493">
            <v>0</v>
          </cell>
          <cell r="AN493" t="str">
            <v xml:space="preserve">CameronWood  [6] </v>
          </cell>
          <cell r="AO493">
            <v>396</v>
          </cell>
          <cell r="AP493">
            <v>0</v>
          </cell>
          <cell r="AQ493" t="str">
            <v xml:space="preserve">CameronWood  [6] </v>
          </cell>
          <cell r="AR493">
            <v>384</v>
          </cell>
          <cell r="AS493">
            <v>0</v>
          </cell>
          <cell r="AT493" t="str">
            <v xml:space="preserve">CameronWood  [6] </v>
          </cell>
          <cell r="AU493">
            <v>396</v>
          </cell>
          <cell r="AV493">
            <v>0</v>
          </cell>
          <cell r="AW493" t="str">
            <v xml:space="preserve">CameronWood  [6] </v>
          </cell>
        </row>
        <row r="494">
          <cell r="AI494">
            <v>320</v>
          </cell>
          <cell r="AJ494">
            <v>11.086956521739131</v>
          </cell>
          <cell r="AK494" t="str">
            <v xml:space="preserve">AaronSandilands   </v>
          </cell>
          <cell r="AL494">
            <v>263</v>
          </cell>
          <cell r="AM494">
            <v>13.130434782608695</v>
          </cell>
          <cell r="AN494" t="str">
            <v xml:space="preserve">AaronSandilands   </v>
          </cell>
          <cell r="AO494">
            <v>330</v>
          </cell>
          <cell r="AP494">
            <v>7.9130434782608692</v>
          </cell>
          <cell r="AQ494" t="str">
            <v xml:space="preserve">AaronSandilands   </v>
          </cell>
          <cell r="AR494">
            <v>233</v>
          </cell>
          <cell r="AS494">
            <v>2.347826086956522</v>
          </cell>
          <cell r="AT494" t="str">
            <v xml:space="preserve">AaronSandilands   </v>
          </cell>
          <cell r="AU494">
            <v>355</v>
          </cell>
          <cell r="AV494">
            <v>18.065217391304348</v>
          </cell>
          <cell r="AW494" t="str">
            <v xml:space="preserve">AaronSandilands   </v>
          </cell>
        </row>
        <row r="495">
          <cell r="AI495">
            <v>396</v>
          </cell>
          <cell r="AJ495">
            <v>0</v>
          </cell>
          <cell r="AK495" t="str">
            <v>SamShaw  [5.4] 7-9w</v>
          </cell>
          <cell r="AL495">
            <v>396</v>
          </cell>
          <cell r="AM495">
            <v>0</v>
          </cell>
          <cell r="AN495" t="str">
            <v>SamShaw  [5.4] 7-9w</v>
          </cell>
          <cell r="AO495">
            <v>396</v>
          </cell>
          <cell r="AP495">
            <v>0</v>
          </cell>
          <cell r="AQ495" t="str">
            <v>SamShaw  [5.4] 7-9w</v>
          </cell>
          <cell r="AR495">
            <v>384</v>
          </cell>
          <cell r="AS495">
            <v>0</v>
          </cell>
          <cell r="AT495" t="str">
            <v>SamShaw  [5.4] 7-9w</v>
          </cell>
          <cell r="AU495">
            <v>396</v>
          </cell>
          <cell r="AV495">
            <v>0</v>
          </cell>
          <cell r="AW495" t="str">
            <v>SamShaw  [5.4] 7-9w</v>
          </cell>
        </row>
        <row r="496">
          <cell r="AI496">
            <v>396</v>
          </cell>
          <cell r="AJ496">
            <v>0</v>
          </cell>
          <cell r="AK496" t="str">
            <v xml:space="preserve">DarrenMinchington  [2.8] </v>
          </cell>
          <cell r="AL496">
            <v>396</v>
          </cell>
          <cell r="AM496">
            <v>0</v>
          </cell>
          <cell r="AN496" t="str">
            <v xml:space="preserve">DarrenMinchington  [2.8] </v>
          </cell>
          <cell r="AO496">
            <v>396</v>
          </cell>
          <cell r="AP496">
            <v>0</v>
          </cell>
          <cell r="AQ496" t="str">
            <v xml:space="preserve">DarrenMinchington  [2.8] </v>
          </cell>
          <cell r="AR496">
            <v>384</v>
          </cell>
          <cell r="AS496">
            <v>0</v>
          </cell>
          <cell r="AT496" t="str">
            <v xml:space="preserve">DarrenMinchington  [2.8] </v>
          </cell>
          <cell r="AU496">
            <v>396</v>
          </cell>
          <cell r="AV496">
            <v>0</v>
          </cell>
          <cell r="AW496" t="str">
            <v xml:space="preserve">DarrenMinchington  [2.8] </v>
          </cell>
        </row>
        <row r="497">
          <cell r="AI497">
            <v>396</v>
          </cell>
          <cell r="AJ497">
            <v>0</v>
          </cell>
          <cell r="AK497" t="str">
            <v xml:space="preserve">TomSheridan  [6.6] </v>
          </cell>
          <cell r="AL497">
            <v>396</v>
          </cell>
          <cell r="AM497">
            <v>0</v>
          </cell>
          <cell r="AN497" t="str">
            <v xml:space="preserve">TomSheridan  [6.6] </v>
          </cell>
          <cell r="AO497">
            <v>396</v>
          </cell>
          <cell r="AP497">
            <v>0</v>
          </cell>
          <cell r="AQ497" t="str">
            <v xml:space="preserve">TomSheridan  [6.6] </v>
          </cell>
          <cell r="AR497">
            <v>384</v>
          </cell>
          <cell r="AS497">
            <v>0</v>
          </cell>
          <cell r="AT497" t="str">
            <v xml:space="preserve">TomSheridan  [6.6] </v>
          </cell>
          <cell r="AU497">
            <v>396</v>
          </cell>
          <cell r="AV497">
            <v>0</v>
          </cell>
          <cell r="AW497" t="str">
            <v xml:space="preserve">TomSheridan  [6.6] </v>
          </cell>
        </row>
        <row r="498">
          <cell r="AI498">
            <v>396</v>
          </cell>
          <cell r="AJ498">
            <v>0</v>
          </cell>
          <cell r="AK498" t="str">
            <v xml:space="preserve">DanielCurrie  [4] </v>
          </cell>
          <cell r="AL498">
            <v>396</v>
          </cell>
          <cell r="AM498">
            <v>0</v>
          </cell>
          <cell r="AN498" t="str">
            <v xml:space="preserve">DanielCurrie  [4] </v>
          </cell>
          <cell r="AO498">
            <v>396</v>
          </cell>
          <cell r="AP498">
            <v>0</v>
          </cell>
          <cell r="AQ498" t="str">
            <v xml:space="preserve">DanielCurrie  [4] </v>
          </cell>
          <cell r="AR498">
            <v>384</v>
          </cell>
          <cell r="AS498">
            <v>0</v>
          </cell>
          <cell r="AT498" t="str">
            <v xml:space="preserve">DanielCurrie  [4] </v>
          </cell>
          <cell r="AU498">
            <v>396</v>
          </cell>
          <cell r="AV498">
            <v>0</v>
          </cell>
          <cell r="AW498" t="str">
            <v xml:space="preserve">DanielCurrie  [4] </v>
          </cell>
        </row>
        <row r="499">
          <cell r="AI499">
            <v>392</v>
          </cell>
          <cell r="AJ499">
            <v>5.9016393442622954</v>
          </cell>
          <cell r="AK499" t="str">
            <v xml:space="preserve">MichaelClose   </v>
          </cell>
          <cell r="AL499">
            <v>346</v>
          </cell>
          <cell r="AM499">
            <v>9.8360655737704921</v>
          </cell>
          <cell r="AN499" t="str">
            <v xml:space="preserve">MichaelClose   </v>
          </cell>
          <cell r="AO499">
            <v>189</v>
          </cell>
          <cell r="AP499">
            <v>13.442622950819674</v>
          </cell>
          <cell r="AQ499" t="str">
            <v xml:space="preserve">MichaelClose   </v>
          </cell>
          <cell r="AR499">
            <v>100</v>
          </cell>
          <cell r="AS499">
            <v>5.2459016393442628</v>
          </cell>
          <cell r="AT499" t="str">
            <v xml:space="preserve">MichaelClose   </v>
          </cell>
          <cell r="AU499">
            <v>356</v>
          </cell>
          <cell r="AV499">
            <v>17.868852459016395</v>
          </cell>
          <cell r="AW499" t="str">
            <v xml:space="preserve">MichaelClose   </v>
          </cell>
        </row>
        <row r="500">
          <cell r="AI500">
            <v>315</v>
          </cell>
          <cell r="AJ500">
            <v>11.157894736842104</v>
          </cell>
          <cell r="AK500" t="str">
            <v xml:space="preserve">StevenMay   </v>
          </cell>
          <cell r="AL500">
            <v>261</v>
          </cell>
          <cell r="AM500">
            <v>13.157894736842104</v>
          </cell>
          <cell r="AN500" t="str">
            <v xml:space="preserve">StevenMay   </v>
          </cell>
          <cell r="AO500">
            <v>300</v>
          </cell>
          <cell r="AP500">
            <v>9.1052631578947363</v>
          </cell>
          <cell r="AQ500" t="str">
            <v xml:space="preserve">StevenMay   </v>
          </cell>
          <cell r="AR500">
            <v>380</v>
          </cell>
          <cell r="AS500">
            <v>5.2631578947368418E-2</v>
          </cell>
          <cell r="AT500" t="str">
            <v xml:space="preserve">StevenMay   </v>
          </cell>
          <cell r="AU500">
            <v>357</v>
          </cell>
          <cell r="AV500">
            <v>17.842105263157894</v>
          </cell>
          <cell r="AW500" t="str">
            <v xml:space="preserve">StevenMay   </v>
          </cell>
        </row>
        <row r="501">
          <cell r="AI501">
            <v>396</v>
          </cell>
          <cell r="AJ501">
            <v>0</v>
          </cell>
          <cell r="AK501" t="str">
            <v>KurtAylett  [1.8] 4w</v>
          </cell>
          <cell r="AL501">
            <v>396</v>
          </cell>
          <cell r="AM501">
            <v>0</v>
          </cell>
          <cell r="AN501" t="str">
            <v>KurtAylett  [1.8] 4w</v>
          </cell>
          <cell r="AO501">
            <v>396</v>
          </cell>
          <cell r="AP501">
            <v>0</v>
          </cell>
          <cell r="AQ501" t="str">
            <v>KurtAylett  [1.8] 4w</v>
          </cell>
          <cell r="AR501">
            <v>384</v>
          </cell>
          <cell r="AS501">
            <v>0</v>
          </cell>
          <cell r="AT501" t="str">
            <v>KurtAylett  [1.8] 4w</v>
          </cell>
          <cell r="AU501">
            <v>396</v>
          </cell>
          <cell r="AV501">
            <v>0</v>
          </cell>
          <cell r="AW501" t="str">
            <v>KurtAylett  [1.8] 4w</v>
          </cell>
        </row>
        <row r="502">
          <cell r="AI502">
            <v>314</v>
          </cell>
          <cell r="AJ502">
            <v>11.25</v>
          </cell>
          <cell r="AK502" t="str">
            <v xml:space="preserve">TomCurren   </v>
          </cell>
          <cell r="AL502">
            <v>375</v>
          </cell>
          <cell r="AM502">
            <v>7.625</v>
          </cell>
          <cell r="AN502" t="str">
            <v xml:space="preserve">TomCurren   </v>
          </cell>
          <cell r="AO502">
            <v>202</v>
          </cell>
          <cell r="AP502">
            <v>12.75</v>
          </cell>
          <cell r="AQ502" t="str">
            <v xml:space="preserve">TomCurren   </v>
          </cell>
          <cell r="AR502">
            <v>240</v>
          </cell>
          <cell r="AS502">
            <v>2.1875</v>
          </cell>
          <cell r="AT502" t="str">
            <v xml:space="preserve">TomCurren   </v>
          </cell>
          <cell r="AU502">
            <v>358</v>
          </cell>
          <cell r="AV502">
            <v>17.71875</v>
          </cell>
          <cell r="AW502" t="str">
            <v xml:space="preserve">TomCurren   </v>
          </cell>
        </row>
        <row r="503">
          <cell r="AI503">
            <v>396</v>
          </cell>
          <cell r="AJ503">
            <v>0</v>
          </cell>
          <cell r="AK503" t="str">
            <v xml:space="preserve">MitchHoneychurch  [2.8] </v>
          </cell>
          <cell r="AL503">
            <v>396</v>
          </cell>
          <cell r="AM503">
            <v>0</v>
          </cell>
          <cell r="AN503" t="str">
            <v xml:space="preserve">MitchHoneychurch  [2.8] </v>
          </cell>
          <cell r="AO503">
            <v>396</v>
          </cell>
          <cell r="AP503">
            <v>0</v>
          </cell>
          <cell r="AQ503" t="str">
            <v xml:space="preserve">MitchHoneychurch  [2.8] </v>
          </cell>
          <cell r="AR503">
            <v>384</v>
          </cell>
          <cell r="AS503">
            <v>0</v>
          </cell>
          <cell r="AT503" t="str">
            <v xml:space="preserve">MitchHoneychurch  [2.8] </v>
          </cell>
          <cell r="AU503">
            <v>396</v>
          </cell>
          <cell r="AV503">
            <v>0</v>
          </cell>
          <cell r="AW503" t="str">
            <v xml:space="preserve">MitchHoneychurch  [2.8] </v>
          </cell>
        </row>
        <row r="504">
          <cell r="AI504">
            <v>372</v>
          </cell>
          <cell r="AJ504">
            <v>8.8194444444444446</v>
          </cell>
          <cell r="AK504" t="str">
            <v xml:space="preserve">JordanRoughead   </v>
          </cell>
          <cell r="AL504">
            <v>194</v>
          </cell>
          <cell r="AM504">
            <v>15.277777777777777</v>
          </cell>
          <cell r="AN504" t="str">
            <v xml:space="preserve">JordanRoughead   </v>
          </cell>
          <cell r="AO504">
            <v>325</v>
          </cell>
          <cell r="AP504">
            <v>8.0555555555555554</v>
          </cell>
          <cell r="AQ504" t="str">
            <v xml:space="preserve">JordanRoughead   </v>
          </cell>
          <cell r="AR504">
            <v>379</v>
          </cell>
          <cell r="AS504">
            <v>6.9444444444444448E-2</v>
          </cell>
          <cell r="AT504" t="str">
            <v xml:space="preserve">JordanRoughead   </v>
          </cell>
          <cell r="AU504">
            <v>359</v>
          </cell>
          <cell r="AV504">
            <v>17.638888888888889</v>
          </cell>
          <cell r="AW504" t="str">
            <v xml:space="preserve">JordanRoughead   </v>
          </cell>
        </row>
        <row r="505">
          <cell r="AI505">
            <v>393</v>
          </cell>
          <cell r="AJ505">
            <v>5.75</v>
          </cell>
          <cell r="AK505" t="str">
            <v xml:space="preserve">MitchClark RR {14} </v>
          </cell>
          <cell r="AL505">
            <v>325</v>
          </cell>
          <cell r="AM505">
            <v>11</v>
          </cell>
          <cell r="AN505" t="str">
            <v xml:space="preserve">MitchClark RR {14} </v>
          </cell>
          <cell r="AO505">
            <v>384</v>
          </cell>
          <cell r="AP505">
            <v>4.5</v>
          </cell>
          <cell r="AQ505" t="str">
            <v xml:space="preserve">MitchClark RR {14} </v>
          </cell>
          <cell r="AR505">
            <v>30</v>
          </cell>
          <cell r="AS505">
            <v>11</v>
          </cell>
          <cell r="AT505" t="str">
            <v xml:space="preserve">MitchClark RR {14} </v>
          </cell>
          <cell r="AU505">
            <v>360</v>
          </cell>
          <cell r="AV505">
            <v>17.625</v>
          </cell>
          <cell r="AW505" t="str">
            <v xml:space="preserve">MitchClark RR {14} </v>
          </cell>
        </row>
        <row r="506">
          <cell r="AI506">
            <v>322</v>
          </cell>
          <cell r="AJ506">
            <v>11.028037383177571</v>
          </cell>
          <cell r="AK506" t="str">
            <v xml:space="preserve">DanielTalia   </v>
          </cell>
          <cell r="AL506">
            <v>103</v>
          </cell>
          <cell r="AM506">
            <v>18.504672897196262</v>
          </cell>
          <cell r="AN506" t="str">
            <v xml:space="preserve">DanielTalia   </v>
          </cell>
          <cell r="AO506">
            <v>385</v>
          </cell>
          <cell r="AP506">
            <v>4.4859813084112155</v>
          </cell>
          <cell r="AQ506" t="str">
            <v xml:space="preserve">DanielTalia   </v>
          </cell>
          <cell r="AR506">
            <v>381</v>
          </cell>
          <cell r="AS506">
            <v>4.6728971962616828E-2</v>
          </cell>
          <cell r="AT506" t="str">
            <v xml:space="preserve">DanielTalia   </v>
          </cell>
          <cell r="AU506">
            <v>361</v>
          </cell>
          <cell r="AV506">
            <v>17.593457943925234</v>
          </cell>
          <cell r="AW506" t="str">
            <v xml:space="preserve">DanielTalia   </v>
          </cell>
        </row>
        <row r="507">
          <cell r="AI507">
            <v>279</v>
          </cell>
          <cell r="AJ507">
            <v>12.606382978723405</v>
          </cell>
          <cell r="AK507" t="str">
            <v xml:space="preserve">JamieBennell R  </v>
          </cell>
          <cell r="AL507">
            <v>209</v>
          </cell>
          <cell r="AM507">
            <v>14.893617021276595</v>
          </cell>
          <cell r="AN507" t="str">
            <v xml:space="preserve">JamieBennell R  </v>
          </cell>
          <cell r="AO507">
            <v>367</v>
          </cell>
          <cell r="AP507">
            <v>6.1170212765957448</v>
          </cell>
          <cell r="AQ507" t="str">
            <v xml:space="preserve">JamieBennell R  </v>
          </cell>
          <cell r="AR507">
            <v>348</v>
          </cell>
          <cell r="AS507">
            <v>0.42553191489361702</v>
          </cell>
          <cell r="AT507" t="str">
            <v xml:space="preserve">JamieBennell R  </v>
          </cell>
          <cell r="AU507">
            <v>362</v>
          </cell>
          <cell r="AV507">
            <v>17.553191489361701</v>
          </cell>
          <cell r="AW507" t="str">
            <v xml:space="preserve">JamieBennell R  </v>
          </cell>
        </row>
        <row r="508">
          <cell r="AI508">
            <v>396</v>
          </cell>
          <cell r="AJ508">
            <v>0</v>
          </cell>
          <cell r="AK508" t="str">
            <v xml:space="preserve">TomCampbell  [5.8] </v>
          </cell>
          <cell r="AL508">
            <v>396</v>
          </cell>
          <cell r="AM508">
            <v>0</v>
          </cell>
          <cell r="AN508" t="str">
            <v xml:space="preserve">TomCampbell  [5.8] </v>
          </cell>
          <cell r="AO508">
            <v>396</v>
          </cell>
          <cell r="AP508">
            <v>0</v>
          </cell>
          <cell r="AQ508" t="str">
            <v xml:space="preserve">TomCampbell  [5.8] </v>
          </cell>
          <cell r="AR508">
            <v>384</v>
          </cell>
          <cell r="AS508">
            <v>0</v>
          </cell>
          <cell r="AT508" t="str">
            <v xml:space="preserve">TomCampbell  [5.8] </v>
          </cell>
          <cell r="AU508">
            <v>396</v>
          </cell>
          <cell r="AV508">
            <v>0</v>
          </cell>
          <cell r="AW508" t="str">
            <v xml:space="preserve">TomCampbell  [5.8] </v>
          </cell>
        </row>
        <row r="509">
          <cell r="AI509">
            <v>396</v>
          </cell>
          <cell r="AJ509">
            <v>0</v>
          </cell>
          <cell r="AK509" t="str">
            <v xml:space="preserve">SamDarley  [4.4] </v>
          </cell>
          <cell r="AL509">
            <v>396</v>
          </cell>
          <cell r="AM509">
            <v>0</v>
          </cell>
          <cell r="AN509" t="str">
            <v xml:space="preserve">SamDarley  [4.4] </v>
          </cell>
          <cell r="AO509">
            <v>396</v>
          </cell>
          <cell r="AP509">
            <v>0</v>
          </cell>
          <cell r="AQ509" t="str">
            <v xml:space="preserve">SamDarley  [4.4] </v>
          </cell>
          <cell r="AR509">
            <v>384</v>
          </cell>
          <cell r="AS509">
            <v>0</v>
          </cell>
          <cell r="AT509" t="str">
            <v xml:space="preserve">SamDarley  [4.4] </v>
          </cell>
          <cell r="AU509">
            <v>396</v>
          </cell>
          <cell r="AV509">
            <v>0</v>
          </cell>
          <cell r="AW509" t="str">
            <v xml:space="preserve">SamDarley  [4.4] </v>
          </cell>
        </row>
        <row r="510">
          <cell r="AI510">
            <v>396</v>
          </cell>
          <cell r="AJ510">
            <v>0</v>
          </cell>
          <cell r="AK510" t="str">
            <v xml:space="preserve">AlexWoodward  [1.8] </v>
          </cell>
          <cell r="AL510">
            <v>396</v>
          </cell>
          <cell r="AM510">
            <v>0</v>
          </cell>
          <cell r="AN510" t="str">
            <v xml:space="preserve">AlexWoodward  [1.8] </v>
          </cell>
          <cell r="AO510">
            <v>396</v>
          </cell>
          <cell r="AP510">
            <v>0</v>
          </cell>
          <cell r="AQ510" t="str">
            <v xml:space="preserve">AlexWoodward  [1.8] </v>
          </cell>
          <cell r="AR510">
            <v>384</v>
          </cell>
          <cell r="AS510">
            <v>0</v>
          </cell>
          <cell r="AT510" t="str">
            <v xml:space="preserve">AlexWoodward  [1.8] </v>
          </cell>
          <cell r="AU510">
            <v>396</v>
          </cell>
          <cell r="AV510">
            <v>0</v>
          </cell>
          <cell r="AW510" t="str">
            <v xml:space="preserve">AlexWoodward  [1.8] </v>
          </cell>
        </row>
        <row r="511">
          <cell r="AI511">
            <v>383</v>
          </cell>
          <cell r="AJ511">
            <v>7.121212121212122</v>
          </cell>
          <cell r="AK511" t="str">
            <v xml:space="preserve">BrodieGrundy   </v>
          </cell>
          <cell r="AL511">
            <v>379</v>
          </cell>
          <cell r="AM511">
            <v>6.5151515151515156</v>
          </cell>
          <cell r="AN511" t="str">
            <v xml:space="preserve">BrodieGrundy   </v>
          </cell>
          <cell r="AO511">
            <v>156</v>
          </cell>
          <cell r="AP511">
            <v>14.924242424242426</v>
          </cell>
          <cell r="AQ511" t="str">
            <v xml:space="preserve">BrodieGrundy   </v>
          </cell>
          <cell r="AR511">
            <v>254</v>
          </cell>
          <cell r="AS511">
            <v>1.9696969696969697</v>
          </cell>
          <cell r="AT511" t="str">
            <v xml:space="preserve">BrodieGrundy   </v>
          </cell>
          <cell r="AU511">
            <v>363</v>
          </cell>
          <cell r="AV511">
            <v>17.462121212121215</v>
          </cell>
          <cell r="AW511" t="str">
            <v xml:space="preserve">BrodieGrundy   </v>
          </cell>
        </row>
        <row r="512">
          <cell r="AI512">
            <v>269</v>
          </cell>
          <cell r="AJ512">
            <v>13.138297872340425</v>
          </cell>
          <cell r="AK512" t="str">
            <v xml:space="preserve">JeremyLaidler   </v>
          </cell>
          <cell r="AL512">
            <v>294</v>
          </cell>
          <cell r="AM512">
            <v>11.914893617021276</v>
          </cell>
          <cell r="AN512" t="str">
            <v xml:space="preserve">JeremyLaidler   </v>
          </cell>
          <cell r="AO512">
            <v>342</v>
          </cell>
          <cell r="AP512">
            <v>7.4468085106382977</v>
          </cell>
          <cell r="AQ512" t="str">
            <v xml:space="preserve">JeremyLaidler   </v>
          </cell>
          <cell r="AR512">
            <v>297</v>
          </cell>
          <cell r="AS512">
            <v>1.1702127659574468</v>
          </cell>
          <cell r="AT512" t="str">
            <v xml:space="preserve">JeremyLaidler   </v>
          </cell>
          <cell r="AU512">
            <v>364</v>
          </cell>
          <cell r="AV512">
            <v>17.367021276595743</v>
          </cell>
          <cell r="AW512" t="str">
            <v xml:space="preserve">JeremyLaidler   </v>
          </cell>
        </row>
        <row r="513">
          <cell r="AI513">
            <v>282</v>
          </cell>
          <cell r="AJ513">
            <v>12.545454545454545</v>
          </cell>
          <cell r="AK513" t="str">
            <v xml:space="preserve">LukeBrown   </v>
          </cell>
          <cell r="AL513">
            <v>352</v>
          </cell>
          <cell r="AM513">
            <v>9.545454545454545</v>
          </cell>
          <cell r="AN513" t="str">
            <v xml:space="preserve">LukeBrown   </v>
          </cell>
          <cell r="AO513">
            <v>224</v>
          </cell>
          <cell r="AP513">
            <v>11.818181818181818</v>
          </cell>
          <cell r="AQ513" t="str">
            <v xml:space="preserve">LukeBrown   </v>
          </cell>
          <cell r="AR513">
            <v>358</v>
          </cell>
          <cell r="AS513">
            <v>0.31818181818181818</v>
          </cell>
          <cell r="AT513" t="str">
            <v xml:space="preserve">LukeBrown   </v>
          </cell>
          <cell r="AU513">
            <v>365</v>
          </cell>
          <cell r="AV513">
            <v>17.34090909090909</v>
          </cell>
          <cell r="AW513" t="str">
            <v xml:space="preserve">LukeBrown   </v>
          </cell>
        </row>
        <row r="514">
          <cell r="AI514">
            <v>396</v>
          </cell>
          <cell r="AJ514">
            <v>0</v>
          </cell>
          <cell r="AK514" t="str">
            <v xml:space="preserve">JesseLonergan  [8.6] </v>
          </cell>
          <cell r="AL514">
            <v>396</v>
          </cell>
          <cell r="AM514">
            <v>0</v>
          </cell>
          <cell r="AN514" t="str">
            <v xml:space="preserve">JesseLonergan  [8.6] </v>
          </cell>
          <cell r="AO514">
            <v>396</v>
          </cell>
          <cell r="AP514">
            <v>0</v>
          </cell>
          <cell r="AQ514" t="str">
            <v xml:space="preserve">JesseLonergan  [8.6] </v>
          </cell>
          <cell r="AR514">
            <v>384</v>
          </cell>
          <cell r="AS514">
            <v>0</v>
          </cell>
          <cell r="AT514" t="str">
            <v xml:space="preserve">JesseLonergan  [8.6] </v>
          </cell>
          <cell r="AU514">
            <v>396</v>
          </cell>
          <cell r="AV514">
            <v>0</v>
          </cell>
          <cell r="AW514" t="str">
            <v xml:space="preserve">JesseLonergan  [8.6] </v>
          </cell>
        </row>
        <row r="515">
          <cell r="AI515">
            <v>396</v>
          </cell>
          <cell r="AJ515">
            <v>0</v>
          </cell>
          <cell r="AK515" t="str">
            <v xml:space="preserve">JacksonRamsay  [2] </v>
          </cell>
          <cell r="AL515">
            <v>396</v>
          </cell>
          <cell r="AM515">
            <v>0</v>
          </cell>
          <cell r="AN515" t="str">
            <v xml:space="preserve">JacksonRamsay  [2] </v>
          </cell>
          <cell r="AO515">
            <v>396</v>
          </cell>
          <cell r="AP515">
            <v>0</v>
          </cell>
          <cell r="AQ515" t="str">
            <v xml:space="preserve">JacksonRamsay  [2] </v>
          </cell>
          <cell r="AR515">
            <v>384</v>
          </cell>
          <cell r="AS515">
            <v>0</v>
          </cell>
          <cell r="AT515" t="str">
            <v xml:space="preserve">JacksonRamsay  [2] </v>
          </cell>
          <cell r="AU515">
            <v>396</v>
          </cell>
          <cell r="AV515">
            <v>0</v>
          </cell>
          <cell r="AW515" t="str">
            <v xml:space="preserve">JacksonRamsay  [2] </v>
          </cell>
        </row>
        <row r="516">
          <cell r="AI516">
            <v>396</v>
          </cell>
          <cell r="AJ516">
            <v>0</v>
          </cell>
          <cell r="AK516" t="str">
            <v>JacksonThurlow  [4.8] M/T</v>
          </cell>
          <cell r="AL516">
            <v>396</v>
          </cell>
          <cell r="AM516">
            <v>0</v>
          </cell>
          <cell r="AN516" t="str">
            <v>JacksonThurlow  [4.8] M/T</v>
          </cell>
          <cell r="AO516">
            <v>396</v>
          </cell>
          <cell r="AP516">
            <v>0</v>
          </cell>
          <cell r="AQ516" t="str">
            <v>JacksonThurlow  [4.8] M/T</v>
          </cell>
          <cell r="AR516">
            <v>384</v>
          </cell>
          <cell r="AS516">
            <v>0</v>
          </cell>
          <cell r="AT516" t="str">
            <v>JacksonThurlow  [4.8] M/T</v>
          </cell>
          <cell r="AU516">
            <v>396</v>
          </cell>
          <cell r="AV516">
            <v>0</v>
          </cell>
          <cell r="AW516" t="str">
            <v>JacksonThurlow  [4.8] M/T</v>
          </cell>
        </row>
        <row r="517">
          <cell r="AI517">
            <v>342</v>
          </cell>
          <cell r="AJ517">
            <v>10.253164556962025</v>
          </cell>
          <cell r="AK517" t="str">
            <v xml:space="preserve">DarcyGardiner   </v>
          </cell>
          <cell r="AL517">
            <v>246</v>
          </cell>
          <cell r="AM517">
            <v>13.544303797468354</v>
          </cell>
          <cell r="AN517" t="str">
            <v xml:space="preserve">DarcyGardiner   </v>
          </cell>
          <cell r="AO517">
            <v>331</v>
          </cell>
          <cell r="AP517">
            <v>7.9113924050632907</v>
          </cell>
          <cell r="AQ517" t="str">
            <v xml:space="preserve">DarcyGardiner   </v>
          </cell>
          <cell r="AR517">
            <v>324</v>
          </cell>
          <cell r="AS517">
            <v>0.75949367088607589</v>
          </cell>
          <cell r="AT517" t="str">
            <v xml:space="preserve">DarcyGardiner   </v>
          </cell>
          <cell r="AU517">
            <v>366</v>
          </cell>
          <cell r="AV517">
            <v>17.183544303797468</v>
          </cell>
          <cell r="AW517" t="str">
            <v xml:space="preserve">DarcyGardiner   </v>
          </cell>
        </row>
        <row r="518">
          <cell r="AI518">
            <v>367</v>
          </cell>
          <cell r="AJ518">
            <v>8.9473684210526319</v>
          </cell>
          <cell r="AK518" t="str">
            <v xml:space="preserve">LachlanPlowman   </v>
          </cell>
          <cell r="AL518">
            <v>286</v>
          </cell>
          <cell r="AM518">
            <v>12.280701754385964</v>
          </cell>
          <cell r="AN518" t="str">
            <v xml:space="preserve">LachlanPlowman   </v>
          </cell>
          <cell r="AO518">
            <v>231</v>
          </cell>
          <cell r="AP518">
            <v>11.666666666666666</v>
          </cell>
          <cell r="AQ518" t="str">
            <v xml:space="preserve">LachlanPlowman   </v>
          </cell>
          <cell r="AR518">
            <v>365</v>
          </cell>
          <cell r="AS518">
            <v>0.26315789473684209</v>
          </cell>
          <cell r="AT518" t="str">
            <v xml:space="preserve">LachlanPlowman   </v>
          </cell>
          <cell r="AU518">
            <v>367</v>
          </cell>
          <cell r="AV518">
            <v>17.105263157894736</v>
          </cell>
          <cell r="AW518" t="str">
            <v xml:space="preserve">LachlanPlowman   </v>
          </cell>
        </row>
        <row r="519">
          <cell r="AI519">
            <v>396</v>
          </cell>
          <cell r="AJ519">
            <v>0</v>
          </cell>
          <cell r="AK519" t="str">
            <v xml:space="preserve">AidanCorr  [3.4] </v>
          </cell>
          <cell r="AL519">
            <v>396</v>
          </cell>
          <cell r="AM519">
            <v>0</v>
          </cell>
          <cell r="AN519" t="str">
            <v xml:space="preserve">AidanCorr  [3.4] </v>
          </cell>
          <cell r="AO519">
            <v>396</v>
          </cell>
          <cell r="AP519">
            <v>0</v>
          </cell>
          <cell r="AQ519" t="str">
            <v xml:space="preserve">AidanCorr  [3.4] </v>
          </cell>
          <cell r="AR519">
            <v>384</v>
          </cell>
          <cell r="AS519">
            <v>0</v>
          </cell>
          <cell r="AT519" t="str">
            <v xml:space="preserve">AidanCorr  [3.4] </v>
          </cell>
          <cell r="AU519">
            <v>396</v>
          </cell>
          <cell r="AV519">
            <v>0</v>
          </cell>
          <cell r="AW519" t="str">
            <v xml:space="preserve">AidanCorr  [3.4] </v>
          </cell>
        </row>
        <row r="520">
          <cell r="AI520">
            <v>396</v>
          </cell>
          <cell r="AJ520">
            <v>0</v>
          </cell>
          <cell r="AK520" t="str">
            <v xml:space="preserve">JonoORourke  [6.6] </v>
          </cell>
          <cell r="AL520">
            <v>396</v>
          </cell>
          <cell r="AM520">
            <v>0</v>
          </cell>
          <cell r="AN520" t="str">
            <v xml:space="preserve">JonoORourke  [6.6] </v>
          </cell>
          <cell r="AO520">
            <v>396</v>
          </cell>
          <cell r="AP520">
            <v>0</v>
          </cell>
          <cell r="AQ520" t="str">
            <v xml:space="preserve">JonoORourke  [6.6] </v>
          </cell>
          <cell r="AR520">
            <v>384</v>
          </cell>
          <cell r="AS520">
            <v>0</v>
          </cell>
          <cell r="AT520" t="str">
            <v xml:space="preserve">JonoORourke  [6.6] </v>
          </cell>
          <cell r="AU520">
            <v>396</v>
          </cell>
          <cell r="AV520">
            <v>0</v>
          </cell>
          <cell r="AW520" t="str">
            <v xml:space="preserve">JonoORourke  [6.6] </v>
          </cell>
        </row>
        <row r="521">
          <cell r="AI521">
            <v>304</v>
          </cell>
          <cell r="AJ521">
            <v>11.75257731958763</v>
          </cell>
          <cell r="AK521" t="str">
            <v xml:space="preserve">AlipateCarlile   </v>
          </cell>
          <cell r="AL521">
            <v>308</v>
          </cell>
          <cell r="AM521">
            <v>11.546391752577321</v>
          </cell>
          <cell r="AN521" t="str">
            <v xml:space="preserve">AlipateCarlile   </v>
          </cell>
          <cell r="AO521">
            <v>286</v>
          </cell>
          <cell r="AP521">
            <v>9.7422680412371143</v>
          </cell>
          <cell r="AQ521" t="str">
            <v xml:space="preserve">AlipateCarlile   </v>
          </cell>
          <cell r="AR521">
            <v>384</v>
          </cell>
          <cell r="AS521">
            <v>0</v>
          </cell>
          <cell r="AT521" t="str">
            <v xml:space="preserve">AlipateCarlile   </v>
          </cell>
          <cell r="AU521">
            <v>368</v>
          </cell>
          <cell r="AV521">
            <v>16.932989690721651</v>
          </cell>
          <cell r="AW521" t="str">
            <v xml:space="preserve">AlipateCarlile   </v>
          </cell>
        </row>
        <row r="522">
          <cell r="AI522">
            <v>323</v>
          </cell>
          <cell r="AJ522">
            <v>11.024096385542167</v>
          </cell>
          <cell r="AK522" t="str">
            <v xml:space="preserve">WillSchofield   </v>
          </cell>
          <cell r="AL522">
            <v>228</v>
          </cell>
          <cell r="AM522">
            <v>14.096385542168674</v>
          </cell>
          <cell r="AN522" t="str">
            <v xml:space="preserve">WillSchofield   </v>
          </cell>
          <cell r="AO522">
            <v>323</v>
          </cell>
          <cell r="AP522">
            <v>8.1325301204819276</v>
          </cell>
          <cell r="AQ522" t="str">
            <v xml:space="preserve">WillSchofield   </v>
          </cell>
          <cell r="AR522">
            <v>384</v>
          </cell>
          <cell r="AS522">
            <v>0</v>
          </cell>
          <cell r="AT522" t="str">
            <v xml:space="preserve">WillSchofield   </v>
          </cell>
          <cell r="AU522">
            <v>369</v>
          </cell>
          <cell r="AV522">
            <v>16.927710843373493</v>
          </cell>
          <cell r="AW522" t="str">
            <v xml:space="preserve">WillSchofield   </v>
          </cell>
        </row>
        <row r="523">
          <cell r="AI523">
            <v>361</v>
          </cell>
          <cell r="AJ523">
            <v>9.2372881355932197</v>
          </cell>
          <cell r="AK523" t="str">
            <v xml:space="preserve">JakeBatchelor   </v>
          </cell>
          <cell r="AL523">
            <v>310</v>
          </cell>
          <cell r="AM523">
            <v>11.525423728813559</v>
          </cell>
          <cell r="AN523" t="str">
            <v xml:space="preserve">JakeBatchelor   </v>
          </cell>
          <cell r="AO523">
            <v>278</v>
          </cell>
          <cell r="AP523">
            <v>10.084745762711863</v>
          </cell>
          <cell r="AQ523" t="str">
            <v xml:space="preserve">JakeBatchelor   </v>
          </cell>
          <cell r="AR523">
            <v>276</v>
          </cell>
          <cell r="AS523">
            <v>1.5254237288135593</v>
          </cell>
          <cell r="AT523" t="str">
            <v xml:space="preserve">JakeBatchelor   </v>
          </cell>
          <cell r="AU523">
            <v>370</v>
          </cell>
          <cell r="AV523">
            <v>16.864406779661017</v>
          </cell>
          <cell r="AW523" t="str">
            <v xml:space="preserve">JakeBatchelor   </v>
          </cell>
        </row>
        <row r="524">
          <cell r="AI524">
            <v>396</v>
          </cell>
          <cell r="AJ524">
            <v>0</v>
          </cell>
          <cell r="AK524" t="str">
            <v xml:space="preserve">KristianJaksch  [3.8] </v>
          </cell>
          <cell r="AL524">
            <v>396</v>
          </cell>
          <cell r="AM524">
            <v>0</v>
          </cell>
          <cell r="AN524" t="str">
            <v xml:space="preserve">KristianJaksch  [3.8] </v>
          </cell>
          <cell r="AO524">
            <v>396</v>
          </cell>
          <cell r="AP524">
            <v>0</v>
          </cell>
          <cell r="AQ524" t="str">
            <v xml:space="preserve">KristianJaksch  [3.8] </v>
          </cell>
          <cell r="AR524">
            <v>384</v>
          </cell>
          <cell r="AS524">
            <v>0</v>
          </cell>
          <cell r="AT524" t="str">
            <v xml:space="preserve">KristianJaksch  [3.8] </v>
          </cell>
          <cell r="AU524">
            <v>396</v>
          </cell>
          <cell r="AV524">
            <v>0</v>
          </cell>
          <cell r="AW524" t="str">
            <v xml:space="preserve">KristianJaksch  [3.8] </v>
          </cell>
        </row>
        <row r="525">
          <cell r="AI525">
            <v>349</v>
          </cell>
          <cell r="AJ525">
            <v>10</v>
          </cell>
          <cell r="AK525" t="str">
            <v xml:space="preserve">JayKennedy-Harris   </v>
          </cell>
          <cell r="AL525">
            <v>366</v>
          </cell>
          <cell r="AM525">
            <v>8.4375</v>
          </cell>
          <cell r="AN525" t="str">
            <v xml:space="preserve">JayKennedy-Harris   </v>
          </cell>
          <cell r="AO525">
            <v>291</v>
          </cell>
          <cell r="AP525">
            <v>9.609375</v>
          </cell>
          <cell r="AQ525" t="str">
            <v xml:space="preserve">JayKennedy-Harris   </v>
          </cell>
          <cell r="AR525">
            <v>126</v>
          </cell>
          <cell r="AS525">
            <v>4.6875</v>
          </cell>
          <cell r="AT525" t="str">
            <v xml:space="preserve">JayKennedy-Harris   </v>
          </cell>
          <cell r="AU525">
            <v>371</v>
          </cell>
          <cell r="AV525">
            <v>16.8359375</v>
          </cell>
          <cell r="AW525" t="str">
            <v xml:space="preserve">JayKennedy-Harris   </v>
          </cell>
        </row>
        <row r="526">
          <cell r="AI526">
            <v>396</v>
          </cell>
          <cell r="AJ526">
            <v>0</v>
          </cell>
          <cell r="AK526" t="str">
            <v xml:space="preserve">DomSheed  [8.8] </v>
          </cell>
          <cell r="AL526">
            <v>396</v>
          </cell>
          <cell r="AM526">
            <v>0</v>
          </cell>
          <cell r="AN526" t="str">
            <v xml:space="preserve">DomSheed  [8.8] </v>
          </cell>
          <cell r="AO526">
            <v>396</v>
          </cell>
          <cell r="AP526">
            <v>0</v>
          </cell>
          <cell r="AQ526" t="str">
            <v xml:space="preserve">DomSheed  [8.8] </v>
          </cell>
          <cell r="AR526">
            <v>384</v>
          </cell>
          <cell r="AS526">
            <v>0</v>
          </cell>
          <cell r="AT526" t="str">
            <v xml:space="preserve">DomSheed  [8.8] </v>
          </cell>
          <cell r="AU526">
            <v>396</v>
          </cell>
          <cell r="AV526">
            <v>0</v>
          </cell>
          <cell r="AW526" t="str">
            <v xml:space="preserve">DomSheed  [8.8] </v>
          </cell>
        </row>
        <row r="527">
          <cell r="AI527">
            <v>396</v>
          </cell>
          <cell r="AJ527">
            <v>0</v>
          </cell>
          <cell r="AK527" t="str">
            <v>AndyOtten   5-6m</v>
          </cell>
          <cell r="AL527">
            <v>396</v>
          </cell>
          <cell r="AM527">
            <v>0</v>
          </cell>
          <cell r="AN527" t="str">
            <v>AndyOtten   5-6m</v>
          </cell>
          <cell r="AO527">
            <v>396</v>
          </cell>
          <cell r="AP527">
            <v>0</v>
          </cell>
          <cell r="AQ527" t="str">
            <v>AndyOtten   5-6m</v>
          </cell>
          <cell r="AR527">
            <v>384</v>
          </cell>
          <cell r="AS527">
            <v>0</v>
          </cell>
          <cell r="AT527" t="str">
            <v>AndyOtten   5-6m</v>
          </cell>
          <cell r="AU527">
            <v>396</v>
          </cell>
          <cell r="AV527">
            <v>0</v>
          </cell>
          <cell r="AW527" t="str">
            <v>AndyOtten   5-6m</v>
          </cell>
        </row>
        <row r="528">
          <cell r="AI528">
            <v>396</v>
          </cell>
          <cell r="AJ528">
            <v>0</v>
          </cell>
          <cell r="AK528" t="str">
            <v xml:space="preserve">DeanTowers  [5.6] </v>
          </cell>
          <cell r="AL528">
            <v>396</v>
          </cell>
          <cell r="AM528">
            <v>0</v>
          </cell>
          <cell r="AN528" t="str">
            <v xml:space="preserve">DeanTowers  [5.6] </v>
          </cell>
          <cell r="AO528">
            <v>396</v>
          </cell>
          <cell r="AP528">
            <v>0</v>
          </cell>
          <cell r="AQ528" t="str">
            <v xml:space="preserve">DeanTowers  [5.6] </v>
          </cell>
          <cell r="AR528">
            <v>384</v>
          </cell>
          <cell r="AS528">
            <v>0</v>
          </cell>
          <cell r="AT528" t="str">
            <v xml:space="preserve">DeanTowers  [5.6] </v>
          </cell>
          <cell r="AU528">
            <v>396</v>
          </cell>
          <cell r="AV528">
            <v>0</v>
          </cell>
          <cell r="AW528" t="str">
            <v xml:space="preserve">DeanTowers  [5.6] </v>
          </cell>
        </row>
        <row r="529">
          <cell r="AI529">
            <v>396</v>
          </cell>
          <cell r="AJ529">
            <v>0</v>
          </cell>
          <cell r="AK529" t="str">
            <v xml:space="preserve">OrazioFantasia  [1.6] </v>
          </cell>
          <cell r="AL529">
            <v>396</v>
          </cell>
          <cell r="AM529">
            <v>0</v>
          </cell>
          <cell r="AN529" t="str">
            <v xml:space="preserve">OrazioFantasia  [1.6] </v>
          </cell>
          <cell r="AO529">
            <v>396</v>
          </cell>
          <cell r="AP529">
            <v>0</v>
          </cell>
          <cell r="AQ529" t="str">
            <v xml:space="preserve">OrazioFantasia  [1.6] </v>
          </cell>
          <cell r="AR529">
            <v>384</v>
          </cell>
          <cell r="AS529">
            <v>0</v>
          </cell>
          <cell r="AT529" t="str">
            <v xml:space="preserve">OrazioFantasia  [1.6] </v>
          </cell>
          <cell r="AU529">
            <v>396</v>
          </cell>
          <cell r="AV529">
            <v>0</v>
          </cell>
          <cell r="AW529" t="str">
            <v xml:space="preserve">OrazioFantasia  [1.6] </v>
          </cell>
        </row>
        <row r="530">
          <cell r="AI530">
            <v>327</v>
          </cell>
          <cell r="AJ530">
            <v>10.9375</v>
          </cell>
          <cell r="AK530" t="str">
            <v xml:space="preserve">SamFrost   </v>
          </cell>
          <cell r="AL530">
            <v>245</v>
          </cell>
          <cell r="AM530">
            <v>13.625</v>
          </cell>
          <cell r="AN530" t="str">
            <v xml:space="preserve">SamFrost   </v>
          </cell>
          <cell r="AO530">
            <v>352</v>
          </cell>
          <cell r="AP530">
            <v>7</v>
          </cell>
          <cell r="AQ530" t="str">
            <v xml:space="preserve">SamFrost   </v>
          </cell>
          <cell r="AR530">
            <v>347</v>
          </cell>
          <cell r="AS530">
            <v>0.4375</v>
          </cell>
          <cell r="AT530" t="str">
            <v xml:space="preserve">SamFrost   </v>
          </cell>
          <cell r="AU530">
            <v>372</v>
          </cell>
          <cell r="AV530">
            <v>16.5625</v>
          </cell>
          <cell r="AW530" t="str">
            <v xml:space="preserve">SamFrost   </v>
          </cell>
        </row>
        <row r="531">
          <cell r="AI531">
            <v>360</v>
          </cell>
          <cell r="AJ531">
            <v>9.4318181818181817</v>
          </cell>
          <cell r="AK531" t="str">
            <v xml:space="preserve">JarmanImpey   </v>
          </cell>
          <cell r="AL531">
            <v>353</v>
          </cell>
          <cell r="AM531">
            <v>9.4318181818181817</v>
          </cell>
          <cell r="AN531" t="str">
            <v xml:space="preserve">JarmanImpey   </v>
          </cell>
          <cell r="AO531">
            <v>247</v>
          </cell>
          <cell r="AP531">
            <v>11.136363636363635</v>
          </cell>
          <cell r="AQ531" t="str">
            <v xml:space="preserve">JarmanImpey   </v>
          </cell>
          <cell r="AR531">
            <v>301</v>
          </cell>
          <cell r="AS531">
            <v>1.1363636363636362</v>
          </cell>
          <cell r="AT531" t="str">
            <v xml:space="preserve">JarmanImpey   </v>
          </cell>
          <cell r="AU531">
            <v>373</v>
          </cell>
          <cell r="AV531">
            <v>16.534090909090907</v>
          </cell>
          <cell r="AW531" t="str">
            <v xml:space="preserve">JarmanImpey   </v>
          </cell>
        </row>
        <row r="532">
          <cell r="AI532">
            <v>382</v>
          </cell>
          <cell r="AJ532">
            <v>7.554347826086957</v>
          </cell>
          <cell r="AK532" t="str">
            <v xml:space="preserve">DylanGrimes   </v>
          </cell>
          <cell r="AL532">
            <v>332</v>
          </cell>
          <cell r="AM532">
            <v>10.652173913043478</v>
          </cell>
          <cell r="AN532" t="str">
            <v xml:space="preserve">DylanGrimes   </v>
          </cell>
          <cell r="AO532">
            <v>226</v>
          </cell>
          <cell r="AP532">
            <v>11.793478260869566</v>
          </cell>
          <cell r="AQ532" t="str">
            <v xml:space="preserve">DylanGrimes   </v>
          </cell>
          <cell r="AR532">
            <v>352</v>
          </cell>
          <cell r="AS532">
            <v>0.38043478260869568</v>
          </cell>
          <cell r="AT532" t="str">
            <v xml:space="preserve">DylanGrimes   </v>
          </cell>
          <cell r="AU532">
            <v>374</v>
          </cell>
          <cell r="AV532">
            <v>16.494565217391305</v>
          </cell>
          <cell r="AW532" t="str">
            <v xml:space="preserve">DylanGrimes   </v>
          </cell>
        </row>
        <row r="533">
          <cell r="AI533">
            <v>330</v>
          </cell>
          <cell r="AJ533">
            <v>10.725806451612902</v>
          </cell>
          <cell r="AK533" t="str">
            <v xml:space="preserve">AaronYoung   </v>
          </cell>
          <cell r="AL533">
            <v>361</v>
          </cell>
          <cell r="AM533">
            <v>9.0322580645161281</v>
          </cell>
          <cell r="AN533" t="str">
            <v xml:space="preserve">AaronYoung   </v>
          </cell>
          <cell r="AO533">
            <v>310</v>
          </cell>
          <cell r="AP533">
            <v>8.870967741935484</v>
          </cell>
          <cell r="AQ533" t="str">
            <v xml:space="preserve">AaronYoung   </v>
          </cell>
          <cell r="AR533">
            <v>222</v>
          </cell>
          <cell r="AS533">
            <v>2.5806451612903225</v>
          </cell>
          <cell r="AT533" t="str">
            <v xml:space="preserve">AaronYoung   </v>
          </cell>
          <cell r="AU533">
            <v>375</v>
          </cell>
          <cell r="AV533">
            <v>16.411290322580644</v>
          </cell>
          <cell r="AW533" t="str">
            <v xml:space="preserve">AaronYoung   </v>
          </cell>
        </row>
        <row r="534">
          <cell r="AI534">
            <v>396</v>
          </cell>
          <cell r="AJ534">
            <v>0</v>
          </cell>
          <cell r="AK534" t="str">
            <v>BrodieMurdoch  [7.6] Indef</v>
          </cell>
          <cell r="AL534">
            <v>396</v>
          </cell>
          <cell r="AM534">
            <v>0</v>
          </cell>
          <cell r="AN534" t="str">
            <v>BrodieMurdoch  [7.6] Indef</v>
          </cell>
          <cell r="AO534">
            <v>396</v>
          </cell>
          <cell r="AP534">
            <v>0</v>
          </cell>
          <cell r="AQ534" t="str">
            <v>BrodieMurdoch  [7.6] Indef</v>
          </cell>
          <cell r="AR534">
            <v>384</v>
          </cell>
          <cell r="AS534">
            <v>0</v>
          </cell>
          <cell r="AT534" t="str">
            <v>BrodieMurdoch  [7.6] Indef</v>
          </cell>
          <cell r="AU534">
            <v>396</v>
          </cell>
          <cell r="AV534">
            <v>0</v>
          </cell>
          <cell r="AW534" t="str">
            <v>BrodieMurdoch  [7.6] Indef</v>
          </cell>
        </row>
        <row r="535">
          <cell r="AI535">
            <v>396</v>
          </cell>
          <cell r="AJ535">
            <v>0</v>
          </cell>
          <cell r="AK535" t="str">
            <v>BenReid  [2.8] Avail</v>
          </cell>
          <cell r="AL535">
            <v>396</v>
          </cell>
          <cell r="AM535">
            <v>0</v>
          </cell>
          <cell r="AN535" t="str">
            <v>BenReid  [2.8] Avail</v>
          </cell>
          <cell r="AO535">
            <v>396</v>
          </cell>
          <cell r="AP535">
            <v>0</v>
          </cell>
          <cell r="AQ535" t="str">
            <v>BenReid  [2.8] Avail</v>
          </cell>
          <cell r="AR535">
            <v>384</v>
          </cell>
          <cell r="AS535">
            <v>0</v>
          </cell>
          <cell r="AT535" t="str">
            <v>BenReid  [2.8] Avail</v>
          </cell>
          <cell r="AU535">
            <v>396</v>
          </cell>
          <cell r="AV535">
            <v>0</v>
          </cell>
          <cell r="AW535" t="str">
            <v>BenReid  [2.8] Avail</v>
          </cell>
        </row>
        <row r="536">
          <cell r="AI536">
            <v>378</v>
          </cell>
          <cell r="AJ536">
            <v>8</v>
          </cell>
          <cell r="AK536" t="str">
            <v xml:space="preserve">RoryThompson   </v>
          </cell>
          <cell r="AL536">
            <v>306</v>
          </cell>
          <cell r="AM536">
            <v>11.578947368421053</v>
          </cell>
          <cell r="AN536" t="str">
            <v xml:space="preserve">RoryThompson   </v>
          </cell>
          <cell r="AO536">
            <v>213</v>
          </cell>
          <cell r="AP536">
            <v>12.263157894736842</v>
          </cell>
          <cell r="AQ536" t="str">
            <v xml:space="preserve">RoryThompson   </v>
          </cell>
          <cell r="AR536">
            <v>384</v>
          </cell>
          <cell r="AS536">
            <v>0</v>
          </cell>
          <cell r="AT536" t="str">
            <v xml:space="preserve">RoryThompson   </v>
          </cell>
          <cell r="AU536">
            <v>376</v>
          </cell>
          <cell r="AV536">
            <v>16.236842105263158</v>
          </cell>
          <cell r="AW536" t="str">
            <v xml:space="preserve">RoryThompson   </v>
          </cell>
        </row>
        <row r="537">
          <cell r="AI537">
            <v>302</v>
          </cell>
          <cell r="AJ537">
            <v>11.796875</v>
          </cell>
          <cell r="AK537" t="str">
            <v xml:space="preserve">AngusLitherland   </v>
          </cell>
          <cell r="AL537">
            <v>328</v>
          </cell>
          <cell r="AM537">
            <v>10.78125</v>
          </cell>
          <cell r="AN537" t="str">
            <v xml:space="preserve">AngusLitherland   </v>
          </cell>
          <cell r="AO537">
            <v>304</v>
          </cell>
          <cell r="AP537">
            <v>8.984375</v>
          </cell>
          <cell r="AQ537" t="str">
            <v xml:space="preserve">AngusLitherland   </v>
          </cell>
          <cell r="AR537">
            <v>376</v>
          </cell>
          <cell r="AS537">
            <v>7.8125E-2</v>
          </cell>
          <cell r="AT537" t="str">
            <v xml:space="preserve">AngusLitherland   </v>
          </cell>
          <cell r="AU537">
            <v>377</v>
          </cell>
          <cell r="AV537">
            <v>16.2109375</v>
          </cell>
          <cell r="AW537" t="str">
            <v xml:space="preserve">AngusLitherland   </v>
          </cell>
        </row>
        <row r="538">
          <cell r="AI538">
            <v>298</v>
          </cell>
          <cell r="AJ538">
            <v>11.823529411764707</v>
          </cell>
          <cell r="AK538" t="str">
            <v>SeanLemmens   1-2w</v>
          </cell>
          <cell r="AL538">
            <v>376</v>
          </cell>
          <cell r="AM538">
            <v>7.4117647058823533</v>
          </cell>
          <cell r="AN538" t="str">
            <v>SeanLemmens   1-2w</v>
          </cell>
          <cell r="AO538">
            <v>280</v>
          </cell>
          <cell r="AP538">
            <v>10.058823529411764</v>
          </cell>
          <cell r="AQ538" t="str">
            <v>SeanLemmens   1-2w</v>
          </cell>
          <cell r="AR538">
            <v>307</v>
          </cell>
          <cell r="AS538">
            <v>1.0588235294117647</v>
          </cell>
          <cell r="AT538" t="str">
            <v>SeanLemmens   1-2w</v>
          </cell>
          <cell r="AU538">
            <v>378</v>
          </cell>
          <cell r="AV538">
            <v>16.176470588235293</v>
          </cell>
          <cell r="AW538" t="str">
            <v>SeanLemmens   1-2w</v>
          </cell>
        </row>
        <row r="539">
          <cell r="AI539">
            <v>377</v>
          </cell>
          <cell r="AJ539">
            <v>8.4313725490196081</v>
          </cell>
          <cell r="AK539" t="str">
            <v xml:space="preserve">WillMinson   </v>
          </cell>
          <cell r="AL539">
            <v>392</v>
          </cell>
          <cell r="AM539">
            <v>2.5490196078431375</v>
          </cell>
          <cell r="AN539" t="str">
            <v xml:space="preserve">WillMinson   </v>
          </cell>
          <cell r="AO539">
            <v>140</v>
          </cell>
          <cell r="AP539">
            <v>15.931372549019608</v>
          </cell>
          <cell r="AQ539" t="str">
            <v xml:space="preserve">WillMinson   </v>
          </cell>
          <cell r="AR539">
            <v>281</v>
          </cell>
          <cell r="AS539">
            <v>1.4705882352941178</v>
          </cell>
          <cell r="AT539" t="str">
            <v xml:space="preserve">WillMinson   </v>
          </cell>
          <cell r="AU539">
            <v>379</v>
          </cell>
          <cell r="AV539">
            <v>16.151960784313726</v>
          </cell>
          <cell r="AW539" t="str">
            <v xml:space="preserve">WillMinson   </v>
          </cell>
        </row>
        <row r="540">
          <cell r="AI540">
            <v>366</v>
          </cell>
          <cell r="AJ540">
            <v>9.0186915887850478</v>
          </cell>
          <cell r="AK540" t="str">
            <v xml:space="preserve">JustinClarke   </v>
          </cell>
          <cell r="AL540">
            <v>207</v>
          </cell>
          <cell r="AM540">
            <v>14.953271028037385</v>
          </cell>
          <cell r="AN540" t="str">
            <v xml:space="preserve">JustinClarke   </v>
          </cell>
          <cell r="AO540">
            <v>362</v>
          </cell>
          <cell r="AP540">
            <v>6.4485981308411215</v>
          </cell>
          <cell r="AQ540" t="str">
            <v xml:space="preserve">JustinClarke   </v>
          </cell>
          <cell r="AR540">
            <v>362</v>
          </cell>
          <cell r="AS540">
            <v>0.28037383177570097</v>
          </cell>
          <cell r="AT540" t="str">
            <v xml:space="preserve">JustinClarke   </v>
          </cell>
          <cell r="AU540">
            <v>380</v>
          </cell>
          <cell r="AV540">
            <v>16.098130841121495</v>
          </cell>
          <cell r="AW540" t="str">
            <v xml:space="preserve">JustinClarke   </v>
          </cell>
        </row>
        <row r="541">
          <cell r="AI541">
            <v>396</v>
          </cell>
          <cell r="AJ541">
            <v>0</v>
          </cell>
          <cell r="AK541" t="str">
            <v xml:space="preserve">LukeLowden  [1] </v>
          </cell>
          <cell r="AL541">
            <v>396</v>
          </cell>
          <cell r="AM541">
            <v>0</v>
          </cell>
          <cell r="AN541" t="str">
            <v xml:space="preserve">LukeLowden  [1] </v>
          </cell>
          <cell r="AO541">
            <v>396</v>
          </cell>
          <cell r="AP541">
            <v>0</v>
          </cell>
          <cell r="AQ541" t="str">
            <v xml:space="preserve">LukeLowden  [1] </v>
          </cell>
          <cell r="AR541">
            <v>384</v>
          </cell>
          <cell r="AS541">
            <v>0</v>
          </cell>
          <cell r="AT541" t="str">
            <v xml:space="preserve">LukeLowden  [1] </v>
          </cell>
          <cell r="AU541">
            <v>396</v>
          </cell>
          <cell r="AV541">
            <v>0</v>
          </cell>
          <cell r="AW541" t="str">
            <v xml:space="preserve">LukeLowden  [1] </v>
          </cell>
        </row>
        <row r="542">
          <cell r="AI542">
            <v>396</v>
          </cell>
          <cell r="AJ542">
            <v>0</v>
          </cell>
          <cell r="AK542" t="str">
            <v xml:space="preserve">RoryLobb  [2] </v>
          </cell>
          <cell r="AL542">
            <v>396</v>
          </cell>
          <cell r="AM542">
            <v>0</v>
          </cell>
          <cell r="AN542" t="str">
            <v xml:space="preserve">RoryLobb  [2] </v>
          </cell>
          <cell r="AO542">
            <v>396</v>
          </cell>
          <cell r="AP542">
            <v>0</v>
          </cell>
          <cell r="AQ542" t="str">
            <v xml:space="preserve">RoryLobb  [2] </v>
          </cell>
          <cell r="AR542">
            <v>384</v>
          </cell>
          <cell r="AS542">
            <v>0</v>
          </cell>
          <cell r="AT542" t="str">
            <v xml:space="preserve">RoryLobb  [2] </v>
          </cell>
          <cell r="AU542">
            <v>396</v>
          </cell>
          <cell r="AV542">
            <v>0</v>
          </cell>
          <cell r="AW542" t="str">
            <v xml:space="preserve">RoryLobb  [2] </v>
          </cell>
        </row>
        <row r="543">
          <cell r="AI543">
            <v>396</v>
          </cell>
          <cell r="AJ543">
            <v>0</v>
          </cell>
          <cell r="AK543" t="str">
            <v>NickHolman  [1] Test</v>
          </cell>
          <cell r="AL543">
            <v>396</v>
          </cell>
          <cell r="AM543">
            <v>0</v>
          </cell>
          <cell r="AN543" t="str">
            <v>NickHolman  [1] Test</v>
          </cell>
          <cell r="AO543">
            <v>396</v>
          </cell>
          <cell r="AP543">
            <v>0</v>
          </cell>
          <cell r="AQ543" t="str">
            <v>NickHolman  [1] Test</v>
          </cell>
          <cell r="AR543">
            <v>384</v>
          </cell>
          <cell r="AS543">
            <v>0</v>
          </cell>
          <cell r="AT543" t="str">
            <v>NickHolman  [1] Test</v>
          </cell>
          <cell r="AU543">
            <v>396</v>
          </cell>
          <cell r="AV543">
            <v>0</v>
          </cell>
          <cell r="AW543" t="str">
            <v>NickHolman  [1] Test</v>
          </cell>
        </row>
        <row r="544">
          <cell r="AI544">
            <v>396</v>
          </cell>
          <cell r="AJ544">
            <v>0</v>
          </cell>
          <cell r="AK544" t="str">
            <v xml:space="preserve">TomCutler  [6.4] </v>
          </cell>
          <cell r="AL544">
            <v>396</v>
          </cell>
          <cell r="AM544">
            <v>0</v>
          </cell>
          <cell r="AN544" t="str">
            <v xml:space="preserve">TomCutler  [6.4] </v>
          </cell>
          <cell r="AO544">
            <v>396</v>
          </cell>
          <cell r="AP544">
            <v>0</v>
          </cell>
          <cell r="AQ544" t="str">
            <v xml:space="preserve">TomCutler  [6.4] </v>
          </cell>
          <cell r="AR544">
            <v>384</v>
          </cell>
          <cell r="AS544">
            <v>0</v>
          </cell>
          <cell r="AT544" t="str">
            <v xml:space="preserve">TomCutler  [6.4] </v>
          </cell>
          <cell r="AU544">
            <v>396</v>
          </cell>
          <cell r="AV544">
            <v>0</v>
          </cell>
          <cell r="AW544" t="str">
            <v xml:space="preserve">TomCutler  [6.4] </v>
          </cell>
        </row>
        <row r="545">
          <cell r="AI545">
            <v>396</v>
          </cell>
          <cell r="AJ545">
            <v>0</v>
          </cell>
          <cell r="AK545" t="str">
            <v xml:space="preserve">BenKennedy  [7] </v>
          </cell>
          <cell r="AL545">
            <v>396</v>
          </cell>
          <cell r="AM545">
            <v>0</v>
          </cell>
          <cell r="AN545" t="str">
            <v xml:space="preserve">BenKennedy  [7] </v>
          </cell>
          <cell r="AO545">
            <v>396</v>
          </cell>
          <cell r="AP545">
            <v>0</v>
          </cell>
          <cell r="AQ545" t="str">
            <v xml:space="preserve">BenKennedy  [7] </v>
          </cell>
          <cell r="AR545">
            <v>384</v>
          </cell>
          <cell r="AS545">
            <v>0</v>
          </cell>
          <cell r="AT545" t="str">
            <v xml:space="preserve">BenKennedy  [7] </v>
          </cell>
          <cell r="AU545">
            <v>396</v>
          </cell>
          <cell r="AV545">
            <v>0</v>
          </cell>
          <cell r="AW545" t="str">
            <v xml:space="preserve">BenKennedy  [7] </v>
          </cell>
        </row>
        <row r="546">
          <cell r="AI546">
            <v>267</v>
          </cell>
          <cell r="AJ546">
            <v>13.253968253968255</v>
          </cell>
          <cell r="AK546" t="str">
            <v xml:space="preserve">BenJacobs   </v>
          </cell>
          <cell r="AL546">
            <v>340</v>
          </cell>
          <cell r="AM546">
            <v>10</v>
          </cell>
          <cell r="AN546" t="str">
            <v xml:space="preserve">BenJacobs   </v>
          </cell>
          <cell r="AO546">
            <v>377</v>
          </cell>
          <cell r="AP546">
            <v>5.5555555555555554</v>
          </cell>
          <cell r="AQ546" t="str">
            <v xml:space="preserve">BenJacobs   </v>
          </cell>
          <cell r="AR546">
            <v>330</v>
          </cell>
          <cell r="AS546">
            <v>0.63492063492063489</v>
          </cell>
          <cell r="AT546" t="str">
            <v xml:space="preserve">BenJacobs   </v>
          </cell>
          <cell r="AU546">
            <v>381</v>
          </cell>
          <cell r="AV546">
            <v>15.912698412698413</v>
          </cell>
          <cell r="AW546" t="str">
            <v xml:space="preserve">BenJacobs   </v>
          </cell>
        </row>
        <row r="547">
          <cell r="AI547">
            <v>396</v>
          </cell>
          <cell r="AJ547">
            <v>0</v>
          </cell>
          <cell r="AK547" t="str">
            <v>TrentWest  [9.4] 6-8w</v>
          </cell>
          <cell r="AL547">
            <v>396</v>
          </cell>
          <cell r="AM547">
            <v>0</v>
          </cell>
          <cell r="AN547" t="str">
            <v>TrentWest  [9.4] 6-8w</v>
          </cell>
          <cell r="AO547">
            <v>396</v>
          </cell>
          <cell r="AP547">
            <v>0</v>
          </cell>
          <cell r="AQ547" t="str">
            <v>TrentWest  [9.4] 6-8w</v>
          </cell>
          <cell r="AR547">
            <v>384</v>
          </cell>
          <cell r="AS547">
            <v>0</v>
          </cell>
          <cell r="AT547" t="str">
            <v>TrentWest  [9.4] 6-8w</v>
          </cell>
          <cell r="AU547">
            <v>396</v>
          </cell>
          <cell r="AV547">
            <v>0</v>
          </cell>
          <cell r="AW547" t="str">
            <v>TrentWest  [9.4] 6-8w</v>
          </cell>
        </row>
        <row r="548">
          <cell r="AI548">
            <v>387</v>
          </cell>
          <cell r="AJ548">
            <v>6.8636363636363633</v>
          </cell>
          <cell r="AK548" t="str">
            <v xml:space="preserve">JackFrost   </v>
          </cell>
          <cell r="AL548">
            <v>327</v>
          </cell>
          <cell r="AM548">
            <v>10.909090909090908</v>
          </cell>
          <cell r="AN548" t="str">
            <v xml:space="preserve">JackFrost   </v>
          </cell>
          <cell r="AO548">
            <v>216</v>
          </cell>
          <cell r="AP548">
            <v>12.227272727272727</v>
          </cell>
          <cell r="AQ548" t="str">
            <v xml:space="preserve">JackFrost   </v>
          </cell>
          <cell r="AR548">
            <v>384</v>
          </cell>
          <cell r="AS548">
            <v>0</v>
          </cell>
          <cell r="AT548" t="str">
            <v xml:space="preserve">JackFrost   </v>
          </cell>
          <cell r="AU548">
            <v>382</v>
          </cell>
          <cell r="AV548">
            <v>15.818181818181818</v>
          </cell>
          <cell r="AW548" t="str">
            <v xml:space="preserve">JackFrost   </v>
          </cell>
        </row>
        <row r="549">
          <cell r="AI549">
            <v>396</v>
          </cell>
          <cell r="AJ549">
            <v>0</v>
          </cell>
          <cell r="AK549" t="str">
            <v xml:space="preserve">NathanWilson  [5.6] </v>
          </cell>
          <cell r="AL549">
            <v>396</v>
          </cell>
          <cell r="AM549">
            <v>0</v>
          </cell>
          <cell r="AN549" t="str">
            <v xml:space="preserve">NathanWilson  [5.6] </v>
          </cell>
          <cell r="AO549">
            <v>396</v>
          </cell>
          <cell r="AP549">
            <v>0</v>
          </cell>
          <cell r="AQ549" t="str">
            <v xml:space="preserve">NathanWilson  [5.6] </v>
          </cell>
          <cell r="AR549">
            <v>384</v>
          </cell>
          <cell r="AS549">
            <v>0</v>
          </cell>
          <cell r="AT549" t="str">
            <v xml:space="preserve">NathanWilson  [5.6] </v>
          </cell>
          <cell r="AU549">
            <v>396</v>
          </cell>
          <cell r="AV549">
            <v>0</v>
          </cell>
          <cell r="AW549" t="str">
            <v xml:space="preserve">NathanWilson  [5.6] </v>
          </cell>
        </row>
        <row r="550">
          <cell r="AI550">
            <v>396</v>
          </cell>
          <cell r="AJ550">
            <v>0</v>
          </cell>
          <cell r="AK550" t="str">
            <v xml:space="preserve">SpencerWhite R [2] </v>
          </cell>
          <cell r="AL550">
            <v>396</v>
          </cell>
          <cell r="AM550">
            <v>0</v>
          </cell>
          <cell r="AN550" t="str">
            <v xml:space="preserve">SpencerWhite R [2] </v>
          </cell>
          <cell r="AO550">
            <v>396</v>
          </cell>
          <cell r="AP550">
            <v>0</v>
          </cell>
          <cell r="AQ550" t="str">
            <v xml:space="preserve">SpencerWhite R [2] </v>
          </cell>
          <cell r="AR550">
            <v>384</v>
          </cell>
          <cell r="AS550">
            <v>0</v>
          </cell>
          <cell r="AT550" t="str">
            <v xml:space="preserve">SpencerWhite R [2] </v>
          </cell>
          <cell r="AU550">
            <v>396</v>
          </cell>
          <cell r="AV550">
            <v>0</v>
          </cell>
          <cell r="AW550" t="str">
            <v xml:space="preserve">SpencerWhite R [2] </v>
          </cell>
        </row>
        <row r="551">
          <cell r="AI551">
            <v>276</v>
          </cell>
          <cell r="AJ551">
            <v>12.727272727272727</v>
          </cell>
          <cell r="AK551" t="str">
            <v xml:space="preserve">ZachTuohy   </v>
          </cell>
          <cell r="AL551">
            <v>336</v>
          </cell>
          <cell r="AM551">
            <v>10.363636363636363</v>
          </cell>
          <cell r="AN551" t="str">
            <v xml:space="preserve">ZachTuohy   </v>
          </cell>
          <cell r="AO551">
            <v>374</v>
          </cell>
          <cell r="AP551">
            <v>5.7727272727272725</v>
          </cell>
          <cell r="AQ551" t="str">
            <v xml:space="preserve">ZachTuohy   </v>
          </cell>
          <cell r="AR551">
            <v>287</v>
          </cell>
          <cell r="AS551">
            <v>1.3636363636363635</v>
          </cell>
          <cell r="AT551" t="str">
            <v xml:space="preserve">ZachTuohy   </v>
          </cell>
          <cell r="AU551">
            <v>383</v>
          </cell>
          <cell r="AV551">
            <v>15.75</v>
          </cell>
          <cell r="AW551" t="str">
            <v xml:space="preserve">ZachTuohy   </v>
          </cell>
        </row>
        <row r="552">
          <cell r="AI552">
            <v>396</v>
          </cell>
          <cell r="AJ552">
            <v>0</v>
          </cell>
          <cell r="AK552" t="str">
            <v xml:space="preserve">BlaineJohnson  [4.2] </v>
          </cell>
          <cell r="AL552">
            <v>396</v>
          </cell>
          <cell r="AM552">
            <v>0</v>
          </cell>
          <cell r="AN552" t="str">
            <v xml:space="preserve">BlaineJohnson  [4.2] </v>
          </cell>
          <cell r="AO552">
            <v>396</v>
          </cell>
          <cell r="AP552">
            <v>0</v>
          </cell>
          <cell r="AQ552" t="str">
            <v xml:space="preserve">BlaineJohnson  [4.2] </v>
          </cell>
          <cell r="AR552">
            <v>384</v>
          </cell>
          <cell r="AS552">
            <v>0</v>
          </cell>
          <cell r="AT552" t="str">
            <v xml:space="preserve">BlaineJohnson  [4.2] </v>
          </cell>
          <cell r="AU552">
            <v>396</v>
          </cell>
          <cell r="AV552">
            <v>0</v>
          </cell>
          <cell r="AW552" t="str">
            <v xml:space="preserve">BlaineJohnson  [4.2] </v>
          </cell>
        </row>
        <row r="553">
          <cell r="AI553">
            <v>396</v>
          </cell>
          <cell r="AJ553">
            <v>0</v>
          </cell>
          <cell r="AK553" t="str">
            <v xml:space="preserve">JasonAshby  [4.6] </v>
          </cell>
          <cell r="AL553">
            <v>396</v>
          </cell>
          <cell r="AM553">
            <v>0</v>
          </cell>
          <cell r="AN553" t="str">
            <v xml:space="preserve">JasonAshby  [4.6] </v>
          </cell>
          <cell r="AO553">
            <v>396</v>
          </cell>
          <cell r="AP553">
            <v>0</v>
          </cell>
          <cell r="AQ553" t="str">
            <v xml:space="preserve">JasonAshby  [4.6] </v>
          </cell>
          <cell r="AR553">
            <v>384</v>
          </cell>
          <cell r="AS553">
            <v>0</v>
          </cell>
          <cell r="AT553" t="str">
            <v xml:space="preserve">JasonAshby  [4.6] </v>
          </cell>
          <cell r="AU553">
            <v>396</v>
          </cell>
          <cell r="AV553">
            <v>0</v>
          </cell>
          <cell r="AW553" t="str">
            <v xml:space="preserve">JasonAshby  [4.6] </v>
          </cell>
        </row>
        <row r="554">
          <cell r="AI554">
            <v>396</v>
          </cell>
          <cell r="AJ554">
            <v>0</v>
          </cell>
          <cell r="AK554" t="str">
            <v xml:space="preserve">TomBellchambers  [7.4] </v>
          </cell>
          <cell r="AL554">
            <v>396</v>
          </cell>
          <cell r="AM554">
            <v>0</v>
          </cell>
          <cell r="AN554" t="str">
            <v xml:space="preserve">TomBellchambers  [7.4] </v>
          </cell>
          <cell r="AO554">
            <v>396</v>
          </cell>
          <cell r="AP554">
            <v>0</v>
          </cell>
          <cell r="AQ554" t="str">
            <v xml:space="preserve">TomBellchambers  [7.4] </v>
          </cell>
          <cell r="AR554">
            <v>384</v>
          </cell>
          <cell r="AS554">
            <v>0</v>
          </cell>
          <cell r="AT554" t="str">
            <v xml:space="preserve">TomBellchambers  [7.4] </v>
          </cell>
          <cell r="AU554">
            <v>396</v>
          </cell>
          <cell r="AV554">
            <v>0</v>
          </cell>
          <cell r="AW554" t="str">
            <v xml:space="preserve">TomBellchambers  [7.4] </v>
          </cell>
        </row>
        <row r="555">
          <cell r="AI555">
            <v>396</v>
          </cell>
          <cell r="AJ555">
            <v>0</v>
          </cell>
          <cell r="AK555" t="str">
            <v xml:space="preserve">BenLennon  [6] </v>
          </cell>
          <cell r="AL555">
            <v>396</v>
          </cell>
          <cell r="AM555">
            <v>0</v>
          </cell>
          <cell r="AN555" t="str">
            <v xml:space="preserve">BenLennon  [6] </v>
          </cell>
          <cell r="AO555">
            <v>396</v>
          </cell>
          <cell r="AP555">
            <v>0</v>
          </cell>
          <cell r="AQ555" t="str">
            <v xml:space="preserve">BenLennon  [6] </v>
          </cell>
          <cell r="AR555">
            <v>384</v>
          </cell>
          <cell r="AS555">
            <v>0</v>
          </cell>
          <cell r="AT555" t="str">
            <v xml:space="preserve">BenLennon  [6] </v>
          </cell>
          <cell r="AU555">
            <v>396</v>
          </cell>
          <cell r="AV555">
            <v>0</v>
          </cell>
          <cell r="AW555" t="str">
            <v xml:space="preserve">BenLennon  [6] </v>
          </cell>
        </row>
        <row r="556">
          <cell r="AI556">
            <v>381</v>
          </cell>
          <cell r="AJ556">
            <v>7.6315789473684212</v>
          </cell>
          <cell r="AK556" t="str">
            <v xml:space="preserve">DanielMerrett   </v>
          </cell>
          <cell r="AL556">
            <v>270</v>
          </cell>
          <cell r="AM556">
            <v>12.947368421052632</v>
          </cell>
          <cell r="AN556" t="str">
            <v xml:space="preserve">DanielMerrett   </v>
          </cell>
          <cell r="AO556">
            <v>387</v>
          </cell>
          <cell r="AP556">
            <v>4.3157894736842106</v>
          </cell>
          <cell r="AQ556" t="str">
            <v xml:space="preserve">DanielMerrett   </v>
          </cell>
          <cell r="AR556">
            <v>135</v>
          </cell>
          <cell r="AS556">
            <v>4.2105263157894735</v>
          </cell>
          <cell r="AT556" t="str">
            <v xml:space="preserve">DanielMerrett   </v>
          </cell>
          <cell r="AU556">
            <v>384</v>
          </cell>
          <cell r="AV556">
            <v>15.552631578947368</v>
          </cell>
          <cell r="AW556" t="str">
            <v xml:space="preserve">DanielMerrett   </v>
          </cell>
        </row>
        <row r="557">
          <cell r="AI557">
            <v>396</v>
          </cell>
          <cell r="AJ557">
            <v>0</v>
          </cell>
          <cell r="AK557" t="str">
            <v xml:space="preserve">JamesStewart  [2.8] </v>
          </cell>
          <cell r="AL557">
            <v>396</v>
          </cell>
          <cell r="AM557">
            <v>0</v>
          </cell>
          <cell r="AN557" t="str">
            <v xml:space="preserve">JamesStewart  [2.8] </v>
          </cell>
          <cell r="AO557">
            <v>396</v>
          </cell>
          <cell r="AP557">
            <v>0</v>
          </cell>
          <cell r="AQ557" t="str">
            <v xml:space="preserve">JamesStewart  [2.8] </v>
          </cell>
          <cell r="AR557">
            <v>384</v>
          </cell>
          <cell r="AS557">
            <v>0</v>
          </cell>
          <cell r="AT557" t="str">
            <v xml:space="preserve">JamesStewart  [2.8] </v>
          </cell>
          <cell r="AU557">
            <v>396</v>
          </cell>
          <cell r="AV557">
            <v>0</v>
          </cell>
          <cell r="AW557" t="str">
            <v xml:space="preserve">JamesStewart  [2.8] </v>
          </cell>
        </row>
        <row r="558">
          <cell r="AI558">
            <v>396</v>
          </cell>
          <cell r="AJ558">
            <v>0</v>
          </cell>
          <cell r="AK558" t="str">
            <v xml:space="preserve">JoelTippett  [2.8] </v>
          </cell>
          <cell r="AL558">
            <v>396</v>
          </cell>
          <cell r="AM558">
            <v>0</v>
          </cell>
          <cell r="AN558" t="str">
            <v xml:space="preserve">JoelTippett  [2.8] </v>
          </cell>
          <cell r="AO558">
            <v>396</v>
          </cell>
          <cell r="AP558">
            <v>0</v>
          </cell>
          <cell r="AQ558" t="str">
            <v xml:space="preserve">JoelTippett  [2.8] </v>
          </cell>
          <cell r="AR558">
            <v>384</v>
          </cell>
          <cell r="AS558">
            <v>0</v>
          </cell>
          <cell r="AT558" t="str">
            <v xml:space="preserve">JoelTippett  [2.8] </v>
          </cell>
          <cell r="AU558">
            <v>396</v>
          </cell>
          <cell r="AV558">
            <v>0</v>
          </cell>
          <cell r="AW558" t="str">
            <v xml:space="preserve">JoelTippett  [2.8] </v>
          </cell>
        </row>
        <row r="559">
          <cell r="AI559">
            <v>396</v>
          </cell>
          <cell r="AJ559">
            <v>0</v>
          </cell>
          <cell r="AK559" t="str">
            <v>CallumSinclair  [3.4] 3-4w</v>
          </cell>
          <cell r="AL559">
            <v>396</v>
          </cell>
          <cell r="AM559">
            <v>0</v>
          </cell>
          <cell r="AN559" t="str">
            <v>CallumSinclair  [3.4] 3-4w</v>
          </cell>
          <cell r="AO559">
            <v>396</v>
          </cell>
          <cell r="AP559">
            <v>0</v>
          </cell>
          <cell r="AQ559" t="str">
            <v>CallumSinclair  [3.4] 3-4w</v>
          </cell>
          <cell r="AR559">
            <v>384</v>
          </cell>
          <cell r="AS559">
            <v>0</v>
          </cell>
          <cell r="AT559" t="str">
            <v>CallumSinclair  [3.4] 3-4w</v>
          </cell>
          <cell r="AU559">
            <v>396</v>
          </cell>
          <cell r="AV559">
            <v>0</v>
          </cell>
          <cell r="AW559" t="str">
            <v>CallumSinclair  [3.4] 3-4w</v>
          </cell>
        </row>
        <row r="560">
          <cell r="AI560">
            <v>332</v>
          </cell>
          <cell r="AJ560">
            <v>10.555555555555555</v>
          </cell>
          <cell r="AK560" t="str">
            <v xml:space="preserve">LachlanKeeffe   </v>
          </cell>
          <cell r="AL560">
            <v>219</v>
          </cell>
          <cell r="AM560">
            <v>14.333333333333334</v>
          </cell>
          <cell r="AN560" t="str">
            <v xml:space="preserve">LachlanKeeffe   </v>
          </cell>
          <cell r="AO560">
            <v>390</v>
          </cell>
          <cell r="AP560">
            <v>4.1111111111111107</v>
          </cell>
          <cell r="AQ560" t="str">
            <v xml:space="preserve">LachlanKeeffe   </v>
          </cell>
          <cell r="AR560">
            <v>356</v>
          </cell>
          <cell r="AS560">
            <v>0.33333333333333331</v>
          </cell>
          <cell r="AT560" t="str">
            <v xml:space="preserve">LachlanKeeffe   </v>
          </cell>
          <cell r="AU560">
            <v>385</v>
          </cell>
          <cell r="AV560">
            <v>15.388888888888889</v>
          </cell>
          <cell r="AW560" t="str">
            <v xml:space="preserve">LachlanKeeffe   </v>
          </cell>
        </row>
        <row r="561">
          <cell r="AI561">
            <v>389</v>
          </cell>
          <cell r="AJ561">
            <v>6.7289719626168232</v>
          </cell>
          <cell r="AK561" t="str">
            <v xml:space="preserve">LukeDelaney   </v>
          </cell>
          <cell r="AL561">
            <v>212</v>
          </cell>
          <cell r="AM561">
            <v>14.672897196261683</v>
          </cell>
          <cell r="AN561" t="str">
            <v xml:space="preserve">LukeDelaney   </v>
          </cell>
          <cell r="AO561">
            <v>334</v>
          </cell>
          <cell r="AP561">
            <v>7.7570093457943932</v>
          </cell>
          <cell r="AQ561" t="str">
            <v xml:space="preserve">LukeDelaney   </v>
          </cell>
          <cell r="AR561">
            <v>384</v>
          </cell>
          <cell r="AS561">
            <v>0</v>
          </cell>
          <cell r="AT561" t="str">
            <v xml:space="preserve">LukeDelaney   </v>
          </cell>
          <cell r="AU561">
            <v>386</v>
          </cell>
          <cell r="AV561">
            <v>15.373831775700936</v>
          </cell>
          <cell r="AW561" t="str">
            <v xml:space="preserve">LukeDelaney   </v>
          </cell>
        </row>
        <row r="562">
          <cell r="AI562">
            <v>396</v>
          </cell>
          <cell r="AJ562">
            <v>0</v>
          </cell>
          <cell r="AK562" t="str">
            <v xml:space="preserve">MattMcDonough  [6.8] </v>
          </cell>
          <cell r="AL562">
            <v>396</v>
          </cell>
          <cell r="AM562">
            <v>0</v>
          </cell>
          <cell r="AN562" t="str">
            <v xml:space="preserve">MattMcDonough  [6.8] </v>
          </cell>
          <cell r="AO562">
            <v>396</v>
          </cell>
          <cell r="AP562">
            <v>0</v>
          </cell>
          <cell r="AQ562" t="str">
            <v xml:space="preserve">MattMcDonough  [6.8] </v>
          </cell>
          <cell r="AR562">
            <v>384</v>
          </cell>
          <cell r="AS562">
            <v>0</v>
          </cell>
          <cell r="AT562" t="str">
            <v xml:space="preserve">MattMcDonough  [6.8] </v>
          </cell>
          <cell r="AU562">
            <v>396</v>
          </cell>
          <cell r="AV562">
            <v>0</v>
          </cell>
          <cell r="AW562" t="str">
            <v xml:space="preserve">MattMcDonough  [6.8] </v>
          </cell>
        </row>
        <row r="563">
          <cell r="AI563">
            <v>374</v>
          </cell>
          <cell r="AJ563">
            <v>8.6956521739130448</v>
          </cell>
          <cell r="AK563" t="str">
            <v xml:space="preserve">MitchWBrown   </v>
          </cell>
          <cell r="AL563">
            <v>350</v>
          </cell>
          <cell r="AM563">
            <v>9.6739130434782616</v>
          </cell>
          <cell r="AN563" t="str">
            <v xml:space="preserve">MitchWBrown   </v>
          </cell>
          <cell r="AO563">
            <v>281</v>
          </cell>
          <cell r="AP563">
            <v>9.9456521739130448</v>
          </cell>
          <cell r="AQ563" t="str">
            <v xml:space="preserve">MitchWBrown   </v>
          </cell>
          <cell r="AR563">
            <v>309</v>
          </cell>
          <cell r="AS563">
            <v>1.0326086956521741</v>
          </cell>
          <cell r="AT563" t="str">
            <v xml:space="preserve">MitchWBrown   </v>
          </cell>
          <cell r="AU563">
            <v>387</v>
          </cell>
          <cell r="AV563">
            <v>15.271739130434783</v>
          </cell>
          <cell r="AW563" t="str">
            <v xml:space="preserve">MitchWBrown   </v>
          </cell>
        </row>
        <row r="564">
          <cell r="AI564">
            <v>396</v>
          </cell>
          <cell r="AJ564">
            <v>0</v>
          </cell>
          <cell r="AK564" t="str">
            <v xml:space="preserve">BrantColledge  [2] </v>
          </cell>
          <cell r="AL564">
            <v>396</v>
          </cell>
          <cell r="AM564">
            <v>0</v>
          </cell>
          <cell r="AN564" t="str">
            <v xml:space="preserve">BrantColledge  [2] </v>
          </cell>
          <cell r="AO564">
            <v>396</v>
          </cell>
          <cell r="AP564">
            <v>0</v>
          </cell>
          <cell r="AQ564" t="str">
            <v xml:space="preserve">BrantColledge  [2] </v>
          </cell>
          <cell r="AR564">
            <v>384</v>
          </cell>
          <cell r="AS564">
            <v>0</v>
          </cell>
          <cell r="AT564" t="str">
            <v xml:space="preserve">BrantColledge  [2] </v>
          </cell>
          <cell r="AU564">
            <v>396</v>
          </cell>
          <cell r="AV564">
            <v>0</v>
          </cell>
          <cell r="AW564" t="str">
            <v xml:space="preserve">BrantColledge  [2] </v>
          </cell>
        </row>
        <row r="565">
          <cell r="AI565">
            <v>396</v>
          </cell>
          <cell r="AJ565">
            <v>0</v>
          </cell>
          <cell r="AK565" t="str">
            <v xml:space="preserve">JonathonGriffin  [0.4] </v>
          </cell>
          <cell r="AL565">
            <v>396</v>
          </cell>
          <cell r="AM565">
            <v>0</v>
          </cell>
          <cell r="AN565" t="str">
            <v xml:space="preserve">JonathonGriffin  [0.4] </v>
          </cell>
          <cell r="AO565">
            <v>396</v>
          </cell>
          <cell r="AP565">
            <v>0</v>
          </cell>
          <cell r="AQ565" t="str">
            <v xml:space="preserve">JonathonGriffin  [0.4] </v>
          </cell>
          <cell r="AR565">
            <v>384</v>
          </cell>
          <cell r="AS565">
            <v>0</v>
          </cell>
          <cell r="AT565" t="str">
            <v xml:space="preserve">JonathonGriffin  [0.4] </v>
          </cell>
          <cell r="AU565">
            <v>396</v>
          </cell>
          <cell r="AV565">
            <v>0</v>
          </cell>
          <cell r="AW565" t="str">
            <v xml:space="preserve">JonathonGriffin  [0.4] </v>
          </cell>
        </row>
        <row r="566">
          <cell r="AI566">
            <v>336</v>
          </cell>
          <cell r="AJ566">
            <v>10.428571428571429</v>
          </cell>
          <cell r="AK566" t="str">
            <v xml:space="preserve">StevenMorris   </v>
          </cell>
          <cell r="AL566">
            <v>380</v>
          </cell>
          <cell r="AM566">
            <v>6.4761904761904763</v>
          </cell>
          <cell r="AN566" t="str">
            <v xml:space="preserve">StevenMorris   </v>
          </cell>
          <cell r="AO566">
            <v>254</v>
          </cell>
          <cell r="AP566">
            <v>10.904761904761905</v>
          </cell>
          <cell r="AQ566" t="str">
            <v xml:space="preserve">StevenMorris   </v>
          </cell>
          <cell r="AR566">
            <v>356</v>
          </cell>
          <cell r="AS566">
            <v>0.33333333333333331</v>
          </cell>
          <cell r="AT566" t="str">
            <v xml:space="preserve">StevenMorris   </v>
          </cell>
          <cell r="AU566">
            <v>388</v>
          </cell>
          <cell r="AV566">
            <v>14.928571428571429</v>
          </cell>
          <cell r="AW566" t="str">
            <v xml:space="preserve">StevenMorris   </v>
          </cell>
        </row>
        <row r="567">
          <cell r="AI567">
            <v>396</v>
          </cell>
          <cell r="AJ567">
            <v>0</v>
          </cell>
          <cell r="AK567" t="str">
            <v xml:space="preserve">ChristianSalem   </v>
          </cell>
          <cell r="AL567">
            <v>396</v>
          </cell>
          <cell r="AM567">
            <v>0</v>
          </cell>
          <cell r="AN567" t="str">
            <v xml:space="preserve">ChristianSalem   </v>
          </cell>
          <cell r="AO567">
            <v>396</v>
          </cell>
          <cell r="AP567">
            <v>0</v>
          </cell>
          <cell r="AQ567" t="str">
            <v xml:space="preserve">ChristianSalem   </v>
          </cell>
          <cell r="AR567">
            <v>384</v>
          </cell>
          <cell r="AS567">
            <v>0</v>
          </cell>
          <cell r="AT567" t="str">
            <v xml:space="preserve">ChristianSalem   </v>
          </cell>
          <cell r="AU567">
            <v>396</v>
          </cell>
          <cell r="AV567">
            <v>0</v>
          </cell>
          <cell r="AW567" t="str">
            <v xml:space="preserve">ChristianSalem   </v>
          </cell>
        </row>
        <row r="568">
          <cell r="AI568">
            <v>396</v>
          </cell>
          <cell r="AJ568">
            <v>0</v>
          </cell>
          <cell r="AK568" t="str">
            <v xml:space="preserve">TomNicholls  [5.4] </v>
          </cell>
          <cell r="AL568">
            <v>396</v>
          </cell>
          <cell r="AM568">
            <v>0</v>
          </cell>
          <cell r="AN568" t="str">
            <v xml:space="preserve">TomNicholls  [5.4] </v>
          </cell>
          <cell r="AO568">
            <v>396</v>
          </cell>
          <cell r="AP568">
            <v>0</v>
          </cell>
          <cell r="AQ568" t="str">
            <v xml:space="preserve">TomNicholls  [5.4] </v>
          </cell>
          <cell r="AR568">
            <v>384</v>
          </cell>
          <cell r="AS568">
            <v>0</v>
          </cell>
          <cell r="AT568" t="str">
            <v xml:space="preserve">TomNicholls  [5.4] </v>
          </cell>
          <cell r="AU568">
            <v>396</v>
          </cell>
          <cell r="AV568">
            <v>0</v>
          </cell>
          <cell r="AW568" t="str">
            <v xml:space="preserve">TomNicholls  [5.4] </v>
          </cell>
        </row>
        <row r="569">
          <cell r="AI569">
            <v>396</v>
          </cell>
          <cell r="AJ569">
            <v>0</v>
          </cell>
          <cell r="AK569" t="str">
            <v xml:space="preserve">DennisArmfield  [6.6] </v>
          </cell>
          <cell r="AL569">
            <v>396</v>
          </cell>
          <cell r="AM569">
            <v>0</v>
          </cell>
          <cell r="AN569" t="str">
            <v xml:space="preserve">DennisArmfield  [6.6] </v>
          </cell>
          <cell r="AO569">
            <v>396</v>
          </cell>
          <cell r="AP569">
            <v>0</v>
          </cell>
          <cell r="AQ569" t="str">
            <v xml:space="preserve">DennisArmfield  [6.6] </v>
          </cell>
          <cell r="AR569">
            <v>384</v>
          </cell>
          <cell r="AS569">
            <v>0</v>
          </cell>
          <cell r="AT569" t="str">
            <v xml:space="preserve">DennisArmfield  [6.6] </v>
          </cell>
          <cell r="AU569">
            <v>396</v>
          </cell>
          <cell r="AV569">
            <v>0</v>
          </cell>
          <cell r="AW569" t="str">
            <v xml:space="preserve">DennisArmfield  [6.6] </v>
          </cell>
        </row>
        <row r="570">
          <cell r="AI570">
            <v>394</v>
          </cell>
          <cell r="AJ570">
            <v>5.5844155844155843</v>
          </cell>
          <cell r="AK570" t="str">
            <v xml:space="preserve">BillyLonger   </v>
          </cell>
          <cell r="AL570">
            <v>393</v>
          </cell>
          <cell r="AM570">
            <v>2.4675324675324677</v>
          </cell>
          <cell r="AN570" t="str">
            <v xml:space="preserve">BillyLonger   </v>
          </cell>
          <cell r="AO570">
            <v>95</v>
          </cell>
          <cell r="AP570">
            <v>18.506493506493506</v>
          </cell>
          <cell r="AQ570" t="str">
            <v xml:space="preserve">BillyLonger   </v>
          </cell>
          <cell r="AR570">
            <v>343</v>
          </cell>
          <cell r="AS570">
            <v>0.45454545454545453</v>
          </cell>
          <cell r="AT570" t="str">
            <v xml:space="preserve">BillyLonger   </v>
          </cell>
          <cell r="AU570">
            <v>389</v>
          </cell>
          <cell r="AV570">
            <v>14.480519480519479</v>
          </cell>
          <cell r="AW570" t="str">
            <v xml:space="preserve">BillyLonger   </v>
          </cell>
        </row>
        <row r="571">
          <cell r="AI571">
            <v>396</v>
          </cell>
          <cell r="AJ571">
            <v>0</v>
          </cell>
          <cell r="AK571" t="str">
            <v xml:space="preserve">JackHannath  [2.4] </v>
          </cell>
          <cell r="AL571">
            <v>396</v>
          </cell>
          <cell r="AM571">
            <v>0</v>
          </cell>
          <cell r="AN571" t="str">
            <v xml:space="preserve">JackHannath  [2.4] </v>
          </cell>
          <cell r="AO571">
            <v>396</v>
          </cell>
          <cell r="AP571">
            <v>0</v>
          </cell>
          <cell r="AQ571" t="str">
            <v xml:space="preserve">JackHannath  [2.4] </v>
          </cell>
          <cell r="AR571">
            <v>384</v>
          </cell>
          <cell r="AS571">
            <v>0</v>
          </cell>
          <cell r="AT571" t="str">
            <v xml:space="preserve">JackHannath  [2.4] </v>
          </cell>
          <cell r="AU571">
            <v>396</v>
          </cell>
          <cell r="AV571">
            <v>0</v>
          </cell>
          <cell r="AW571" t="str">
            <v xml:space="preserve">JackHannath  [2.4] </v>
          </cell>
        </row>
        <row r="572">
          <cell r="AI572">
            <v>396</v>
          </cell>
          <cell r="AJ572">
            <v>0</v>
          </cell>
          <cell r="AK572" t="str">
            <v xml:space="preserve">ZacSmith   </v>
          </cell>
          <cell r="AL572">
            <v>396</v>
          </cell>
          <cell r="AM572">
            <v>0</v>
          </cell>
          <cell r="AN572" t="str">
            <v xml:space="preserve">ZacSmith   </v>
          </cell>
          <cell r="AO572">
            <v>396</v>
          </cell>
          <cell r="AP572">
            <v>0</v>
          </cell>
          <cell r="AQ572" t="str">
            <v xml:space="preserve">ZacSmith   </v>
          </cell>
          <cell r="AR572">
            <v>384</v>
          </cell>
          <cell r="AS572">
            <v>0</v>
          </cell>
          <cell r="AT572" t="str">
            <v xml:space="preserve">ZacSmith   </v>
          </cell>
          <cell r="AU572">
            <v>396</v>
          </cell>
          <cell r="AV572">
            <v>0</v>
          </cell>
          <cell r="AW572" t="str">
            <v xml:space="preserve">ZacSmith   </v>
          </cell>
        </row>
        <row r="573">
          <cell r="AI573">
            <v>379</v>
          </cell>
          <cell r="AJ573">
            <v>7.8804347826086962</v>
          </cell>
          <cell r="AK573" t="str">
            <v xml:space="preserve">MikePyke   </v>
          </cell>
          <cell r="AL573">
            <v>377</v>
          </cell>
          <cell r="AM573">
            <v>7.1739130434782616</v>
          </cell>
          <cell r="AN573" t="str">
            <v xml:space="preserve">MikePyke   </v>
          </cell>
          <cell r="AO573">
            <v>271</v>
          </cell>
          <cell r="AP573">
            <v>10.271739130434783</v>
          </cell>
          <cell r="AQ573" t="str">
            <v xml:space="preserve">MikePyke   </v>
          </cell>
          <cell r="AR573">
            <v>292</v>
          </cell>
          <cell r="AS573">
            <v>1.3043478260869565</v>
          </cell>
          <cell r="AT573" t="str">
            <v xml:space="preserve">MikePyke   </v>
          </cell>
          <cell r="AU573">
            <v>390</v>
          </cell>
          <cell r="AV573">
            <v>14.293478260869566</v>
          </cell>
          <cell r="AW573" t="str">
            <v xml:space="preserve">MikePyke   </v>
          </cell>
        </row>
        <row r="574">
          <cell r="AI574">
            <v>396</v>
          </cell>
          <cell r="AJ574">
            <v>0</v>
          </cell>
          <cell r="AK574" t="str">
            <v xml:space="preserve">ClayCameron  [8.4] </v>
          </cell>
          <cell r="AL574">
            <v>396</v>
          </cell>
          <cell r="AM574">
            <v>0</v>
          </cell>
          <cell r="AN574" t="str">
            <v xml:space="preserve">ClayCameron  [8.4] </v>
          </cell>
          <cell r="AO574">
            <v>396</v>
          </cell>
          <cell r="AP574">
            <v>0</v>
          </cell>
          <cell r="AQ574" t="str">
            <v xml:space="preserve">ClayCameron  [8.4] </v>
          </cell>
          <cell r="AR574">
            <v>384</v>
          </cell>
          <cell r="AS574">
            <v>0</v>
          </cell>
          <cell r="AT574" t="str">
            <v xml:space="preserve">ClayCameron  [8.4] </v>
          </cell>
          <cell r="AU574">
            <v>396</v>
          </cell>
          <cell r="AV574">
            <v>0</v>
          </cell>
          <cell r="AW574" t="str">
            <v xml:space="preserve">ClayCameron  [8.4] </v>
          </cell>
        </row>
        <row r="575">
          <cell r="AI575">
            <v>396</v>
          </cell>
          <cell r="AJ575">
            <v>0</v>
          </cell>
          <cell r="AK575" t="str">
            <v xml:space="preserve">JacksonPaine  [4.8] </v>
          </cell>
          <cell r="AL575">
            <v>396</v>
          </cell>
          <cell r="AM575">
            <v>0</v>
          </cell>
          <cell r="AN575" t="str">
            <v xml:space="preserve">JacksonPaine  [4.8] </v>
          </cell>
          <cell r="AO575">
            <v>396</v>
          </cell>
          <cell r="AP575">
            <v>0</v>
          </cell>
          <cell r="AQ575" t="str">
            <v xml:space="preserve">JacksonPaine  [4.8] </v>
          </cell>
          <cell r="AR575">
            <v>384</v>
          </cell>
          <cell r="AS575">
            <v>0</v>
          </cell>
          <cell r="AT575" t="str">
            <v xml:space="preserve">JacksonPaine  [4.8] </v>
          </cell>
          <cell r="AU575">
            <v>396</v>
          </cell>
          <cell r="AV575">
            <v>0</v>
          </cell>
          <cell r="AW575" t="str">
            <v xml:space="preserve">JacksonPaine  [4.8] </v>
          </cell>
        </row>
        <row r="576">
          <cell r="AI576">
            <v>396</v>
          </cell>
          <cell r="AJ576">
            <v>0</v>
          </cell>
          <cell r="AK576" t="str">
            <v xml:space="preserve">CiaranSheehan  [4] </v>
          </cell>
          <cell r="AL576">
            <v>396</v>
          </cell>
          <cell r="AM576">
            <v>0</v>
          </cell>
          <cell r="AN576" t="str">
            <v xml:space="preserve">CiaranSheehan  [4] </v>
          </cell>
          <cell r="AO576">
            <v>396</v>
          </cell>
          <cell r="AP576">
            <v>0</v>
          </cell>
          <cell r="AQ576" t="str">
            <v xml:space="preserve">CiaranSheehan  [4] </v>
          </cell>
          <cell r="AR576">
            <v>384</v>
          </cell>
          <cell r="AS576">
            <v>0</v>
          </cell>
          <cell r="AT576" t="str">
            <v xml:space="preserve">CiaranSheehan  [4] </v>
          </cell>
          <cell r="AU576">
            <v>396</v>
          </cell>
          <cell r="AV576">
            <v>0</v>
          </cell>
          <cell r="AW576" t="str">
            <v xml:space="preserve">CiaranSheehan  [4] </v>
          </cell>
        </row>
        <row r="577">
          <cell r="AI577">
            <v>396</v>
          </cell>
          <cell r="AJ577">
            <v>0</v>
          </cell>
          <cell r="AK577" t="str">
            <v>ClaySmith  [1] TBC</v>
          </cell>
          <cell r="AL577">
            <v>396</v>
          </cell>
          <cell r="AM577">
            <v>0</v>
          </cell>
          <cell r="AN577" t="str">
            <v>ClaySmith  [1] TBC</v>
          </cell>
          <cell r="AO577">
            <v>396</v>
          </cell>
          <cell r="AP577">
            <v>0</v>
          </cell>
          <cell r="AQ577" t="str">
            <v>ClaySmith  [1] TBC</v>
          </cell>
          <cell r="AR577">
            <v>384</v>
          </cell>
          <cell r="AS577">
            <v>0</v>
          </cell>
          <cell r="AT577" t="str">
            <v>ClaySmith  [1] TBC</v>
          </cell>
          <cell r="AU577">
            <v>396</v>
          </cell>
          <cell r="AV577">
            <v>0</v>
          </cell>
          <cell r="AW577" t="str">
            <v>ClaySmith  [1] TBC</v>
          </cell>
        </row>
        <row r="578">
          <cell r="AI578">
            <v>396</v>
          </cell>
          <cell r="AJ578">
            <v>0</v>
          </cell>
          <cell r="AK578" t="str">
            <v xml:space="preserve">JackLeslie  [1.4] </v>
          </cell>
          <cell r="AL578">
            <v>396</v>
          </cell>
          <cell r="AM578">
            <v>0</v>
          </cell>
          <cell r="AN578" t="str">
            <v xml:space="preserve">JackLeslie  [1.4] </v>
          </cell>
          <cell r="AO578">
            <v>396</v>
          </cell>
          <cell r="AP578">
            <v>0</v>
          </cell>
          <cell r="AQ578" t="str">
            <v xml:space="preserve">JackLeslie  [1.4] </v>
          </cell>
          <cell r="AR578">
            <v>384</v>
          </cell>
          <cell r="AS578">
            <v>0</v>
          </cell>
          <cell r="AT578" t="str">
            <v xml:space="preserve">JackLeslie  [1.4] </v>
          </cell>
          <cell r="AU578">
            <v>396</v>
          </cell>
          <cell r="AV578">
            <v>0</v>
          </cell>
          <cell r="AW578" t="str">
            <v xml:space="preserve">JackLeslie  [1.4] </v>
          </cell>
        </row>
        <row r="579">
          <cell r="AI579">
            <v>396</v>
          </cell>
          <cell r="AJ579">
            <v>0</v>
          </cell>
          <cell r="AK579" t="str">
            <v>FletcherRoberts  [4.4] 2-3w</v>
          </cell>
          <cell r="AL579">
            <v>396</v>
          </cell>
          <cell r="AM579">
            <v>0</v>
          </cell>
          <cell r="AN579" t="str">
            <v>FletcherRoberts  [4.4] 2-3w</v>
          </cell>
          <cell r="AO579">
            <v>396</v>
          </cell>
          <cell r="AP579">
            <v>0</v>
          </cell>
          <cell r="AQ579" t="str">
            <v>FletcherRoberts  [4.4] 2-3w</v>
          </cell>
          <cell r="AR579">
            <v>384</v>
          </cell>
          <cell r="AS579">
            <v>0</v>
          </cell>
          <cell r="AT579" t="str">
            <v>FletcherRoberts  [4.4] 2-3w</v>
          </cell>
          <cell r="AU579">
            <v>396</v>
          </cell>
          <cell r="AV579">
            <v>0</v>
          </cell>
          <cell r="AW579" t="str">
            <v>FletcherRoberts  [4.4] 2-3w</v>
          </cell>
        </row>
        <row r="580">
          <cell r="AI580">
            <v>385</v>
          </cell>
          <cell r="AJ580">
            <v>7.073170731707318</v>
          </cell>
          <cell r="AK580" t="str">
            <v xml:space="preserve">MarkJamar   </v>
          </cell>
          <cell r="AL580">
            <v>387</v>
          </cell>
          <cell r="AM580">
            <v>5.2439024390243905</v>
          </cell>
          <cell r="AN580" t="str">
            <v xml:space="preserve">MarkJamar   </v>
          </cell>
          <cell r="AO580">
            <v>275</v>
          </cell>
          <cell r="AP580">
            <v>10.182926829268293</v>
          </cell>
          <cell r="AQ580" t="str">
            <v xml:space="preserve">MarkJamar   </v>
          </cell>
          <cell r="AR580">
            <v>206</v>
          </cell>
          <cell r="AS580">
            <v>2.8658536585365857</v>
          </cell>
          <cell r="AT580" t="str">
            <v xml:space="preserve">MarkJamar   </v>
          </cell>
          <cell r="AU580">
            <v>391</v>
          </cell>
          <cell r="AV580">
            <v>13.841463414634148</v>
          </cell>
          <cell r="AW580" t="str">
            <v xml:space="preserve">MarkJamar   </v>
          </cell>
        </row>
        <row r="581">
          <cell r="AI581">
            <v>396</v>
          </cell>
          <cell r="AJ581">
            <v>0</v>
          </cell>
          <cell r="AK581" t="str">
            <v>LincolnMcCarthy  [3.8] L/T</v>
          </cell>
          <cell r="AL581">
            <v>396</v>
          </cell>
          <cell r="AM581">
            <v>0</v>
          </cell>
          <cell r="AN581" t="str">
            <v>LincolnMcCarthy  [3.8] L/T</v>
          </cell>
          <cell r="AO581">
            <v>396</v>
          </cell>
          <cell r="AP581">
            <v>0</v>
          </cell>
          <cell r="AQ581" t="str">
            <v>LincolnMcCarthy  [3.8] L/T</v>
          </cell>
          <cell r="AR581">
            <v>384</v>
          </cell>
          <cell r="AS581">
            <v>0</v>
          </cell>
          <cell r="AT581" t="str">
            <v>LincolnMcCarthy  [3.8] L/T</v>
          </cell>
          <cell r="AU581">
            <v>396</v>
          </cell>
          <cell r="AV581">
            <v>0</v>
          </cell>
          <cell r="AW581" t="str">
            <v>LincolnMcCarthy  [3.8] L/T</v>
          </cell>
        </row>
        <row r="582">
          <cell r="AI582">
            <v>396</v>
          </cell>
          <cell r="AJ582">
            <v>0</v>
          </cell>
          <cell r="AK582" t="str">
            <v xml:space="preserve">JakeSpencer  [5] </v>
          </cell>
          <cell r="AL582">
            <v>396</v>
          </cell>
          <cell r="AM582">
            <v>0</v>
          </cell>
          <cell r="AN582" t="str">
            <v xml:space="preserve">JakeSpencer  [5] </v>
          </cell>
          <cell r="AO582">
            <v>396</v>
          </cell>
          <cell r="AP582">
            <v>0</v>
          </cell>
          <cell r="AQ582" t="str">
            <v xml:space="preserve">JakeSpencer  [5] </v>
          </cell>
          <cell r="AR582">
            <v>384</v>
          </cell>
          <cell r="AS582">
            <v>0</v>
          </cell>
          <cell r="AT582" t="str">
            <v xml:space="preserve">JakeSpencer  [5] </v>
          </cell>
          <cell r="AU582">
            <v>396</v>
          </cell>
          <cell r="AV582">
            <v>0</v>
          </cell>
          <cell r="AW582" t="str">
            <v xml:space="preserve">JakeSpencer  [5] </v>
          </cell>
        </row>
        <row r="583">
          <cell r="AI583">
            <v>396</v>
          </cell>
          <cell r="AJ583">
            <v>0</v>
          </cell>
          <cell r="AK583" t="str">
            <v xml:space="preserve">MatthewLeuenberger  [4.4] </v>
          </cell>
          <cell r="AL583">
            <v>396</v>
          </cell>
          <cell r="AM583">
            <v>0</v>
          </cell>
          <cell r="AN583" t="str">
            <v xml:space="preserve">MatthewLeuenberger  [4.4] </v>
          </cell>
          <cell r="AO583">
            <v>396</v>
          </cell>
          <cell r="AP583">
            <v>0</v>
          </cell>
          <cell r="AQ583" t="str">
            <v xml:space="preserve">MatthewLeuenberger  [4.4] </v>
          </cell>
          <cell r="AR583">
            <v>384</v>
          </cell>
          <cell r="AS583">
            <v>0</v>
          </cell>
          <cell r="AT583" t="str">
            <v xml:space="preserve">MatthewLeuenberger  [4.4] </v>
          </cell>
          <cell r="AU583">
            <v>396</v>
          </cell>
          <cell r="AV583">
            <v>0</v>
          </cell>
          <cell r="AW583" t="str">
            <v xml:space="preserve">MatthewLeuenberger  [4.4] </v>
          </cell>
        </row>
        <row r="584">
          <cell r="AI584">
            <v>395</v>
          </cell>
          <cell r="AJ584">
            <v>4.6491228070175437</v>
          </cell>
          <cell r="AK584" t="str">
            <v xml:space="preserve">TomDerickx   </v>
          </cell>
          <cell r="AL584">
            <v>394</v>
          </cell>
          <cell r="AM584">
            <v>1.7543859649122806</v>
          </cell>
          <cell r="AN584" t="str">
            <v xml:space="preserve">TomDerickx   </v>
          </cell>
          <cell r="AO584">
            <v>177</v>
          </cell>
          <cell r="AP584">
            <v>14.035087719298245</v>
          </cell>
          <cell r="AQ584" t="str">
            <v xml:space="preserve">TomDerickx   </v>
          </cell>
          <cell r="AR584">
            <v>219</v>
          </cell>
          <cell r="AS584">
            <v>2.6315789473684208</v>
          </cell>
          <cell r="AT584" t="str">
            <v xml:space="preserve">TomDerickx   </v>
          </cell>
          <cell r="AU584">
            <v>392</v>
          </cell>
          <cell r="AV584">
            <v>13.289473684210526</v>
          </cell>
          <cell r="AW584" t="str">
            <v xml:space="preserve">TomDerickx   </v>
          </cell>
        </row>
        <row r="585">
          <cell r="AI585">
            <v>396</v>
          </cell>
          <cell r="AJ585">
            <v>0</v>
          </cell>
          <cell r="AK585" t="str">
            <v xml:space="preserve">TomBoyd  [8.4] </v>
          </cell>
          <cell r="AL585">
            <v>396</v>
          </cell>
          <cell r="AM585">
            <v>0</v>
          </cell>
          <cell r="AN585" t="str">
            <v xml:space="preserve">TomBoyd  [8.4] </v>
          </cell>
          <cell r="AO585">
            <v>396</v>
          </cell>
          <cell r="AP585">
            <v>0</v>
          </cell>
          <cell r="AQ585" t="str">
            <v xml:space="preserve">TomBoyd  [8.4] </v>
          </cell>
          <cell r="AR585">
            <v>384</v>
          </cell>
          <cell r="AS585">
            <v>0</v>
          </cell>
          <cell r="AT585" t="str">
            <v xml:space="preserve">TomBoyd  [8.4] </v>
          </cell>
          <cell r="AU585">
            <v>396</v>
          </cell>
          <cell r="AV585">
            <v>0</v>
          </cell>
          <cell r="AW585" t="str">
            <v xml:space="preserve">TomBoyd  [8.4] </v>
          </cell>
        </row>
        <row r="586">
          <cell r="AI586">
            <v>396</v>
          </cell>
          <cell r="AJ586">
            <v>0</v>
          </cell>
          <cell r="AK586" t="str">
            <v xml:space="preserve">DawsonSimpson   </v>
          </cell>
          <cell r="AL586">
            <v>396</v>
          </cell>
          <cell r="AM586">
            <v>0</v>
          </cell>
          <cell r="AN586" t="str">
            <v xml:space="preserve">DawsonSimpson   </v>
          </cell>
          <cell r="AO586">
            <v>396</v>
          </cell>
          <cell r="AP586">
            <v>0</v>
          </cell>
          <cell r="AQ586" t="str">
            <v xml:space="preserve">DawsonSimpson   </v>
          </cell>
          <cell r="AR586">
            <v>384</v>
          </cell>
          <cell r="AS586">
            <v>0</v>
          </cell>
          <cell r="AT586" t="str">
            <v xml:space="preserve">DawsonSimpson   </v>
          </cell>
          <cell r="AU586">
            <v>396</v>
          </cell>
          <cell r="AV586">
            <v>0</v>
          </cell>
          <cell r="AW586" t="str">
            <v xml:space="preserve">DawsonSimpson   </v>
          </cell>
        </row>
        <row r="587">
          <cell r="AI587">
            <v>396</v>
          </cell>
          <cell r="AJ587">
            <v>0</v>
          </cell>
          <cell r="AK587" t="str">
            <v xml:space="preserve">JordieMcKenzie  [9] </v>
          </cell>
          <cell r="AL587">
            <v>396</v>
          </cell>
          <cell r="AM587">
            <v>0</v>
          </cell>
          <cell r="AN587" t="str">
            <v xml:space="preserve">JordieMcKenzie  [9] </v>
          </cell>
          <cell r="AO587">
            <v>396</v>
          </cell>
          <cell r="AP587">
            <v>0</v>
          </cell>
          <cell r="AQ587" t="str">
            <v xml:space="preserve">JordieMcKenzie  [9] </v>
          </cell>
          <cell r="AR587">
            <v>384</v>
          </cell>
          <cell r="AS587">
            <v>0</v>
          </cell>
          <cell r="AT587" t="str">
            <v xml:space="preserve">JordieMcKenzie  [9] </v>
          </cell>
          <cell r="AU587">
            <v>396</v>
          </cell>
          <cell r="AV587">
            <v>0</v>
          </cell>
          <cell r="AW587" t="str">
            <v xml:space="preserve">JordieMcKenzie  [9] </v>
          </cell>
        </row>
        <row r="588">
          <cell r="AI588">
            <v>396</v>
          </cell>
          <cell r="AJ588">
            <v>0</v>
          </cell>
          <cell r="AK588" t="str">
            <v xml:space="preserve">BillieSmedts  [5.2] </v>
          </cell>
          <cell r="AL588">
            <v>396</v>
          </cell>
          <cell r="AM588">
            <v>0</v>
          </cell>
          <cell r="AN588" t="str">
            <v xml:space="preserve">BillieSmedts  [5.2] </v>
          </cell>
          <cell r="AO588">
            <v>396</v>
          </cell>
          <cell r="AP588">
            <v>0</v>
          </cell>
          <cell r="AQ588" t="str">
            <v xml:space="preserve">BillieSmedts  [5.2] </v>
          </cell>
          <cell r="AR588">
            <v>384</v>
          </cell>
          <cell r="AS588">
            <v>0</v>
          </cell>
          <cell r="AT588" t="str">
            <v xml:space="preserve">BillieSmedts  [5.2] </v>
          </cell>
          <cell r="AU588">
            <v>396</v>
          </cell>
          <cell r="AV588">
            <v>0</v>
          </cell>
          <cell r="AW588" t="str">
            <v xml:space="preserve">BillieSmedts  [5.2] </v>
          </cell>
        </row>
        <row r="589">
          <cell r="AI589">
            <v>396</v>
          </cell>
          <cell r="AJ589">
            <v>0</v>
          </cell>
          <cell r="AK589" t="str">
            <v xml:space="preserve">JonathanGiles  [9] </v>
          </cell>
          <cell r="AL589">
            <v>396</v>
          </cell>
          <cell r="AM589">
            <v>0</v>
          </cell>
          <cell r="AN589" t="str">
            <v xml:space="preserve">JonathanGiles  [9] </v>
          </cell>
          <cell r="AO589">
            <v>396</v>
          </cell>
          <cell r="AP589">
            <v>0</v>
          </cell>
          <cell r="AQ589" t="str">
            <v xml:space="preserve">JonathanGiles  [9] </v>
          </cell>
          <cell r="AR589">
            <v>384</v>
          </cell>
          <cell r="AS589">
            <v>0</v>
          </cell>
          <cell r="AT589" t="str">
            <v xml:space="preserve">JonathanGiles  [9] </v>
          </cell>
          <cell r="AU589">
            <v>396</v>
          </cell>
          <cell r="AV589">
            <v>0</v>
          </cell>
          <cell r="AW589" t="str">
            <v xml:space="preserve">JonathanGiles  [9] </v>
          </cell>
        </row>
        <row r="590">
          <cell r="AI590">
            <v>396</v>
          </cell>
          <cell r="AJ590">
            <v>0</v>
          </cell>
          <cell r="AK590" t="str">
            <v xml:space="preserve">DanielGorringe  [3] </v>
          </cell>
          <cell r="AL590">
            <v>396</v>
          </cell>
          <cell r="AM590">
            <v>0</v>
          </cell>
          <cell r="AN590" t="str">
            <v xml:space="preserve">DanielGorringe  [3] </v>
          </cell>
          <cell r="AO590">
            <v>396</v>
          </cell>
          <cell r="AP590">
            <v>0</v>
          </cell>
          <cell r="AQ590" t="str">
            <v xml:space="preserve">DanielGorringe  [3] </v>
          </cell>
          <cell r="AR590">
            <v>384</v>
          </cell>
          <cell r="AS590">
            <v>0</v>
          </cell>
          <cell r="AT590" t="str">
            <v xml:space="preserve">DanielGorringe  [3] </v>
          </cell>
          <cell r="AU590">
            <v>396</v>
          </cell>
          <cell r="AV590">
            <v>0</v>
          </cell>
          <cell r="AW590" t="str">
            <v xml:space="preserve">DanielGorringe  [3] </v>
          </cell>
        </row>
        <row r="591">
          <cell r="AI591">
            <v>396</v>
          </cell>
          <cell r="AJ591">
            <v>0</v>
          </cell>
          <cell r="AK591" t="str">
            <v xml:space="preserve">ZakJones  [3] </v>
          </cell>
          <cell r="AL591">
            <v>396</v>
          </cell>
          <cell r="AM591">
            <v>0</v>
          </cell>
          <cell r="AN591" t="str">
            <v xml:space="preserve">ZakJones  [3] </v>
          </cell>
          <cell r="AO591">
            <v>396</v>
          </cell>
          <cell r="AP591">
            <v>0</v>
          </cell>
          <cell r="AQ591" t="str">
            <v xml:space="preserve">ZakJones  [3] </v>
          </cell>
          <cell r="AR591">
            <v>384</v>
          </cell>
          <cell r="AS591">
            <v>0</v>
          </cell>
          <cell r="AT591" t="str">
            <v xml:space="preserve">ZakJones  [3] </v>
          </cell>
          <cell r="AU591">
            <v>396</v>
          </cell>
          <cell r="AV591">
            <v>0</v>
          </cell>
          <cell r="AW591" t="str">
            <v xml:space="preserve">ZakJones  [3] </v>
          </cell>
        </row>
        <row r="592">
          <cell r="AI592">
            <v>380</v>
          </cell>
          <cell r="AJ592">
            <v>7.7570093457943932</v>
          </cell>
          <cell r="AK592" t="str">
            <v>ZacDawson   2-4w</v>
          </cell>
          <cell r="AL592">
            <v>298</v>
          </cell>
          <cell r="AM592">
            <v>11.77570093457944</v>
          </cell>
          <cell r="AN592" t="str">
            <v>ZacDawson   2-4w</v>
          </cell>
          <cell r="AO592">
            <v>393</v>
          </cell>
          <cell r="AP592">
            <v>3.457943925233645</v>
          </cell>
          <cell r="AQ592" t="str">
            <v>ZacDawson   2-4w</v>
          </cell>
          <cell r="AR592">
            <v>362</v>
          </cell>
          <cell r="AS592">
            <v>0.28037383177570097</v>
          </cell>
          <cell r="AT592" t="str">
            <v>ZacDawson   2-4w</v>
          </cell>
          <cell r="AU592">
            <v>393</v>
          </cell>
          <cell r="AV592">
            <v>12.94392523364486</v>
          </cell>
          <cell r="AW592" t="str">
            <v>ZacDawson   2-4w</v>
          </cell>
        </row>
        <row r="593">
          <cell r="AI593">
            <v>396</v>
          </cell>
          <cell r="AJ593">
            <v>0</v>
          </cell>
          <cell r="AK593" t="str">
            <v xml:space="preserve">JackRedpath  [3] </v>
          </cell>
          <cell r="AL593">
            <v>396</v>
          </cell>
          <cell r="AM593">
            <v>0</v>
          </cell>
          <cell r="AN593" t="str">
            <v xml:space="preserve">JackRedpath  [3] </v>
          </cell>
          <cell r="AO593">
            <v>396</v>
          </cell>
          <cell r="AP593">
            <v>0</v>
          </cell>
          <cell r="AQ593" t="str">
            <v xml:space="preserve">JackRedpath  [3] </v>
          </cell>
          <cell r="AR593">
            <v>384</v>
          </cell>
          <cell r="AS593">
            <v>0</v>
          </cell>
          <cell r="AT593" t="str">
            <v xml:space="preserve">JackRedpath  [3] </v>
          </cell>
          <cell r="AU593">
            <v>396</v>
          </cell>
          <cell r="AV593">
            <v>0</v>
          </cell>
          <cell r="AW593" t="str">
            <v xml:space="preserve">JackRedpath  [3] </v>
          </cell>
        </row>
        <row r="594">
          <cell r="AI594">
            <v>384</v>
          </cell>
          <cell r="AJ594">
            <v>7.08955223880597</v>
          </cell>
          <cell r="AK594" t="str">
            <v xml:space="preserve">AlexSexton   </v>
          </cell>
          <cell r="AL594">
            <v>384</v>
          </cell>
          <cell r="AM594">
            <v>5.522388059701492</v>
          </cell>
          <cell r="AN594" t="str">
            <v xml:space="preserve">AlexSexton   </v>
          </cell>
          <cell r="AO594">
            <v>333</v>
          </cell>
          <cell r="AP594">
            <v>7.7611940298507465</v>
          </cell>
          <cell r="AQ594" t="str">
            <v xml:space="preserve">AlexSexton   </v>
          </cell>
          <cell r="AR594">
            <v>190</v>
          </cell>
          <cell r="AS594">
            <v>3.2089552238805967</v>
          </cell>
          <cell r="AT594" t="str">
            <v xml:space="preserve">AlexSexton   </v>
          </cell>
          <cell r="AU594">
            <v>394</v>
          </cell>
          <cell r="AV594">
            <v>12.761194029850746</v>
          </cell>
          <cell r="AW594" t="str">
            <v xml:space="preserve">AlexSexton   </v>
          </cell>
        </row>
        <row r="595">
          <cell r="AI595">
            <v>396</v>
          </cell>
          <cell r="AJ595">
            <v>0</v>
          </cell>
          <cell r="AK595" t="str">
            <v xml:space="preserve">BradHartman  [4.6] </v>
          </cell>
          <cell r="AL595">
            <v>396</v>
          </cell>
          <cell r="AM595">
            <v>0</v>
          </cell>
          <cell r="AN595" t="str">
            <v xml:space="preserve">BradHartman  [4.6] </v>
          </cell>
          <cell r="AO595">
            <v>396</v>
          </cell>
          <cell r="AP595">
            <v>0</v>
          </cell>
          <cell r="AQ595" t="str">
            <v xml:space="preserve">BradHartman  [4.6] </v>
          </cell>
          <cell r="AR595">
            <v>384</v>
          </cell>
          <cell r="AS595">
            <v>0</v>
          </cell>
          <cell r="AT595" t="str">
            <v xml:space="preserve">BradHartman  [4.6] </v>
          </cell>
          <cell r="AU595">
            <v>396</v>
          </cell>
          <cell r="AV595">
            <v>0</v>
          </cell>
          <cell r="AW595" t="str">
            <v xml:space="preserve">BradHartman  [4.6] </v>
          </cell>
        </row>
        <row r="596">
          <cell r="AI596">
            <v>396</v>
          </cell>
          <cell r="AJ596">
            <v>0</v>
          </cell>
          <cell r="AK596" t="str">
            <v xml:space="preserve">SimonTunbridge  [3.4] </v>
          </cell>
          <cell r="AL596">
            <v>396</v>
          </cell>
          <cell r="AM596">
            <v>0</v>
          </cell>
          <cell r="AN596" t="str">
            <v xml:space="preserve">SimonTunbridge  [3.4] </v>
          </cell>
          <cell r="AO596">
            <v>396</v>
          </cell>
          <cell r="AP596">
            <v>0</v>
          </cell>
          <cell r="AQ596" t="str">
            <v xml:space="preserve">SimonTunbridge  [3.4] </v>
          </cell>
          <cell r="AR596">
            <v>384</v>
          </cell>
          <cell r="AS596">
            <v>0</v>
          </cell>
          <cell r="AT596" t="str">
            <v xml:space="preserve">SimonTunbridge  [3.4] </v>
          </cell>
          <cell r="AU596">
            <v>396</v>
          </cell>
          <cell r="AV596">
            <v>0</v>
          </cell>
          <cell r="AW596" t="str">
            <v xml:space="preserve">SimonTunbridge  [3.4] </v>
          </cell>
        </row>
        <row r="597">
          <cell r="AI597">
            <v>396</v>
          </cell>
          <cell r="AJ597">
            <v>0</v>
          </cell>
          <cell r="AK597" t="str">
            <v xml:space="preserve">ColinSylvia  [5.2] </v>
          </cell>
          <cell r="AL597">
            <v>396</v>
          </cell>
          <cell r="AM597">
            <v>0</v>
          </cell>
          <cell r="AN597" t="str">
            <v xml:space="preserve">ColinSylvia  [5.2] </v>
          </cell>
          <cell r="AO597">
            <v>396</v>
          </cell>
          <cell r="AP597">
            <v>0</v>
          </cell>
          <cell r="AQ597" t="str">
            <v xml:space="preserve">ColinSylvia  [5.2] </v>
          </cell>
          <cell r="AR597">
            <v>384</v>
          </cell>
          <cell r="AS597">
            <v>0</v>
          </cell>
          <cell r="AT597" t="str">
            <v xml:space="preserve">ColinSylvia  [5.2] </v>
          </cell>
          <cell r="AU597">
            <v>396</v>
          </cell>
          <cell r="AV597">
            <v>0</v>
          </cell>
          <cell r="AW597" t="str">
            <v xml:space="preserve">ColinSylvia  [5.2] </v>
          </cell>
        </row>
        <row r="598">
          <cell r="AI598">
            <v>396</v>
          </cell>
          <cell r="AJ598">
            <v>0</v>
          </cell>
          <cell r="AK598" t="str">
            <v>JonathanFreeman  [4] 6-8w</v>
          </cell>
          <cell r="AL598">
            <v>396</v>
          </cell>
          <cell r="AM598">
            <v>0</v>
          </cell>
          <cell r="AN598" t="str">
            <v>JonathanFreeman  [4] 6-8w</v>
          </cell>
          <cell r="AO598">
            <v>396</v>
          </cell>
          <cell r="AP598">
            <v>0</v>
          </cell>
          <cell r="AQ598" t="str">
            <v>JonathanFreeman  [4] 6-8w</v>
          </cell>
          <cell r="AR598">
            <v>384</v>
          </cell>
          <cell r="AS598">
            <v>0</v>
          </cell>
          <cell r="AT598" t="str">
            <v>JonathanFreeman  [4] 6-8w</v>
          </cell>
          <cell r="AU598">
            <v>396</v>
          </cell>
          <cell r="AV598">
            <v>0</v>
          </cell>
          <cell r="AW598" t="str">
            <v>JonathanFreeman  [4] 6-8w</v>
          </cell>
        </row>
        <row r="599">
          <cell r="AI599">
            <v>396</v>
          </cell>
          <cell r="AJ599">
            <v>0</v>
          </cell>
          <cell r="AK599" t="str">
            <v xml:space="preserve">SamBlease  [2] </v>
          </cell>
          <cell r="AL599">
            <v>396</v>
          </cell>
          <cell r="AM599">
            <v>0</v>
          </cell>
          <cell r="AN599" t="str">
            <v xml:space="preserve">SamBlease  [2] </v>
          </cell>
          <cell r="AO599">
            <v>396</v>
          </cell>
          <cell r="AP599">
            <v>0</v>
          </cell>
          <cell r="AQ599" t="str">
            <v xml:space="preserve">SamBlease  [2] </v>
          </cell>
          <cell r="AR599">
            <v>384</v>
          </cell>
          <cell r="AS599">
            <v>0</v>
          </cell>
          <cell r="AT599" t="str">
            <v xml:space="preserve">SamBlease  [2] </v>
          </cell>
          <cell r="AU599">
            <v>396</v>
          </cell>
          <cell r="AV599">
            <v>0</v>
          </cell>
          <cell r="AW599" t="str">
            <v xml:space="preserve">SamBlease  [2] </v>
          </cell>
        </row>
        <row r="600">
          <cell r="AI600">
            <v>396</v>
          </cell>
          <cell r="AJ600">
            <v>0</v>
          </cell>
          <cell r="AK600" t="str">
            <v>LiamSumner  [1.4] 7w</v>
          </cell>
          <cell r="AL600">
            <v>396</v>
          </cell>
          <cell r="AM600">
            <v>0</v>
          </cell>
          <cell r="AN600" t="str">
            <v>LiamSumner  [1.4] 7w</v>
          </cell>
          <cell r="AO600">
            <v>396</v>
          </cell>
          <cell r="AP600">
            <v>0</v>
          </cell>
          <cell r="AQ600" t="str">
            <v>LiamSumner  [1.4] 7w</v>
          </cell>
          <cell r="AR600">
            <v>384</v>
          </cell>
          <cell r="AS600">
            <v>0</v>
          </cell>
          <cell r="AT600" t="str">
            <v>LiamSumner  [1.4] 7w</v>
          </cell>
          <cell r="AU600">
            <v>396</v>
          </cell>
          <cell r="AV600">
            <v>0</v>
          </cell>
          <cell r="AW600" t="str">
            <v>LiamSumner  [1.4] 7w</v>
          </cell>
        </row>
        <row r="601">
          <cell r="AI601">
            <v>396</v>
          </cell>
          <cell r="AJ601">
            <v>0</v>
          </cell>
          <cell r="AK601" t="str">
            <v xml:space="preserve">TimGolds  [2.4] </v>
          </cell>
          <cell r="AL601">
            <v>396</v>
          </cell>
          <cell r="AM601">
            <v>0</v>
          </cell>
          <cell r="AN601" t="str">
            <v xml:space="preserve">TimGolds  [2.4] </v>
          </cell>
          <cell r="AO601">
            <v>396</v>
          </cell>
          <cell r="AP601">
            <v>0</v>
          </cell>
          <cell r="AQ601" t="str">
            <v xml:space="preserve">TimGolds  [2.4] </v>
          </cell>
          <cell r="AR601">
            <v>384</v>
          </cell>
          <cell r="AS601">
            <v>0</v>
          </cell>
          <cell r="AT601" t="str">
            <v xml:space="preserve">TimGolds  [2.4] </v>
          </cell>
          <cell r="AU601">
            <v>396</v>
          </cell>
          <cell r="AV601">
            <v>0</v>
          </cell>
          <cell r="AW601" t="str">
            <v xml:space="preserve">TimGolds  [2.4] </v>
          </cell>
        </row>
        <row r="602">
          <cell r="AI602">
            <v>396</v>
          </cell>
          <cell r="AJ602">
            <v>0</v>
          </cell>
          <cell r="AK602" t="str">
            <v xml:space="preserve">ShaunMcKernan  [2] </v>
          </cell>
          <cell r="AL602">
            <v>396</v>
          </cell>
          <cell r="AM602">
            <v>0</v>
          </cell>
          <cell r="AN602" t="str">
            <v xml:space="preserve">ShaunMcKernan  [2] </v>
          </cell>
          <cell r="AO602">
            <v>396</v>
          </cell>
          <cell r="AP602">
            <v>0</v>
          </cell>
          <cell r="AQ602" t="str">
            <v xml:space="preserve">ShaunMcKernan  [2] </v>
          </cell>
          <cell r="AR602">
            <v>384</v>
          </cell>
          <cell r="AS602">
            <v>0</v>
          </cell>
          <cell r="AT602" t="str">
            <v xml:space="preserve">ShaunMcKernan  [2] </v>
          </cell>
          <cell r="AU602">
            <v>396</v>
          </cell>
          <cell r="AV602">
            <v>0</v>
          </cell>
          <cell r="AW602" t="str">
            <v xml:space="preserve">ShaunMcKernan  [2] </v>
          </cell>
        </row>
        <row r="603">
          <cell r="AI603">
            <v>396</v>
          </cell>
          <cell r="AJ603">
            <v>0</v>
          </cell>
          <cell r="AK603" t="str">
            <v xml:space="preserve">ArielSteinberg  [3] </v>
          </cell>
          <cell r="AL603">
            <v>396</v>
          </cell>
          <cell r="AM603">
            <v>0</v>
          </cell>
          <cell r="AN603" t="str">
            <v xml:space="preserve">ArielSteinberg  [3] </v>
          </cell>
          <cell r="AO603">
            <v>396</v>
          </cell>
          <cell r="AP603">
            <v>0</v>
          </cell>
          <cell r="AQ603" t="str">
            <v xml:space="preserve">ArielSteinberg  [3] </v>
          </cell>
          <cell r="AR603">
            <v>384</v>
          </cell>
          <cell r="AS603">
            <v>0</v>
          </cell>
          <cell r="AT603" t="str">
            <v xml:space="preserve">ArielSteinberg  [3] </v>
          </cell>
          <cell r="AU603">
            <v>396</v>
          </cell>
          <cell r="AV603">
            <v>0</v>
          </cell>
          <cell r="AW603" t="str">
            <v xml:space="preserve">ArielSteinberg  [3] </v>
          </cell>
        </row>
        <row r="604">
          <cell r="AI604">
            <v>396</v>
          </cell>
          <cell r="AJ604">
            <v>0</v>
          </cell>
          <cell r="AK604" t="str">
            <v>AnthonyMorabito  [2.6] TBC</v>
          </cell>
          <cell r="AL604">
            <v>396</v>
          </cell>
          <cell r="AM604">
            <v>0</v>
          </cell>
          <cell r="AN604" t="str">
            <v>AnthonyMorabito  [2.6] TBC</v>
          </cell>
          <cell r="AO604">
            <v>396</v>
          </cell>
          <cell r="AP604">
            <v>0</v>
          </cell>
          <cell r="AQ604" t="str">
            <v>AnthonyMorabito  [2.6] TBC</v>
          </cell>
          <cell r="AR604">
            <v>384</v>
          </cell>
          <cell r="AS604">
            <v>0</v>
          </cell>
          <cell r="AT604" t="str">
            <v>AnthonyMorabito  [2.6] TBC</v>
          </cell>
          <cell r="AU604">
            <v>396</v>
          </cell>
          <cell r="AV604">
            <v>0</v>
          </cell>
          <cell r="AW604" t="str">
            <v>AnthonyMorabito  [2.6] TBC</v>
          </cell>
        </row>
        <row r="605">
          <cell r="AI605">
            <v>396</v>
          </cell>
          <cell r="AJ605">
            <v>0</v>
          </cell>
          <cell r="AK605" t="str">
            <v xml:space="preserve">TimmySumner  [4.8] </v>
          </cell>
          <cell r="AL605">
            <v>396</v>
          </cell>
          <cell r="AM605">
            <v>0</v>
          </cell>
          <cell r="AN605" t="str">
            <v xml:space="preserve">TimmySumner  [4.8] </v>
          </cell>
          <cell r="AO605">
            <v>396</v>
          </cell>
          <cell r="AP605">
            <v>0</v>
          </cell>
          <cell r="AQ605" t="str">
            <v xml:space="preserve">TimmySumner  [4.8] </v>
          </cell>
          <cell r="AR605">
            <v>384</v>
          </cell>
          <cell r="AS605">
            <v>0</v>
          </cell>
          <cell r="AT605" t="str">
            <v xml:space="preserve">TimmySumner  [4.8] </v>
          </cell>
          <cell r="AU605">
            <v>396</v>
          </cell>
          <cell r="AV605">
            <v>0</v>
          </cell>
          <cell r="AW605" t="str">
            <v xml:space="preserve">TimmySumner  [4.8] </v>
          </cell>
        </row>
        <row r="606">
          <cell r="AI606">
            <v>396</v>
          </cell>
          <cell r="AJ606">
            <v>0</v>
          </cell>
          <cell r="AK606" t="str">
            <v>MatthewKreuzer  [1] 5w</v>
          </cell>
          <cell r="AL606">
            <v>396</v>
          </cell>
          <cell r="AM606">
            <v>0</v>
          </cell>
          <cell r="AN606" t="str">
            <v>MatthewKreuzer  [1] 5w</v>
          </cell>
          <cell r="AO606">
            <v>396</v>
          </cell>
          <cell r="AP606">
            <v>0</v>
          </cell>
          <cell r="AQ606" t="str">
            <v>MatthewKreuzer  [1] 5w</v>
          </cell>
          <cell r="AR606">
            <v>384</v>
          </cell>
          <cell r="AS606">
            <v>0</v>
          </cell>
          <cell r="AT606" t="str">
            <v>MatthewKreuzer  [1] 5w</v>
          </cell>
          <cell r="AU606">
            <v>396</v>
          </cell>
          <cell r="AV606">
            <v>0</v>
          </cell>
          <cell r="AW606" t="str">
            <v>MatthewKreuzer  [1] 5w</v>
          </cell>
        </row>
        <row r="607">
          <cell r="AI607">
            <v>396</v>
          </cell>
          <cell r="AJ607">
            <v>0</v>
          </cell>
          <cell r="AK607" t="str">
            <v xml:space="preserve">ShaunHampson  [9.8] </v>
          </cell>
          <cell r="AL607">
            <v>396</v>
          </cell>
          <cell r="AM607">
            <v>0</v>
          </cell>
          <cell r="AN607" t="str">
            <v xml:space="preserve">ShaunHampson  [9.8] </v>
          </cell>
          <cell r="AO607">
            <v>396</v>
          </cell>
          <cell r="AP607">
            <v>0</v>
          </cell>
          <cell r="AQ607" t="str">
            <v xml:space="preserve">ShaunHampson  [9.8] </v>
          </cell>
          <cell r="AR607">
            <v>384</v>
          </cell>
          <cell r="AS607">
            <v>0</v>
          </cell>
          <cell r="AT607" t="str">
            <v xml:space="preserve">ShaunHampson  [9.8] </v>
          </cell>
          <cell r="AU607">
            <v>396</v>
          </cell>
          <cell r="AV607">
            <v>0</v>
          </cell>
          <cell r="AW607" t="str">
            <v xml:space="preserve">ShaunHampson  [9.8] </v>
          </cell>
        </row>
        <row r="608">
          <cell r="AI608">
            <v>396</v>
          </cell>
          <cell r="AJ608">
            <v>0</v>
          </cell>
          <cell r="AK608" t="str">
            <v xml:space="preserve">AndrewPhillips  [1] </v>
          </cell>
          <cell r="AL608">
            <v>396</v>
          </cell>
          <cell r="AM608">
            <v>0</v>
          </cell>
          <cell r="AN608" t="str">
            <v xml:space="preserve">AndrewPhillips  [1] </v>
          </cell>
          <cell r="AO608">
            <v>396</v>
          </cell>
          <cell r="AP608">
            <v>0</v>
          </cell>
          <cell r="AQ608" t="str">
            <v xml:space="preserve">AndrewPhillips  [1] </v>
          </cell>
          <cell r="AR608">
            <v>384</v>
          </cell>
          <cell r="AS608">
            <v>0</v>
          </cell>
          <cell r="AT608" t="str">
            <v xml:space="preserve">AndrewPhillips  [1] </v>
          </cell>
          <cell r="AU608">
            <v>396</v>
          </cell>
          <cell r="AV608">
            <v>0</v>
          </cell>
          <cell r="AW608" t="str">
            <v xml:space="preserve">AndrewPhillips  [1] </v>
          </cell>
        </row>
        <row r="609">
          <cell r="AI609">
            <v>396</v>
          </cell>
          <cell r="AJ609">
            <v>0</v>
          </cell>
          <cell r="AK609" t="str">
            <v xml:space="preserve">AyceCordy  [1] </v>
          </cell>
          <cell r="AL609">
            <v>396</v>
          </cell>
          <cell r="AM609">
            <v>0</v>
          </cell>
          <cell r="AN609" t="str">
            <v xml:space="preserve">AyceCordy  [1] </v>
          </cell>
          <cell r="AO609">
            <v>396</v>
          </cell>
          <cell r="AP609">
            <v>0</v>
          </cell>
          <cell r="AQ609" t="str">
            <v xml:space="preserve">AyceCordy  [1] </v>
          </cell>
          <cell r="AR609">
            <v>384</v>
          </cell>
          <cell r="AS609">
            <v>0</v>
          </cell>
          <cell r="AT609" t="str">
            <v xml:space="preserve">AyceCordy  [1] </v>
          </cell>
          <cell r="AU609">
            <v>396</v>
          </cell>
          <cell r="AV609">
            <v>0</v>
          </cell>
          <cell r="AW609" t="str">
            <v xml:space="preserve">AyceCordy  [1] </v>
          </cell>
        </row>
        <row r="610">
          <cell r="AI610">
            <v>396</v>
          </cell>
          <cell r="AJ610">
            <v>0</v>
          </cell>
          <cell r="AK610" t="str">
            <v xml:space="preserve">LouisHerbert  [2.4] </v>
          </cell>
          <cell r="AL610">
            <v>396</v>
          </cell>
          <cell r="AM610">
            <v>0</v>
          </cell>
          <cell r="AN610" t="str">
            <v xml:space="preserve">LouisHerbert  [2.4] </v>
          </cell>
          <cell r="AO610">
            <v>396</v>
          </cell>
          <cell r="AP610">
            <v>0</v>
          </cell>
          <cell r="AQ610" t="str">
            <v xml:space="preserve">LouisHerbert  [2.4] </v>
          </cell>
          <cell r="AR610">
            <v>384</v>
          </cell>
          <cell r="AS610">
            <v>0</v>
          </cell>
          <cell r="AT610" t="str">
            <v xml:space="preserve">LouisHerbert  [2.4] </v>
          </cell>
          <cell r="AU610">
            <v>396</v>
          </cell>
          <cell r="AV610">
            <v>0</v>
          </cell>
          <cell r="AW610" t="str">
            <v xml:space="preserve">LouisHerbert  [2.4] </v>
          </cell>
        </row>
        <row r="611">
          <cell r="AI611">
            <v>396</v>
          </cell>
          <cell r="AJ611">
            <v>0</v>
          </cell>
          <cell r="AK611" t="str">
            <v xml:space="preserve">SebTape  [3] </v>
          </cell>
          <cell r="AL611">
            <v>396</v>
          </cell>
          <cell r="AM611">
            <v>0</v>
          </cell>
          <cell r="AN611" t="str">
            <v xml:space="preserve">SebTape  [3] </v>
          </cell>
          <cell r="AO611">
            <v>396</v>
          </cell>
          <cell r="AP611">
            <v>0</v>
          </cell>
          <cell r="AQ611" t="str">
            <v xml:space="preserve">SebTape  [3] </v>
          </cell>
          <cell r="AR611">
            <v>384</v>
          </cell>
          <cell r="AS611">
            <v>0</v>
          </cell>
          <cell r="AT611" t="str">
            <v xml:space="preserve">SebTape  [3] </v>
          </cell>
          <cell r="AU611">
            <v>396</v>
          </cell>
          <cell r="AV611">
            <v>0</v>
          </cell>
          <cell r="AW611" t="str">
            <v xml:space="preserve">SebTape  [3] </v>
          </cell>
        </row>
        <row r="612">
          <cell r="AI612">
            <v>396</v>
          </cell>
          <cell r="AJ612">
            <v>0</v>
          </cell>
          <cell r="AK612" t="str">
            <v xml:space="preserve">RobbieTarrant  [0.4] </v>
          </cell>
          <cell r="AL612">
            <v>396</v>
          </cell>
          <cell r="AM612">
            <v>0</v>
          </cell>
          <cell r="AN612" t="str">
            <v xml:space="preserve">RobbieTarrant  [0.4] </v>
          </cell>
          <cell r="AO612">
            <v>396</v>
          </cell>
          <cell r="AP612">
            <v>0</v>
          </cell>
          <cell r="AQ612" t="str">
            <v xml:space="preserve">RobbieTarrant  [0.4] </v>
          </cell>
          <cell r="AR612">
            <v>384</v>
          </cell>
          <cell r="AS612">
            <v>0</v>
          </cell>
          <cell r="AT612" t="str">
            <v xml:space="preserve">RobbieTarrant  [0.4] </v>
          </cell>
          <cell r="AU612">
            <v>396</v>
          </cell>
          <cell r="AV612">
            <v>0</v>
          </cell>
          <cell r="AW612" t="str">
            <v xml:space="preserve">RobbieTarrant  [0.4] </v>
          </cell>
        </row>
        <row r="613">
          <cell r="AI613">
            <v>396</v>
          </cell>
          <cell r="AJ613">
            <v>0</v>
          </cell>
          <cell r="AK613" t="str">
            <v xml:space="preserve">ElliottKavanagh  [2.6] </v>
          </cell>
          <cell r="AL613">
            <v>396</v>
          </cell>
          <cell r="AM613">
            <v>0</v>
          </cell>
          <cell r="AN613" t="str">
            <v xml:space="preserve">ElliottKavanagh  [2.6] </v>
          </cell>
          <cell r="AO613">
            <v>396</v>
          </cell>
          <cell r="AP613">
            <v>0</v>
          </cell>
          <cell r="AQ613" t="str">
            <v xml:space="preserve">ElliottKavanagh  [2.6] </v>
          </cell>
          <cell r="AR613">
            <v>384</v>
          </cell>
          <cell r="AS613">
            <v>0</v>
          </cell>
          <cell r="AT613" t="str">
            <v xml:space="preserve">ElliottKavanagh  [2.6] </v>
          </cell>
          <cell r="AU613">
            <v>396</v>
          </cell>
          <cell r="AV613">
            <v>0</v>
          </cell>
          <cell r="AW613" t="str">
            <v xml:space="preserve">ElliottKavanagh  [2.6] </v>
          </cell>
        </row>
        <row r="614">
          <cell r="AI614">
            <v>386</v>
          </cell>
          <cell r="AJ614">
            <v>6.9375</v>
          </cell>
          <cell r="AK614" t="str">
            <v xml:space="preserve">RobertWarnock   </v>
          </cell>
          <cell r="AL614">
            <v>395</v>
          </cell>
          <cell r="AM614">
            <v>1.75</v>
          </cell>
          <cell r="AN614" t="str">
            <v xml:space="preserve">RobertWarnock   </v>
          </cell>
          <cell r="AO614">
            <v>339</v>
          </cell>
          <cell r="AP614">
            <v>7.625</v>
          </cell>
          <cell r="AQ614" t="str">
            <v xml:space="preserve">RobertWarnock   </v>
          </cell>
          <cell r="AR614">
            <v>277</v>
          </cell>
          <cell r="AS614">
            <v>1.5</v>
          </cell>
          <cell r="AT614" t="str">
            <v xml:space="preserve">RobertWarnock   </v>
          </cell>
          <cell r="AU614">
            <v>395</v>
          </cell>
          <cell r="AV614">
            <v>9.78125</v>
          </cell>
          <cell r="AW614" t="str">
            <v xml:space="preserve">RobertWarnock   </v>
          </cell>
        </row>
        <row r="615">
          <cell r="AI615">
            <v>396</v>
          </cell>
          <cell r="AJ615">
            <v>0</v>
          </cell>
          <cell r="AK615" t="str">
            <v xml:space="preserve">MaxDuffy  [1.6] </v>
          </cell>
          <cell r="AL615">
            <v>396</v>
          </cell>
          <cell r="AM615">
            <v>0</v>
          </cell>
          <cell r="AN615" t="str">
            <v xml:space="preserve">MaxDuffy  [1.6] </v>
          </cell>
          <cell r="AO615">
            <v>396</v>
          </cell>
          <cell r="AP615">
            <v>0</v>
          </cell>
          <cell r="AQ615" t="str">
            <v xml:space="preserve">MaxDuffy  [1.6] </v>
          </cell>
          <cell r="AR615">
            <v>384</v>
          </cell>
          <cell r="AS615">
            <v>0</v>
          </cell>
          <cell r="AT615" t="str">
            <v xml:space="preserve">MaxDuffy  [1.6] </v>
          </cell>
          <cell r="AU615">
            <v>396</v>
          </cell>
          <cell r="AV615">
            <v>0</v>
          </cell>
          <cell r="AW615" t="str">
            <v xml:space="preserve">MaxDuffy  [1.6] </v>
          </cell>
        </row>
        <row r="616">
          <cell r="AI616">
            <v>396</v>
          </cell>
          <cell r="AJ616">
            <v>0</v>
          </cell>
          <cell r="AK616" t="str">
            <v xml:space="preserve">MichaelTalia  [3] </v>
          </cell>
          <cell r="AL616">
            <v>396</v>
          </cell>
          <cell r="AM616">
            <v>0</v>
          </cell>
          <cell r="AN616" t="str">
            <v xml:space="preserve">MichaelTalia  [3] </v>
          </cell>
          <cell r="AO616">
            <v>396</v>
          </cell>
          <cell r="AP616">
            <v>0</v>
          </cell>
          <cell r="AQ616" t="str">
            <v xml:space="preserve">MichaelTalia  [3] </v>
          </cell>
          <cell r="AR616">
            <v>384</v>
          </cell>
          <cell r="AS616">
            <v>0</v>
          </cell>
          <cell r="AT616" t="str">
            <v xml:space="preserve">MichaelTalia  [3] </v>
          </cell>
          <cell r="AU616">
            <v>396</v>
          </cell>
          <cell r="AV616">
            <v>0</v>
          </cell>
          <cell r="AW616" t="str">
            <v xml:space="preserve">MichaelTalia  [3] </v>
          </cell>
        </row>
        <row r="617">
          <cell r="AI617">
            <v>396</v>
          </cell>
          <cell r="AJ617">
            <v>0</v>
          </cell>
          <cell r="AK617" t="str">
            <v xml:space="preserve">TomClurey  [1] </v>
          </cell>
          <cell r="AL617">
            <v>396</v>
          </cell>
          <cell r="AM617">
            <v>0</v>
          </cell>
          <cell r="AN617" t="str">
            <v xml:space="preserve">TomClurey  [1] </v>
          </cell>
          <cell r="AO617">
            <v>396</v>
          </cell>
          <cell r="AP617">
            <v>0</v>
          </cell>
          <cell r="AQ617" t="str">
            <v xml:space="preserve">TomClurey  [1] </v>
          </cell>
          <cell r="AR617">
            <v>384</v>
          </cell>
          <cell r="AS617">
            <v>0</v>
          </cell>
          <cell r="AT617" t="str">
            <v xml:space="preserve">TomClurey  [1] </v>
          </cell>
          <cell r="AU617">
            <v>396</v>
          </cell>
          <cell r="AV617">
            <v>0</v>
          </cell>
          <cell r="AW617" t="str">
            <v xml:space="preserve">TomClurey  [1] </v>
          </cell>
        </row>
        <row r="618">
          <cell r="AI618">
            <v>396</v>
          </cell>
          <cell r="AJ618">
            <v>0</v>
          </cell>
          <cell r="AK618" t="str">
            <v xml:space="preserve">NathanBrown  [1.8] </v>
          </cell>
          <cell r="AL618">
            <v>396</v>
          </cell>
          <cell r="AM618">
            <v>0</v>
          </cell>
          <cell r="AN618" t="str">
            <v xml:space="preserve">NathanBrown  [1.8] </v>
          </cell>
          <cell r="AO618">
            <v>396</v>
          </cell>
          <cell r="AP618">
            <v>0</v>
          </cell>
          <cell r="AQ618" t="str">
            <v xml:space="preserve">NathanBrown  [1.8] </v>
          </cell>
          <cell r="AR618">
            <v>384</v>
          </cell>
          <cell r="AS618">
            <v>0</v>
          </cell>
          <cell r="AT618" t="str">
            <v xml:space="preserve">NathanBrown  [1.8] </v>
          </cell>
          <cell r="AU618">
            <v>396</v>
          </cell>
          <cell r="AV618">
            <v>0</v>
          </cell>
          <cell r="AW618" t="str">
            <v xml:space="preserve">NathanBrown  [1.8] </v>
          </cell>
        </row>
        <row r="619">
          <cell r="AI619">
            <v>396</v>
          </cell>
          <cell r="AJ619">
            <v>0</v>
          </cell>
          <cell r="AK619" t="str">
            <v xml:space="preserve">MaxWarren  [1] </v>
          </cell>
          <cell r="AL619">
            <v>396</v>
          </cell>
          <cell r="AM619">
            <v>0</v>
          </cell>
          <cell r="AN619" t="str">
            <v xml:space="preserve">MaxWarren  [1] </v>
          </cell>
          <cell r="AO619">
            <v>396</v>
          </cell>
          <cell r="AP619">
            <v>0</v>
          </cell>
          <cell r="AQ619" t="str">
            <v xml:space="preserve">MaxWarren  [1] </v>
          </cell>
          <cell r="AR619">
            <v>384</v>
          </cell>
          <cell r="AS619">
            <v>0</v>
          </cell>
          <cell r="AT619" t="str">
            <v xml:space="preserve">MaxWarren  [1] </v>
          </cell>
          <cell r="AU619">
            <v>396</v>
          </cell>
          <cell r="AV619">
            <v>0</v>
          </cell>
          <cell r="AW619" t="str">
            <v xml:space="preserve">MaxWarren  [1] </v>
          </cell>
        </row>
        <row r="620">
          <cell r="AI620">
            <v>396</v>
          </cell>
          <cell r="AJ620">
            <v>0</v>
          </cell>
          <cell r="AK620" t="str">
            <v xml:space="preserve">CamEllis-Yolmen  [0.8] </v>
          </cell>
          <cell r="AL620">
            <v>396</v>
          </cell>
          <cell r="AM620">
            <v>0</v>
          </cell>
          <cell r="AN620" t="str">
            <v xml:space="preserve">CamEllis-Yolmen  [0.8] </v>
          </cell>
          <cell r="AO620">
            <v>396</v>
          </cell>
          <cell r="AP620">
            <v>0</v>
          </cell>
          <cell r="AQ620" t="str">
            <v xml:space="preserve">CamEllis-Yolmen  [0.8] </v>
          </cell>
          <cell r="AR620">
            <v>384</v>
          </cell>
          <cell r="AS620">
            <v>0</v>
          </cell>
          <cell r="AT620" t="str">
            <v xml:space="preserve">CamEllis-Yolmen  [0.8] </v>
          </cell>
          <cell r="AU620">
            <v>396</v>
          </cell>
          <cell r="AV620">
            <v>0</v>
          </cell>
          <cell r="AW620" t="str">
            <v xml:space="preserve">CamEllis-Yolmen  [0.8] </v>
          </cell>
        </row>
        <row r="621">
          <cell r="AI621">
            <v>396</v>
          </cell>
          <cell r="AJ621">
            <v>0</v>
          </cell>
          <cell r="AK621" t="str">
            <v xml:space="preserve">LukeMcGuane  [2.4] </v>
          </cell>
          <cell r="AL621">
            <v>396</v>
          </cell>
          <cell r="AM621">
            <v>0</v>
          </cell>
          <cell r="AN621" t="str">
            <v xml:space="preserve">LukeMcGuane  [2.4] </v>
          </cell>
          <cell r="AO621">
            <v>396</v>
          </cell>
          <cell r="AP621">
            <v>0</v>
          </cell>
          <cell r="AQ621" t="str">
            <v xml:space="preserve">LukeMcGuane  [2.4] </v>
          </cell>
          <cell r="AR621">
            <v>384</v>
          </cell>
          <cell r="AS621">
            <v>0</v>
          </cell>
          <cell r="AT621" t="str">
            <v xml:space="preserve">LukeMcGuane  [2.4] </v>
          </cell>
          <cell r="AU621">
            <v>396</v>
          </cell>
          <cell r="AV621">
            <v>0</v>
          </cell>
          <cell r="AW621" t="str">
            <v xml:space="preserve">LukeMcGuane  [2.4] </v>
          </cell>
        </row>
        <row r="630">
          <cell r="AI630">
            <v>396</v>
          </cell>
          <cell r="AJ630">
            <v>0</v>
          </cell>
          <cell r="AK630" t="str">
            <v xml:space="preserve">AnthonyWilson  [0] </v>
          </cell>
          <cell r="AL630">
            <v>396</v>
          </cell>
          <cell r="AM630">
            <v>0</v>
          </cell>
          <cell r="AN630" t="str">
            <v xml:space="preserve">AnthonyWilson  [0] </v>
          </cell>
          <cell r="AO630">
            <v>396</v>
          </cell>
          <cell r="AP630">
            <v>0</v>
          </cell>
          <cell r="AQ630" t="str">
            <v xml:space="preserve">AnthonyWilson  [0] </v>
          </cell>
          <cell r="AR630">
            <v>384</v>
          </cell>
          <cell r="AS630">
            <v>0</v>
          </cell>
          <cell r="AT630" t="str">
            <v xml:space="preserve">AnthonyWilson  [0] </v>
          </cell>
          <cell r="AU630">
            <v>396</v>
          </cell>
          <cell r="AV630">
            <v>0</v>
          </cell>
          <cell r="AW630" t="str">
            <v xml:space="preserve">AnthonyWilson  [0] </v>
          </cell>
        </row>
        <row r="631">
          <cell r="AI631">
            <v>396</v>
          </cell>
          <cell r="AJ631">
            <v>0</v>
          </cell>
          <cell r="AK631" t="str">
            <v xml:space="preserve">ArchieSmith   </v>
          </cell>
          <cell r="AL631">
            <v>396</v>
          </cell>
          <cell r="AM631">
            <v>0</v>
          </cell>
          <cell r="AN631" t="str">
            <v xml:space="preserve">ArchieSmith   </v>
          </cell>
          <cell r="AO631">
            <v>396</v>
          </cell>
          <cell r="AP631">
            <v>0</v>
          </cell>
          <cell r="AQ631" t="str">
            <v xml:space="preserve">ArchieSmith   </v>
          </cell>
          <cell r="AR631">
            <v>384</v>
          </cell>
          <cell r="AS631">
            <v>0</v>
          </cell>
          <cell r="AT631" t="str">
            <v xml:space="preserve">ArchieSmith   </v>
          </cell>
          <cell r="AU631">
            <v>396</v>
          </cell>
          <cell r="AV631">
            <v>0</v>
          </cell>
          <cell r="AW631" t="str">
            <v xml:space="preserve">ArchieSmith   </v>
          </cell>
        </row>
        <row r="694">
          <cell r="AI694">
            <v>396</v>
          </cell>
          <cell r="AJ694">
            <v>0</v>
          </cell>
          <cell r="AK694" t="str">
            <v xml:space="preserve">HarrisonWigg  [0] </v>
          </cell>
          <cell r="AL694">
            <v>396</v>
          </cell>
          <cell r="AM694">
            <v>0</v>
          </cell>
          <cell r="AN694" t="str">
            <v xml:space="preserve">HarrisonWigg  [0] </v>
          </cell>
          <cell r="AO694">
            <v>396</v>
          </cell>
          <cell r="AP694">
            <v>0</v>
          </cell>
          <cell r="AQ694" t="str">
            <v xml:space="preserve">HarrisonWigg  [0] </v>
          </cell>
          <cell r="AR694">
            <v>384</v>
          </cell>
          <cell r="AS694">
            <v>0</v>
          </cell>
          <cell r="AT694" t="str">
            <v xml:space="preserve">HarrisonWigg  [0] </v>
          </cell>
          <cell r="AU694">
            <v>396</v>
          </cell>
          <cell r="AV694">
            <v>0</v>
          </cell>
          <cell r="AW694" t="str">
            <v xml:space="preserve">HarrisonWigg  [0] </v>
          </cell>
        </row>
        <row r="695">
          <cell r="AI695">
            <v>396</v>
          </cell>
          <cell r="AJ695">
            <v>0</v>
          </cell>
          <cell r="AK695" t="str">
            <v xml:space="preserve">HarryDear  [0] </v>
          </cell>
          <cell r="AL695">
            <v>396</v>
          </cell>
          <cell r="AM695">
            <v>0</v>
          </cell>
          <cell r="AN695" t="str">
            <v xml:space="preserve">HarryDear  [0] </v>
          </cell>
          <cell r="AO695">
            <v>396</v>
          </cell>
          <cell r="AP695">
            <v>0</v>
          </cell>
          <cell r="AQ695" t="str">
            <v xml:space="preserve">HarryDear  [0] </v>
          </cell>
          <cell r="AR695">
            <v>384</v>
          </cell>
          <cell r="AS695">
            <v>0</v>
          </cell>
          <cell r="AT695" t="str">
            <v xml:space="preserve">HarryDear  [0] </v>
          </cell>
          <cell r="AU695">
            <v>396</v>
          </cell>
          <cell r="AV695">
            <v>0</v>
          </cell>
          <cell r="AW695" t="str">
            <v xml:space="preserve">HarryDear  [0] </v>
          </cell>
        </row>
        <row r="703">
          <cell r="AI703">
            <v>396</v>
          </cell>
          <cell r="AJ703">
            <v>0</v>
          </cell>
          <cell r="AK703" t="str">
            <v xml:space="preserve">AdamKennedy   </v>
          </cell>
          <cell r="AL703">
            <v>396</v>
          </cell>
          <cell r="AM703">
            <v>0</v>
          </cell>
          <cell r="AN703" t="str">
            <v xml:space="preserve">AdamKennedy   </v>
          </cell>
          <cell r="AO703">
            <v>396</v>
          </cell>
          <cell r="AP703">
            <v>0</v>
          </cell>
          <cell r="AQ703" t="str">
            <v xml:space="preserve">AdamKennedy   </v>
          </cell>
          <cell r="AR703">
            <v>384</v>
          </cell>
          <cell r="AS703">
            <v>0</v>
          </cell>
          <cell r="AT703" t="str">
            <v xml:space="preserve">AdamKennedy   </v>
          </cell>
          <cell r="AU703">
            <v>396</v>
          </cell>
          <cell r="AV703">
            <v>0</v>
          </cell>
          <cell r="AW703" t="str">
            <v xml:space="preserve">AdamKennedy   </v>
          </cell>
        </row>
        <row r="707">
          <cell r="AI707">
            <v>396</v>
          </cell>
          <cell r="AJ707">
            <v>0</v>
          </cell>
          <cell r="AK707" t="str">
            <v xml:space="preserve">JackOsborn  [0] </v>
          </cell>
          <cell r="AL707">
            <v>396</v>
          </cell>
          <cell r="AM707">
            <v>0</v>
          </cell>
          <cell r="AN707" t="str">
            <v xml:space="preserve">JackOsborn  [0] </v>
          </cell>
          <cell r="AO707">
            <v>396</v>
          </cell>
          <cell r="AP707">
            <v>0</v>
          </cell>
          <cell r="AQ707" t="str">
            <v xml:space="preserve">JackOsborn  [0] </v>
          </cell>
          <cell r="AR707">
            <v>384</v>
          </cell>
          <cell r="AS707">
            <v>0</v>
          </cell>
          <cell r="AT707" t="str">
            <v xml:space="preserve">JackOsborn  [0] </v>
          </cell>
          <cell r="AU707">
            <v>396</v>
          </cell>
          <cell r="AV707">
            <v>0</v>
          </cell>
          <cell r="AW707" t="str">
            <v xml:space="preserve">JackOsborn  [0] </v>
          </cell>
        </row>
        <row r="716">
          <cell r="AI716">
            <v>396</v>
          </cell>
          <cell r="AJ716">
            <v>0</v>
          </cell>
          <cell r="AK716" t="str">
            <v xml:space="preserve">JakeKelly  [0] </v>
          </cell>
          <cell r="AL716">
            <v>396</v>
          </cell>
          <cell r="AM716">
            <v>0</v>
          </cell>
          <cell r="AN716" t="str">
            <v xml:space="preserve">JakeKelly  [0] </v>
          </cell>
          <cell r="AO716">
            <v>396</v>
          </cell>
          <cell r="AP716">
            <v>0</v>
          </cell>
          <cell r="AQ716" t="str">
            <v xml:space="preserve">JakeKelly  [0] </v>
          </cell>
          <cell r="AR716">
            <v>384</v>
          </cell>
          <cell r="AS716">
            <v>0</v>
          </cell>
          <cell r="AT716" t="str">
            <v xml:space="preserve">JakeKelly  [0] </v>
          </cell>
          <cell r="AU716">
            <v>396</v>
          </cell>
          <cell r="AV716">
            <v>0</v>
          </cell>
          <cell r="AW716" t="str">
            <v xml:space="preserve">JakeKelly  [0] </v>
          </cell>
        </row>
        <row r="719">
          <cell r="AI719">
            <v>396</v>
          </cell>
          <cell r="AJ719">
            <v>0</v>
          </cell>
          <cell r="AK719" t="str">
            <v xml:space="preserve">JakeLever  [0] </v>
          </cell>
          <cell r="AL719">
            <v>396</v>
          </cell>
          <cell r="AM719">
            <v>0</v>
          </cell>
          <cell r="AN719" t="str">
            <v xml:space="preserve">JakeLever  [0] </v>
          </cell>
          <cell r="AO719">
            <v>396</v>
          </cell>
          <cell r="AP719">
            <v>0</v>
          </cell>
          <cell r="AQ719" t="str">
            <v xml:space="preserve">JakeLever  [0] </v>
          </cell>
          <cell r="AR719">
            <v>384</v>
          </cell>
          <cell r="AS719">
            <v>0</v>
          </cell>
          <cell r="AT719" t="str">
            <v xml:space="preserve">JakeLever  [0] </v>
          </cell>
          <cell r="AU719">
            <v>396</v>
          </cell>
          <cell r="AV719">
            <v>0</v>
          </cell>
          <cell r="AW719" t="str">
            <v xml:space="preserve">JakeLever  [0] </v>
          </cell>
        </row>
        <row r="764">
          <cell r="AI764">
            <v>396</v>
          </cell>
          <cell r="AJ764">
            <v>0</v>
          </cell>
          <cell r="AK764" t="str">
            <v xml:space="preserve">KeenanRamsey  [0] </v>
          </cell>
          <cell r="AL764">
            <v>396</v>
          </cell>
          <cell r="AM764">
            <v>0</v>
          </cell>
          <cell r="AN764" t="str">
            <v xml:space="preserve">KeenanRamsey  [0] </v>
          </cell>
          <cell r="AO764">
            <v>396</v>
          </cell>
          <cell r="AP764">
            <v>0</v>
          </cell>
          <cell r="AQ764" t="str">
            <v xml:space="preserve">KeenanRamsey  [0] </v>
          </cell>
          <cell r="AR764">
            <v>384</v>
          </cell>
          <cell r="AS764">
            <v>0</v>
          </cell>
          <cell r="AT764" t="str">
            <v xml:space="preserve">KeenanRamsey  [0] </v>
          </cell>
          <cell r="AU764">
            <v>396</v>
          </cell>
          <cell r="AV764">
            <v>0</v>
          </cell>
          <cell r="AW764" t="str">
            <v xml:space="preserve">KeenanRamsey  [0] </v>
          </cell>
        </row>
        <row r="797">
          <cell r="AI797">
            <v>396</v>
          </cell>
          <cell r="AJ797">
            <v>0</v>
          </cell>
          <cell r="AK797" t="str">
            <v xml:space="preserve">MitchMcGovern  [0] </v>
          </cell>
          <cell r="AL797">
            <v>396</v>
          </cell>
          <cell r="AM797">
            <v>0</v>
          </cell>
          <cell r="AN797" t="str">
            <v xml:space="preserve">MitchMcGovern  [0] </v>
          </cell>
          <cell r="AO797">
            <v>396</v>
          </cell>
          <cell r="AP797">
            <v>0</v>
          </cell>
          <cell r="AQ797" t="str">
            <v xml:space="preserve">MitchMcGovern  [0] </v>
          </cell>
          <cell r="AR797">
            <v>384</v>
          </cell>
          <cell r="AS797">
            <v>0</v>
          </cell>
          <cell r="AT797" t="str">
            <v xml:space="preserve">MitchMcGovern  [0] </v>
          </cell>
          <cell r="AU797">
            <v>396</v>
          </cell>
          <cell r="AV797">
            <v>0</v>
          </cell>
          <cell r="AW797" t="str">
            <v xml:space="preserve">MitchMcGovern  [0] </v>
          </cell>
        </row>
        <row r="811">
          <cell r="AI811">
            <v>396</v>
          </cell>
          <cell r="AJ811">
            <v>0</v>
          </cell>
          <cell r="AK811" t="str">
            <v xml:space="preserve">ReillyOBrien  [0] </v>
          </cell>
          <cell r="AL811">
            <v>396</v>
          </cell>
          <cell r="AM811">
            <v>0</v>
          </cell>
          <cell r="AN811" t="str">
            <v xml:space="preserve">ReillyOBrien  [0] </v>
          </cell>
          <cell r="AO811">
            <v>396</v>
          </cell>
          <cell r="AP811">
            <v>0</v>
          </cell>
          <cell r="AQ811" t="str">
            <v xml:space="preserve">ReillyOBrien  [0] </v>
          </cell>
          <cell r="AR811">
            <v>384</v>
          </cell>
          <cell r="AS811">
            <v>0</v>
          </cell>
          <cell r="AT811" t="str">
            <v xml:space="preserve">ReillyOBrien  [0] </v>
          </cell>
          <cell r="AU811">
            <v>396</v>
          </cell>
          <cell r="AV811">
            <v>0</v>
          </cell>
          <cell r="AW811" t="str">
            <v xml:space="preserve">ReillyOBrien  [0] </v>
          </cell>
        </row>
        <row r="812">
          <cell r="AI812">
            <v>396</v>
          </cell>
          <cell r="AJ812">
            <v>0</v>
          </cell>
          <cell r="AK812" t="str">
            <v>RileyKnight  [0] 8-9w</v>
          </cell>
          <cell r="AL812">
            <v>396</v>
          </cell>
          <cell r="AM812">
            <v>0</v>
          </cell>
          <cell r="AN812" t="str">
            <v>RileyKnight  [0] 8-9w</v>
          </cell>
          <cell r="AO812">
            <v>396</v>
          </cell>
          <cell r="AP812">
            <v>0</v>
          </cell>
          <cell r="AQ812" t="str">
            <v>RileyKnight  [0] 8-9w</v>
          </cell>
          <cell r="AR812">
            <v>384</v>
          </cell>
          <cell r="AS812">
            <v>0</v>
          </cell>
          <cell r="AT812" t="str">
            <v>RileyKnight  [0] 8-9w</v>
          </cell>
          <cell r="AU812">
            <v>396</v>
          </cell>
          <cell r="AV812">
            <v>0</v>
          </cell>
          <cell r="AW812" t="str">
            <v>RileyKnight  [0] 8-9w</v>
          </cell>
        </row>
        <row r="814">
          <cell r="AI814">
            <v>396</v>
          </cell>
          <cell r="AJ814">
            <v>0</v>
          </cell>
          <cell r="AK814" t="str">
            <v>RoryAtkins  [0] 11w</v>
          </cell>
          <cell r="AL814">
            <v>396</v>
          </cell>
          <cell r="AM814">
            <v>0</v>
          </cell>
          <cell r="AN814" t="str">
            <v>RoryAtkins  [0] 11w</v>
          </cell>
          <cell r="AO814">
            <v>396</v>
          </cell>
          <cell r="AP814">
            <v>0</v>
          </cell>
          <cell r="AQ814" t="str">
            <v>RoryAtkins  [0] 11w</v>
          </cell>
          <cell r="AR814">
            <v>384</v>
          </cell>
          <cell r="AS814">
            <v>0</v>
          </cell>
          <cell r="AT814" t="str">
            <v>RoryAtkins  [0] 11w</v>
          </cell>
          <cell r="AU814">
            <v>396</v>
          </cell>
          <cell r="AV814">
            <v>0</v>
          </cell>
          <cell r="AW814" t="str">
            <v>RoryAtkins  [0] 11w</v>
          </cell>
        </row>
        <row r="821">
          <cell r="AI821">
            <v>396</v>
          </cell>
          <cell r="AJ821">
            <v>0</v>
          </cell>
          <cell r="AK821" t="str">
            <v xml:space="preserve">SamSiggins   </v>
          </cell>
          <cell r="AL821">
            <v>396</v>
          </cell>
          <cell r="AM821">
            <v>0</v>
          </cell>
          <cell r="AN821" t="str">
            <v xml:space="preserve">SamSiggins   </v>
          </cell>
          <cell r="AO821">
            <v>396</v>
          </cell>
          <cell r="AP821">
            <v>0</v>
          </cell>
          <cell r="AQ821" t="str">
            <v xml:space="preserve">SamSiggins   </v>
          </cell>
          <cell r="AR821">
            <v>384</v>
          </cell>
          <cell r="AS821">
            <v>0</v>
          </cell>
          <cell r="AT821" t="str">
            <v xml:space="preserve">SamSiggins   </v>
          </cell>
          <cell r="AU821">
            <v>396</v>
          </cell>
          <cell r="AV821">
            <v>0</v>
          </cell>
          <cell r="AW821" t="str">
            <v xml:space="preserve">SamSiggins   </v>
          </cell>
        </row>
      </sheetData>
      <sheetData sheetId="1">
        <row r="2">
          <cell r="C2" t="str">
            <v>AndyOtten</v>
          </cell>
          <cell r="D2">
            <v>79</v>
          </cell>
          <cell r="E2" t="str">
            <v>25y 9m</v>
          </cell>
          <cell r="F2">
            <v>32643</v>
          </cell>
          <cell r="G2">
            <v>0</v>
          </cell>
          <cell r="H2" t="str">
            <v>AD</v>
          </cell>
        </row>
        <row r="3">
          <cell r="C3" t="str">
            <v>AnthonyWilson</v>
          </cell>
          <cell r="D3">
            <v>0</v>
          </cell>
          <cell r="E3" t="str">
            <v>22y 7m</v>
          </cell>
          <cell r="F3">
            <v>33818</v>
          </cell>
          <cell r="G3">
            <v>0</v>
          </cell>
          <cell r="H3" t="str">
            <v>AD</v>
          </cell>
        </row>
        <row r="4">
          <cell r="C4" t="str">
            <v>BradCrouch</v>
          </cell>
          <cell r="D4">
            <v>25</v>
          </cell>
          <cell r="E4" t="str">
            <v>21y 1m</v>
          </cell>
          <cell r="F4">
            <v>34348</v>
          </cell>
          <cell r="G4">
            <v>0</v>
          </cell>
          <cell r="H4" t="str">
            <v>AD</v>
          </cell>
        </row>
        <row r="5">
          <cell r="C5" t="str">
            <v>BrentReilly</v>
          </cell>
          <cell r="D5">
            <v>203</v>
          </cell>
          <cell r="E5" t="str">
            <v>31y 3m</v>
          </cell>
          <cell r="F5">
            <v>30632</v>
          </cell>
          <cell r="G5">
            <v>0</v>
          </cell>
          <cell r="H5" t="str">
            <v>AD</v>
          </cell>
        </row>
        <row r="6">
          <cell r="C6" t="str">
            <v>BrodieMartin</v>
          </cell>
          <cell r="D6">
            <v>35</v>
          </cell>
          <cell r="E6" t="str">
            <v>26y 4m</v>
          </cell>
          <cell r="F6">
            <v>32453</v>
          </cell>
          <cell r="G6">
            <v>0</v>
          </cell>
          <cell r="H6" t="str">
            <v>AD</v>
          </cell>
        </row>
        <row r="7">
          <cell r="C7" t="str">
            <v>BrodieSmith</v>
          </cell>
          <cell r="D7">
            <v>76</v>
          </cell>
          <cell r="E7" t="str">
            <v>23y 1m</v>
          </cell>
          <cell r="F7">
            <v>33617</v>
          </cell>
          <cell r="G7">
            <v>0</v>
          </cell>
          <cell r="H7" t="str">
            <v>AD</v>
          </cell>
        </row>
        <row r="8">
          <cell r="C8" t="str">
            <v>CamEllis-Yolmen</v>
          </cell>
          <cell r="D8">
            <v>1</v>
          </cell>
          <cell r="E8" t="str">
            <v>22y 1m</v>
          </cell>
          <cell r="F8">
            <v>33997</v>
          </cell>
          <cell r="G8">
            <v>0</v>
          </cell>
          <cell r="H8" t="str">
            <v>AD</v>
          </cell>
        </row>
        <row r="9">
          <cell r="C9" t="str">
            <v>CharlieCameron</v>
          </cell>
          <cell r="D9">
            <v>7</v>
          </cell>
          <cell r="E9" t="str">
            <v>20y 8m</v>
          </cell>
          <cell r="F9">
            <v>34520</v>
          </cell>
          <cell r="G9">
            <v>0</v>
          </cell>
          <cell r="H9" t="str">
            <v>AD</v>
          </cell>
        </row>
        <row r="10">
          <cell r="C10" t="str">
            <v>DanielTalia</v>
          </cell>
          <cell r="D10">
            <v>76</v>
          </cell>
          <cell r="E10" t="str">
            <v>23y 5m</v>
          </cell>
          <cell r="F10">
            <v>33513</v>
          </cell>
          <cell r="G10">
            <v>0</v>
          </cell>
          <cell r="H10" t="str">
            <v>AD</v>
          </cell>
        </row>
        <row r="11">
          <cell r="C11" t="str">
            <v>DavidMacKay</v>
          </cell>
          <cell r="D11">
            <v>124</v>
          </cell>
          <cell r="E11" t="str">
            <v>26y 7m</v>
          </cell>
          <cell r="F11">
            <v>32349</v>
          </cell>
          <cell r="G11">
            <v>0</v>
          </cell>
          <cell r="H11" t="str">
            <v>AD</v>
          </cell>
        </row>
        <row r="12">
          <cell r="C12" t="str">
            <v>EddieBetts</v>
          </cell>
          <cell r="D12">
            <v>206</v>
          </cell>
          <cell r="E12" t="str">
            <v>28y 3m</v>
          </cell>
          <cell r="F12">
            <v>31742</v>
          </cell>
          <cell r="G12">
            <v>0</v>
          </cell>
          <cell r="H12" t="str">
            <v>AD</v>
          </cell>
        </row>
        <row r="13">
          <cell r="C13" t="str">
            <v>HarrisonWigg</v>
          </cell>
          <cell r="D13">
            <v>0</v>
          </cell>
          <cell r="E13" t="str">
            <v>18y 4m</v>
          </cell>
          <cell r="F13">
            <v>35354</v>
          </cell>
          <cell r="G13">
            <v>0</v>
          </cell>
          <cell r="H13" t="str">
            <v>AD</v>
          </cell>
        </row>
        <row r="14">
          <cell r="C14" t="str">
            <v>HarryDear</v>
          </cell>
          <cell r="D14">
            <v>0</v>
          </cell>
          <cell r="E14" t="str">
            <v>18y 6m</v>
          </cell>
          <cell r="F14">
            <v>35295</v>
          </cell>
          <cell r="G14">
            <v>0</v>
          </cell>
          <cell r="H14" t="str">
            <v>AD</v>
          </cell>
        </row>
        <row r="15">
          <cell r="C15" t="str">
            <v>JackOsborn</v>
          </cell>
          <cell r="D15">
            <v>0</v>
          </cell>
          <cell r="E15" t="str">
            <v>24y 10m</v>
          </cell>
          <cell r="F15">
            <v>32992</v>
          </cell>
          <cell r="G15">
            <v>0</v>
          </cell>
          <cell r="H15" t="str">
            <v>AD</v>
          </cell>
        </row>
        <row r="16">
          <cell r="C16" t="str">
            <v>JakeKelly</v>
          </cell>
          <cell r="D16">
            <v>0</v>
          </cell>
          <cell r="E16" t="str">
            <v>20y 1m</v>
          </cell>
          <cell r="F16">
            <v>34720</v>
          </cell>
          <cell r="G16">
            <v>0</v>
          </cell>
          <cell r="H16" t="str">
            <v>AD</v>
          </cell>
        </row>
        <row r="17">
          <cell r="C17" t="str">
            <v>JakeLever</v>
          </cell>
          <cell r="D17">
            <v>0</v>
          </cell>
          <cell r="E17" t="str">
            <v>19y</v>
          </cell>
          <cell r="F17">
            <v>35129</v>
          </cell>
          <cell r="G17">
            <v>0</v>
          </cell>
          <cell r="H17" t="str">
            <v>AD</v>
          </cell>
        </row>
        <row r="18">
          <cell r="C18" t="str">
            <v>JamesPodsiadly</v>
          </cell>
          <cell r="D18">
            <v>104</v>
          </cell>
          <cell r="E18" t="str">
            <v>33y 6m</v>
          </cell>
          <cell r="F18">
            <v>29839</v>
          </cell>
          <cell r="G18">
            <v>0</v>
          </cell>
          <cell r="H18" t="str">
            <v>AD</v>
          </cell>
        </row>
        <row r="19">
          <cell r="C19" t="str">
            <v>JarrydLyons</v>
          </cell>
          <cell r="D19">
            <v>22</v>
          </cell>
          <cell r="E19" t="str">
            <v>22y 7m</v>
          </cell>
          <cell r="F19">
            <v>33807</v>
          </cell>
          <cell r="G19">
            <v>0</v>
          </cell>
          <cell r="H19" t="str">
            <v>AD</v>
          </cell>
        </row>
        <row r="20">
          <cell r="C20" t="str">
            <v>JoshJenkins</v>
          </cell>
          <cell r="D20">
            <v>48</v>
          </cell>
          <cell r="E20" t="str">
            <v>26y 1m</v>
          </cell>
          <cell r="F20">
            <v>32547</v>
          </cell>
          <cell r="G20">
            <v>0</v>
          </cell>
          <cell r="H20" t="str">
            <v>AD</v>
          </cell>
        </row>
        <row r="21">
          <cell r="C21" t="str">
            <v>KeenanRamsey</v>
          </cell>
          <cell r="D21">
            <v>0</v>
          </cell>
          <cell r="E21" t="str">
            <v>18y 6m</v>
          </cell>
          <cell r="F21">
            <v>35300</v>
          </cell>
          <cell r="G21">
            <v>0</v>
          </cell>
          <cell r="H21" t="str">
            <v>AD</v>
          </cell>
        </row>
        <row r="22">
          <cell r="C22" t="str">
            <v>KyleCheney</v>
          </cell>
          <cell r="D22">
            <v>41</v>
          </cell>
          <cell r="E22" t="str">
            <v>25y 6m</v>
          </cell>
          <cell r="F22">
            <v>32745</v>
          </cell>
          <cell r="G22">
            <v>0</v>
          </cell>
          <cell r="H22" t="str">
            <v>AD</v>
          </cell>
        </row>
        <row r="23">
          <cell r="C23" t="str">
            <v>KyleHartigan</v>
          </cell>
          <cell r="D23">
            <v>10</v>
          </cell>
          <cell r="E23" t="str">
            <v>23y 4m</v>
          </cell>
          <cell r="F23">
            <v>33549</v>
          </cell>
          <cell r="G23">
            <v>0</v>
          </cell>
          <cell r="H23" t="str">
            <v>AD</v>
          </cell>
        </row>
        <row r="24">
          <cell r="C24" t="str">
            <v>LukeBrown</v>
          </cell>
          <cell r="D24">
            <v>46</v>
          </cell>
          <cell r="E24" t="str">
            <v>22y 5m</v>
          </cell>
          <cell r="F24">
            <v>33869</v>
          </cell>
          <cell r="G24">
            <v>0</v>
          </cell>
          <cell r="H24" t="str">
            <v>AD</v>
          </cell>
        </row>
        <row r="25">
          <cell r="C25" t="str">
            <v>LukeLowden</v>
          </cell>
          <cell r="D25">
            <v>1</v>
          </cell>
          <cell r="E25" t="str">
            <v>24y</v>
          </cell>
          <cell r="F25">
            <v>33291</v>
          </cell>
          <cell r="G25">
            <v>0</v>
          </cell>
          <cell r="H25" t="str">
            <v>AD</v>
          </cell>
        </row>
        <row r="26">
          <cell r="C26" t="str">
            <v>MattCrouch</v>
          </cell>
          <cell r="D26">
            <v>8</v>
          </cell>
          <cell r="E26" t="str">
            <v>19y 10m</v>
          </cell>
          <cell r="F26">
            <v>34810</v>
          </cell>
          <cell r="G26">
            <v>0</v>
          </cell>
          <cell r="H26" t="str">
            <v>AD</v>
          </cell>
        </row>
        <row r="27">
          <cell r="C27" t="str">
            <v>MatthewJaensch</v>
          </cell>
          <cell r="D27">
            <v>67</v>
          </cell>
          <cell r="E27" t="str">
            <v>25y 5m</v>
          </cell>
          <cell r="F27">
            <v>32769</v>
          </cell>
          <cell r="G27">
            <v>0</v>
          </cell>
          <cell r="H27" t="str">
            <v>AD</v>
          </cell>
        </row>
        <row r="28">
          <cell r="C28" t="str">
            <v>MatthewWright</v>
          </cell>
          <cell r="D28">
            <v>78</v>
          </cell>
          <cell r="E28" t="str">
            <v>25y 2m</v>
          </cell>
          <cell r="F28">
            <v>32856</v>
          </cell>
          <cell r="G28">
            <v>0</v>
          </cell>
          <cell r="H28" t="str">
            <v>AD</v>
          </cell>
        </row>
        <row r="29">
          <cell r="C29" t="str">
            <v>MitchGrigg</v>
          </cell>
          <cell r="D29">
            <v>14</v>
          </cell>
          <cell r="E29" t="str">
            <v>22y 2m</v>
          </cell>
          <cell r="F29">
            <v>33971</v>
          </cell>
          <cell r="G29">
            <v>0</v>
          </cell>
          <cell r="H29" t="str">
            <v>AD</v>
          </cell>
        </row>
        <row r="30">
          <cell r="C30" t="str">
            <v>MitchMcGovern</v>
          </cell>
          <cell r="D30">
            <v>0</v>
          </cell>
          <cell r="E30" t="str">
            <v>20y 4m</v>
          </cell>
          <cell r="F30">
            <v>34618</v>
          </cell>
          <cell r="G30">
            <v>0</v>
          </cell>
          <cell r="H30" t="str">
            <v>AD</v>
          </cell>
        </row>
        <row r="31">
          <cell r="C31" t="str">
            <v>NathanVanBerlo</v>
          </cell>
          <cell r="D31">
            <v>182</v>
          </cell>
          <cell r="E31" t="str">
            <v>28y 9m</v>
          </cell>
          <cell r="F31">
            <v>31569</v>
          </cell>
          <cell r="G31">
            <v>0</v>
          </cell>
          <cell r="H31" t="str">
            <v>AD</v>
          </cell>
        </row>
        <row r="32">
          <cell r="C32" t="str">
            <v>PatrickDangerfield</v>
          </cell>
          <cell r="D32">
            <v>131</v>
          </cell>
          <cell r="E32" t="str">
            <v>24y 11m</v>
          </cell>
          <cell r="F32">
            <v>32968</v>
          </cell>
          <cell r="G32">
            <v>0</v>
          </cell>
          <cell r="H32" t="str">
            <v>AD</v>
          </cell>
        </row>
        <row r="33">
          <cell r="C33" t="str">
            <v>ReillyOBrien</v>
          </cell>
          <cell r="D33">
            <v>0</v>
          </cell>
          <cell r="E33" t="str">
            <v>19y 6m</v>
          </cell>
          <cell r="F33">
            <v>34931</v>
          </cell>
          <cell r="G33">
            <v>0</v>
          </cell>
          <cell r="H33" t="str">
            <v>AD</v>
          </cell>
        </row>
        <row r="34">
          <cell r="C34" t="str">
            <v>RichardDouglas</v>
          </cell>
          <cell r="D34">
            <v>155</v>
          </cell>
          <cell r="E34" t="str">
            <v>28y 1m</v>
          </cell>
          <cell r="F34">
            <v>31814</v>
          </cell>
          <cell r="G34">
            <v>0</v>
          </cell>
          <cell r="H34" t="str">
            <v>AD</v>
          </cell>
        </row>
        <row r="35">
          <cell r="C35" t="str">
            <v>RickyHenderson</v>
          </cell>
          <cell r="D35">
            <v>64</v>
          </cell>
          <cell r="E35" t="str">
            <v>26y 5m</v>
          </cell>
          <cell r="F35">
            <v>32397</v>
          </cell>
          <cell r="G35">
            <v>0</v>
          </cell>
          <cell r="H35" t="str">
            <v>AD</v>
          </cell>
        </row>
        <row r="36">
          <cell r="C36" t="str">
            <v>RileyKnight</v>
          </cell>
          <cell r="D36">
            <v>0</v>
          </cell>
          <cell r="E36" t="str">
            <v>19y 11m</v>
          </cell>
          <cell r="F36">
            <v>34785</v>
          </cell>
          <cell r="G36">
            <v>0</v>
          </cell>
          <cell r="H36" t="str">
            <v>AD</v>
          </cell>
        </row>
        <row r="37">
          <cell r="C37" t="str">
            <v>RoryAtkins</v>
          </cell>
          <cell r="D37">
            <v>0</v>
          </cell>
          <cell r="E37" t="str">
            <v>20y 7m</v>
          </cell>
          <cell r="F37">
            <v>34527</v>
          </cell>
          <cell r="G37">
            <v>0</v>
          </cell>
          <cell r="H37" t="str">
            <v>AD</v>
          </cell>
        </row>
        <row r="38">
          <cell r="C38" t="str">
            <v>RoryLaird</v>
          </cell>
          <cell r="D38">
            <v>34</v>
          </cell>
          <cell r="E38" t="str">
            <v>21y 2m</v>
          </cell>
          <cell r="F38">
            <v>34332</v>
          </cell>
          <cell r="G38">
            <v>0</v>
          </cell>
          <cell r="H38" t="str">
            <v>AD</v>
          </cell>
        </row>
        <row r="39">
          <cell r="C39" t="str">
            <v>RorySloane</v>
          </cell>
          <cell r="D39">
            <v>100</v>
          </cell>
          <cell r="E39" t="str">
            <v>24y 11m</v>
          </cell>
          <cell r="F39">
            <v>32949</v>
          </cell>
          <cell r="G39">
            <v>0</v>
          </cell>
          <cell r="H39" t="str">
            <v>AD</v>
          </cell>
        </row>
        <row r="40">
          <cell r="C40" t="str">
            <v>SamJacobs</v>
          </cell>
          <cell r="D40">
            <v>104</v>
          </cell>
          <cell r="E40" t="str">
            <v>26y 11m</v>
          </cell>
          <cell r="F40">
            <v>32243</v>
          </cell>
          <cell r="G40">
            <v>0</v>
          </cell>
          <cell r="H40" t="str">
            <v>AD</v>
          </cell>
        </row>
        <row r="41">
          <cell r="C41" t="str">
            <v>SamKerridge</v>
          </cell>
          <cell r="D41">
            <v>26</v>
          </cell>
          <cell r="E41" t="str">
            <v>21y 10m</v>
          </cell>
          <cell r="F41">
            <v>34085</v>
          </cell>
          <cell r="G41">
            <v>0</v>
          </cell>
          <cell r="H41" t="str">
            <v>AD</v>
          </cell>
        </row>
        <row r="42">
          <cell r="C42" t="str">
            <v>SamShaw</v>
          </cell>
          <cell r="D42">
            <v>22</v>
          </cell>
          <cell r="E42" t="str">
            <v>23y 11m</v>
          </cell>
          <cell r="F42">
            <v>33333</v>
          </cell>
          <cell r="G42">
            <v>0</v>
          </cell>
          <cell r="H42" t="str">
            <v>AD</v>
          </cell>
        </row>
        <row r="43">
          <cell r="C43" t="str">
            <v>SamSiggins</v>
          </cell>
          <cell r="D43">
            <v>0</v>
          </cell>
          <cell r="E43" t="str">
            <v>20y 11m</v>
          </cell>
          <cell r="F43">
            <v>34413</v>
          </cell>
          <cell r="G43">
            <v>0</v>
          </cell>
          <cell r="H43" t="str">
            <v>AD</v>
          </cell>
        </row>
        <row r="44">
          <cell r="C44" t="str">
            <v>ScottThompson</v>
          </cell>
          <cell r="D44">
            <v>264</v>
          </cell>
          <cell r="E44" t="str">
            <v>31y 11m</v>
          </cell>
          <cell r="F44">
            <v>30389</v>
          </cell>
          <cell r="G44">
            <v>0</v>
          </cell>
          <cell r="H44" t="str">
            <v>AD</v>
          </cell>
        </row>
        <row r="45">
          <cell r="C45" t="str">
            <v>TaylorWalker</v>
          </cell>
          <cell r="D45">
            <v>84</v>
          </cell>
          <cell r="E45" t="str">
            <v>24y 10m</v>
          </cell>
          <cell r="F45">
            <v>32988</v>
          </cell>
          <cell r="G45">
            <v>0</v>
          </cell>
          <cell r="H45" t="str">
            <v>AD</v>
          </cell>
        </row>
        <row r="46">
          <cell r="C46" t="str">
            <v>TomLynch</v>
          </cell>
          <cell r="D46">
            <v>37</v>
          </cell>
          <cell r="E46" t="str">
            <v>24y 5m</v>
          </cell>
          <cell r="F46">
            <v>33131</v>
          </cell>
          <cell r="G46">
            <v>0</v>
          </cell>
          <cell r="H46" t="str">
            <v>AD</v>
          </cell>
        </row>
        <row r="47">
          <cell r="C47" t="str">
            <v>AllenChristensen</v>
          </cell>
          <cell r="D47">
            <v>65</v>
          </cell>
          <cell r="E47" t="str">
            <v>23y 9m</v>
          </cell>
          <cell r="F47">
            <v>33377</v>
          </cell>
          <cell r="G47">
            <v>0</v>
          </cell>
          <cell r="H47" t="str">
            <v>BL</v>
          </cell>
        </row>
        <row r="48">
          <cell r="C48" t="str">
            <v>ArchieSmith</v>
          </cell>
          <cell r="D48">
            <v>0</v>
          </cell>
          <cell r="E48" t="str">
            <v>19y 7m</v>
          </cell>
          <cell r="F48">
            <v>34899</v>
          </cell>
          <cell r="G48">
            <v>0</v>
          </cell>
          <cell r="H48" t="str">
            <v>BL</v>
          </cell>
        </row>
        <row r="49">
          <cell r="C49" t="str">
            <v>BillyEvans</v>
          </cell>
          <cell r="D49">
            <v>0</v>
          </cell>
          <cell r="E49" t="str">
            <v>18y 4m</v>
          </cell>
          <cell r="F49">
            <v>35357</v>
          </cell>
          <cell r="G49">
            <v>0</v>
          </cell>
          <cell r="H49" t="str">
            <v>BL</v>
          </cell>
        </row>
        <row r="50">
          <cell r="C50" t="str">
            <v>BrentStaker</v>
          </cell>
          <cell r="D50">
            <v>154</v>
          </cell>
          <cell r="E50" t="str">
            <v>30y 9m</v>
          </cell>
          <cell r="F50">
            <v>30825</v>
          </cell>
          <cell r="G50">
            <v>0</v>
          </cell>
          <cell r="H50" t="str">
            <v>BL</v>
          </cell>
        </row>
        <row r="51">
          <cell r="C51" t="str">
            <v>CianHanley</v>
          </cell>
          <cell r="D51">
            <v>0</v>
          </cell>
          <cell r="E51" t="str">
            <v>18y 11m</v>
          </cell>
          <cell r="F51">
            <v>35138</v>
          </cell>
          <cell r="G51">
            <v>0</v>
          </cell>
          <cell r="H51" t="str">
            <v>BL</v>
          </cell>
        </row>
        <row r="52">
          <cell r="C52" t="str">
            <v>ClayeBeams</v>
          </cell>
          <cell r="D52">
            <v>28</v>
          </cell>
          <cell r="E52" t="str">
            <v>23y 6m</v>
          </cell>
          <cell r="F52">
            <v>33482</v>
          </cell>
          <cell r="G52">
            <v>0</v>
          </cell>
          <cell r="H52" t="str">
            <v>BL</v>
          </cell>
        </row>
        <row r="53">
          <cell r="C53" t="str">
            <v>DanielMcStay</v>
          </cell>
          <cell r="D53">
            <v>9</v>
          </cell>
          <cell r="E53" t="str">
            <v>19y 8m</v>
          </cell>
          <cell r="F53">
            <v>34874</v>
          </cell>
          <cell r="G53">
            <v>0</v>
          </cell>
          <cell r="H53" t="str">
            <v>BL</v>
          </cell>
        </row>
        <row r="54">
          <cell r="C54" t="str">
            <v>DanielMerrett</v>
          </cell>
          <cell r="D54">
            <v>171</v>
          </cell>
          <cell r="E54" t="str">
            <v>30y 2m</v>
          </cell>
          <cell r="F54">
            <v>31028</v>
          </cell>
          <cell r="G54">
            <v>0</v>
          </cell>
          <cell r="H54" t="str">
            <v>BL</v>
          </cell>
        </row>
        <row r="55">
          <cell r="C55" t="str">
            <v>DanielRich</v>
          </cell>
          <cell r="D55">
            <v>101</v>
          </cell>
          <cell r="E55" t="str">
            <v>24y 9m</v>
          </cell>
          <cell r="F55">
            <v>33031</v>
          </cell>
          <cell r="G55">
            <v>0</v>
          </cell>
          <cell r="H55" t="str">
            <v>BL</v>
          </cell>
        </row>
        <row r="56">
          <cell r="C56" t="str">
            <v>DarcyGardiner</v>
          </cell>
          <cell r="D56">
            <v>17</v>
          </cell>
          <cell r="E56" t="str">
            <v>19y 5m</v>
          </cell>
          <cell r="F56">
            <v>34964</v>
          </cell>
          <cell r="G56">
            <v>0</v>
          </cell>
          <cell r="H56" t="str">
            <v>BL</v>
          </cell>
        </row>
        <row r="57">
          <cell r="C57" t="str">
            <v>DayneBeams</v>
          </cell>
          <cell r="D57">
            <v>110</v>
          </cell>
          <cell r="E57" t="str">
            <v>25y</v>
          </cell>
          <cell r="F57">
            <v>32916</v>
          </cell>
          <cell r="G57">
            <v>0</v>
          </cell>
          <cell r="H57" t="str">
            <v>BL</v>
          </cell>
        </row>
        <row r="58">
          <cell r="C58" t="str">
            <v>DayneZorko</v>
          </cell>
          <cell r="D58">
            <v>59</v>
          </cell>
          <cell r="E58" t="str">
            <v>26y 1m</v>
          </cell>
          <cell r="F58">
            <v>32548</v>
          </cell>
          <cell r="G58">
            <v>0</v>
          </cell>
          <cell r="H58" t="str">
            <v>BL</v>
          </cell>
        </row>
        <row r="59">
          <cell r="C59" t="str">
            <v>HarrisAndrews</v>
          </cell>
          <cell r="D59">
            <v>0</v>
          </cell>
          <cell r="E59" t="str">
            <v>18y 2m</v>
          </cell>
          <cell r="F59">
            <v>35410</v>
          </cell>
          <cell r="G59">
            <v>0</v>
          </cell>
          <cell r="H59" t="str">
            <v>BL</v>
          </cell>
        </row>
        <row r="60">
          <cell r="C60" t="str">
            <v>HughBeasley</v>
          </cell>
          <cell r="D60">
            <v>0</v>
          </cell>
          <cell r="E60" t="str">
            <v>19y 3m</v>
          </cell>
          <cell r="F60">
            <v>35015</v>
          </cell>
          <cell r="G60">
            <v>0</v>
          </cell>
          <cell r="H60" t="str">
            <v>BL</v>
          </cell>
        </row>
        <row r="61">
          <cell r="C61" t="str">
            <v>JackRedden</v>
          </cell>
          <cell r="D61">
            <v>112</v>
          </cell>
          <cell r="E61" t="str">
            <v>24y 3m</v>
          </cell>
          <cell r="F61">
            <v>33216</v>
          </cell>
          <cell r="G61">
            <v>0</v>
          </cell>
          <cell r="H61" t="str">
            <v>BL</v>
          </cell>
        </row>
        <row r="62">
          <cell r="C62" t="str">
            <v>JacksonPaine</v>
          </cell>
          <cell r="D62">
            <v>12</v>
          </cell>
          <cell r="E62" t="str">
            <v>21y 8m</v>
          </cell>
          <cell r="F62">
            <v>34141</v>
          </cell>
          <cell r="G62">
            <v>0</v>
          </cell>
          <cell r="H62" t="str">
            <v>BL</v>
          </cell>
        </row>
        <row r="63">
          <cell r="C63" t="str">
            <v>JadenMcGrath</v>
          </cell>
          <cell r="D63">
            <v>0</v>
          </cell>
          <cell r="E63" t="str">
            <v>18y 8m</v>
          </cell>
          <cell r="F63">
            <v>35231</v>
          </cell>
          <cell r="G63">
            <v>0</v>
          </cell>
          <cell r="H63" t="str">
            <v>BL</v>
          </cell>
        </row>
        <row r="64">
          <cell r="C64" t="str">
            <v>JamesAish</v>
          </cell>
          <cell r="D64">
            <v>21</v>
          </cell>
          <cell r="E64" t="str">
            <v>19y 4m</v>
          </cell>
          <cell r="F64">
            <v>35011</v>
          </cell>
          <cell r="G64">
            <v>0</v>
          </cell>
          <cell r="H64" t="str">
            <v>BL</v>
          </cell>
        </row>
        <row r="65">
          <cell r="C65" t="str">
            <v>JedAdcock</v>
          </cell>
          <cell r="D65">
            <v>185</v>
          </cell>
          <cell r="E65" t="str">
            <v>29y 3m</v>
          </cell>
          <cell r="F65">
            <v>31366</v>
          </cell>
          <cell r="G65">
            <v>0</v>
          </cell>
          <cell r="H65" t="str">
            <v>BL</v>
          </cell>
        </row>
        <row r="66">
          <cell r="C66" t="str">
            <v>JonathanFreeman</v>
          </cell>
          <cell r="D66">
            <v>4</v>
          </cell>
          <cell r="E66" t="str">
            <v>20y 10m</v>
          </cell>
          <cell r="F66">
            <v>34451</v>
          </cell>
          <cell r="G66">
            <v>0</v>
          </cell>
          <cell r="H66" t="str">
            <v>BL</v>
          </cell>
        </row>
        <row r="67">
          <cell r="C67" t="str">
            <v>JordonBourke</v>
          </cell>
          <cell r="D67">
            <v>1</v>
          </cell>
          <cell r="E67" t="str">
            <v>20y 3m</v>
          </cell>
          <cell r="F67">
            <v>34649</v>
          </cell>
          <cell r="G67">
            <v>0</v>
          </cell>
          <cell r="H67" t="str">
            <v>BL</v>
          </cell>
        </row>
        <row r="68">
          <cell r="C68" t="str">
            <v>JoshClayton</v>
          </cell>
          <cell r="D68">
            <v>0</v>
          </cell>
          <cell r="E68" t="str">
            <v>19y 1m</v>
          </cell>
          <cell r="F68">
            <v>35081</v>
          </cell>
          <cell r="G68">
            <v>0</v>
          </cell>
          <cell r="H68" t="str">
            <v>BL</v>
          </cell>
        </row>
        <row r="69">
          <cell r="C69" t="str">
            <v>JoshGreen</v>
          </cell>
          <cell r="D69">
            <v>54</v>
          </cell>
          <cell r="E69" t="str">
            <v>22y 6m</v>
          </cell>
          <cell r="F69">
            <v>33840</v>
          </cell>
          <cell r="G69">
            <v>0</v>
          </cell>
          <cell r="H69" t="str">
            <v>BL</v>
          </cell>
        </row>
        <row r="70">
          <cell r="C70" t="str">
            <v>JoshMcGuinness</v>
          </cell>
          <cell r="D70">
            <v>0</v>
          </cell>
          <cell r="E70" t="str">
            <v>19y 5m</v>
          </cell>
          <cell r="F70">
            <v>34962</v>
          </cell>
          <cell r="G70">
            <v>0</v>
          </cell>
          <cell r="H70" t="str">
            <v>BL</v>
          </cell>
        </row>
        <row r="71">
          <cell r="C71" t="str">
            <v>JoshWatts</v>
          </cell>
          <cell r="D71">
            <v>0</v>
          </cell>
          <cell r="E71" t="str">
            <v>19y</v>
          </cell>
          <cell r="F71">
            <v>35130</v>
          </cell>
          <cell r="G71">
            <v>0</v>
          </cell>
          <cell r="H71" t="str">
            <v>BL</v>
          </cell>
        </row>
        <row r="72">
          <cell r="C72" t="str">
            <v>JustinClarke</v>
          </cell>
          <cell r="D72">
            <v>36</v>
          </cell>
          <cell r="E72" t="str">
            <v>21y 3m</v>
          </cell>
          <cell r="F72">
            <v>34291</v>
          </cell>
          <cell r="G72">
            <v>0</v>
          </cell>
          <cell r="H72" t="str">
            <v>BL</v>
          </cell>
        </row>
        <row r="73">
          <cell r="C73" t="str">
            <v>LewisTaylor</v>
          </cell>
          <cell r="D73">
            <v>22</v>
          </cell>
          <cell r="E73" t="str">
            <v>20y</v>
          </cell>
          <cell r="F73">
            <v>34747</v>
          </cell>
          <cell r="G73">
            <v>0</v>
          </cell>
          <cell r="H73" t="str">
            <v>BL</v>
          </cell>
        </row>
        <row r="74">
          <cell r="C74" t="str">
            <v>LiamDawson</v>
          </cell>
          <cell r="D74">
            <v>0</v>
          </cell>
          <cell r="E74" t="str">
            <v>19y 1m</v>
          </cell>
          <cell r="F74">
            <v>35087</v>
          </cell>
          <cell r="G74">
            <v>0</v>
          </cell>
          <cell r="H74" t="str">
            <v>BL</v>
          </cell>
        </row>
        <row r="75">
          <cell r="C75" t="str">
            <v>LukeMcGuane</v>
          </cell>
          <cell r="D75">
            <v>108</v>
          </cell>
          <cell r="E75" t="str">
            <v>28y</v>
          </cell>
          <cell r="F75">
            <v>31820</v>
          </cell>
          <cell r="G75">
            <v>0</v>
          </cell>
          <cell r="H75" t="str">
            <v>BL</v>
          </cell>
        </row>
        <row r="76">
          <cell r="C76" t="str">
            <v>MarcoPaparone</v>
          </cell>
          <cell r="D76">
            <v>23</v>
          </cell>
          <cell r="E76" t="str">
            <v>20y 6m</v>
          </cell>
          <cell r="F76">
            <v>34580</v>
          </cell>
          <cell r="G76">
            <v>0</v>
          </cell>
          <cell r="H76" t="str">
            <v>BL</v>
          </cell>
        </row>
        <row r="77">
          <cell r="C77" t="str">
            <v>MatthewHammelmann</v>
          </cell>
          <cell r="D77">
            <v>0</v>
          </cell>
          <cell r="E77" t="str">
            <v>19y</v>
          </cell>
          <cell r="F77">
            <v>35132</v>
          </cell>
          <cell r="G77">
            <v>0</v>
          </cell>
          <cell r="H77" t="str">
            <v>BL</v>
          </cell>
        </row>
        <row r="78">
          <cell r="C78" t="str">
            <v>MatthewLeuenberger</v>
          </cell>
          <cell r="D78">
            <v>94</v>
          </cell>
          <cell r="E78" t="str">
            <v>26y 9m</v>
          </cell>
          <cell r="F78">
            <v>32301</v>
          </cell>
          <cell r="G78">
            <v>0</v>
          </cell>
          <cell r="H78" t="str">
            <v>BL</v>
          </cell>
        </row>
        <row r="79">
          <cell r="C79" t="str">
            <v>MattMaguire</v>
          </cell>
          <cell r="D79">
            <v>168</v>
          </cell>
          <cell r="E79" t="str">
            <v>30y 9m</v>
          </cell>
          <cell r="F79">
            <v>30832</v>
          </cell>
          <cell r="G79">
            <v>0</v>
          </cell>
          <cell r="H79" t="str">
            <v>BL</v>
          </cell>
        </row>
        <row r="80">
          <cell r="C80" t="str">
            <v>MichaelClose</v>
          </cell>
          <cell r="D80">
            <v>14</v>
          </cell>
          <cell r="E80" t="str">
            <v>20y 7m</v>
          </cell>
          <cell r="F80">
            <v>34545</v>
          </cell>
          <cell r="G80">
            <v>0</v>
          </cell>
          <cell r="H80" t="str">
            <v>BL</v>
          </cell>
        </row>
        <row r="81">
          <cell r="C81" t="str">
            <v>MitchGolby</v>
          </cell>
          <cell r="D81">
            <v>51</v>
          </cell>
          <cell r="E81" t="str">
            <v>23y 5m</v>
          </cell>
          <cell r="F81">
            <v>33514</v>
          </cell>
          <cell r="G81">
            <v>0</v>
          </cell>
          <cell r="H81" t="str">
            <v>BL</v>
          </cell>
        </row>
        <row r="82">
          <cell r="C82" t="str">
            <v>MitchRobinson</v>
          </cell>
          <cell r="D82">
            <v>100</v>
          </cell>
          <cell r="E82" t="str">
            <v>25y 9m</v>
          </cell>
          <cell r="F82">
            <v>32666</v>
          </cell>
          <cell r="G82">
            <v>0</v>
          </cell>
          <cell r="H82" t="str">
            <v>BL</v>
          </cell>
        </row>
        <row r="83">
          <cell r="C83" t="str">
            <v>NickRobertson</v>
          </cell>
          <cell r="D83">
            <v>8</v>
          </cell>
          <cell r="E83" t="str">
            <v>19y 9m</v>
          </cell>
          <cell r="F83">
            <v>34853</v>
          </cell>
          <cell r="G83">
            <v>0</v>
          </cell>
          <cell r="H83" t="str">
            <v>BL</v>
          </cell>
        </row>
        <row r="84">
          <cell r="C84" t="str">
            <v>PearceHanley</v>
          </cell>
          <cell r="D84">
            <v>96</v>
          </cell>
          <cell r="E84" t="str">
            <v>26y 3m</v>
          </cell>
          <cell r="F84">
            <v>32462</v>
          </cell>
          <cell r="G84">
            <v>0</v>
          </cell>
          <cell r="H84" t="str">
            <v>BL</v>
          </cell>
        </row>
        <row r="85">
          <cell r="C85" t="str">
            <v>RohanBewick</v>
          </cell>
          <cell r="D85">
            <v>63</v>
          </cell>
          <cell r="E85" t="str">
            <v>25y 5m</v>
          </cell>
          <cell r="F85">
            <v>32791</v>
          </cell>
          <cell r="G85">
            <v>0</v>
          </cell>
          <cell r="H85" t="str">
            <v>BL</v>
          </cell>
        </row>
        <row r="86">
          <cell r="C86" t="str">
            <v>RyanHarwood</v>
          </cell>
          <cell r="D86">
            <v>56</v>
          </cell>
          <cell r="E86" t="str">
            <v>23y 8m</v>
          </cell>
          <cell r="F86">
            <v>33427</v>
          </cell>
          <cell r="G86">
            <v>0</v>
          </cell>
          <cell r="H86" t="str">
            <v>BL</v>
          </cell>
        </row>
        <row r="87">
          <cell r="C87" t="str">
            <v>RyanLester</v>
          </cell>
          <cell r="D87">
            <v>52</v>
          </cell>
          <cell r="E87" t="str">
            <v>22y 6m</v>
          </cell>
          <cell r="F87">
            <v>33842</v>
          </cell>
          <cell r="G87">
            <v>0</v>
          </cell>
          <cell r="H87" t="str">
            <v>BL</v>
          </cell>
        </row>
        <row r="88">
          <cell r="C88" t="str">
            <v>SamMayes</v>
          </cell>
          <cell r="D88">
            <v>39</v>
          </cell>
          <cell r="E88" t="str">
            <v>20y 9m</v>
          </cell>
          <cell r="F88">
            <v>34474</v>
          </cell>
          <cell r="G88">
            <v>0</v>
          </cell>
          <cell r="H88" t="str">
            <v>BL</v>
          </cell>
        </row>
        <row r="89">
          <cell r="C89" t="str">
            <v>StefanMartin</v>
          </cell>
          <cell r="D89">
            <v>74</v>
          </cell>
          <cell r="E89" t="str">
            <v>28y 3m</v>
          </cell>
          <cell r="F89">
            <v>31733</v>
          </cell>
          <cell r="G89">
            <v>0</v>
          </cell>
          <cell r="H89" t="str">
            <v>BL</v>
          </cell>
        </row>
        <row r="90">
          <cell r="C90" t="str">
            <v>TomCutler</v>
          </cell>
          <cell r="D90">
            <v>7</v>
          </cell>
          <cell r="E90" t="str">
            <v>20y</v>
          </cell>
          <cell r="F90">
            <v>34750</v>
          </cell>
          <cell r="G90">
            <v>0</v>
          </cell>
          <cell r="H90" t="str">
            <v>BL</v>
          </cell>
        </row>
        <row r="91">
          <cell r="C91" t="str">
            <v>TomRockliff</v>
          </cell>
          <cell r="D91">
            <v>101</v>
          </cell>
          <cell r="E91" t="str">
            <v>25y</v>
          </cell>
          <cell r="F91">
            <v>32926</v>
          </cell>
          <cell r="G91">
            <v>0</v>
          </cell>
          <cell r="H91" t="str">
            <v>BL</v>
          </cell>
        </row>
        <row r="92">
          <cell r="C92" t="str">
            <v>TrentWest</v>
          </cell>
          <cell r="D92">
            <v>64</v>
          </cell>
          <cell r="E92" t="str">
            <v>27y 4m</v>
          </cell>
          <cell r="F92">
            <v>32067</v>
          </cell>
          <cell r="G92">
            <v>0</v>
          </cell>
          <cell r="H92" t="str">
            <v>BL</v>
          </cell>
        </row>
        <row r="93">
          <cell r="C93" t="str">
            <v>ZacOBrien</v>
          </cell>
          <cell r="D93">
            <v>5</v>
          </cell>
          <cell r="E93" t="str">
            <v>24y 4m</v>
          </cell>
          <cell r="F93">
            <v>33173</v>
          </cell>
          <cell r="G93">
            <v>0</v>
          </cell>
          <cell r="H93" t="str">
            <v>BL</v>
          </cell>
        </row>
        <row r="94">
          <cell r="C94" t="str">
            <v>AndrejsEveritt</v>
          </cell>
          <cell r="D94">
            <v>96</v>
          </cell>
          <cell r="E94" t="str">
            <v>25y 11m</v>
          </cell>
          <cell r="F94">
            <v>32580</v>
          </cell>
          <cell r="G94">
            <v>0</v>
          </cell>
          <cell r="H94" t="str">
            <v>CA</v>
          </cell>
        </row>
        <row r="95">
          <cell r="C95" t="str">
            <v>AndrewCarrazzo</v>
          </cell>
          <cell r="D95">
            <v>178</v>
          </cell>
          <cell r="E95" t="str">
            <v>31y 2m</v>
          </cell>
          <cell r="F95">
            <v>30665</v>
          </cell>
          <cell r="G95">
            <v>0</v>
          </cell>
          <cell r="H95" t="str">
            <v>CA</v>
          </cell>
        </row>
        <row r="96">
          <cell r="C96" t="str">
            <v>AndrewWalker</v>
          </cell>
          <cell r="D96">
            <v>179</v>
          </cell>
          <cell r="E96" t="str">
            <v>28y 9m</v>
          </cell>
          <cell r="F96">
            <v>31550</v>
          </cell>
          <cell r="G96">
            <v>0</v>
          </cell>
          <cell r="H96" t="str">
            <v>CA</v>
          </cell>
        </row>
        <row r="97">
          <cell r="C97" t="str">
            <v>BillyGowers</v>
          </cell>
          <cell r="D97">
            <v>0</v>
          </cell>
          <cell r="E97" t="str">
            <v>18y 9m</v>
          </cell>
          <cell r="F97">
            <v>35226</v>
          </cell>
          <cell r="G97">
            <v>0</v>
          </cell>
          <cell r="H97" t="str">
            <v>CA</v>
          </cell>
        </row>
        <row r="98">
          <cell r="C98" t="str">
            <v>BlaineBoekhorst</v>
          </cell>
          <cell r="D98">
            <v>0</v>
          </cell>
          <cell r="E98" t="str">
            <v>21y 6m</v>
          </cell>
          <cell r="F98">
            <v>34214</v>
          </cell>
          <cell r="G98">
            <v>0</v>
          </cell>
          <cell r="H98" t="str">
            <v>CA</v>
          </cell>
        </row>
        <row r="99">
          <cell r="C99" t="str">
            <v>BlaineJohnson</v>
          </cell>
          <cell r="D99">
            <v>5</v>
          </cell>
          <cell r="E99" t="str">
            <v>19y 7m</v>
          </cell>
          <cell r="F99">
            <v>34908</v>
          </cell>
          <cell r="G99">
            <v>0</v>
          </cell>
          <cell r="H99" t="str">
            <v>CA</v>
          </cell>
        </row>
        <row r="100">
          <cell r="C100" t="str">
            <v>BradleyWalsh</v>
          </cell>
          <cell r="D100">
            <v>0</v>
          </cell>
          <cell r="E100" t="str">
            <v>18y 6m</v>
          </cell>
          <cell r="F100">
            <v>35311</v>
          </cell>
          <cell r="G100">
            <v>0</v>
          </cell>
          <cell r="H100" t="str">
            <v>CA</v>
          </cell>
        </row>
        <row r="101">
          <cell r="C101" t="str">
            <v>BryceGibbs</v>
          </cell>
          <cell r="D101">
            <v>177</v>
          </cell>
          <cell r="E101" t="str">
            <v>25y 11m</v>
          </cell>
          <cell r="F101">
            <v>32582</v>
          </cell>
          <cell r="G101">
            <v>0</v>
          </cell>
          <cell r="H101" t="str">
            <v>CA</v>
          </cell>
        </row>
        <row r="102">
          <cell r="C102" t="str">
            <v>CameronGiles</v>
          </cell>
          <cell r="D102">
            <v>0</v>
          </cell>
          <cell r="E102" t="str">
            <v>19y 10m</v>
          </cell>
          <cell r="F102">
            <v>34824</v>
          </cell>
          <cell r="G102">
            <v>0</v>
          </cell>
          <cell r="H102" t="str">
            <v>CA</v>
          </cell>
        </row>
        <row r="103">
          <cell r="C103" t="str">
            <v>CameronWood</v>
          </cell>
          <cell r="D103">
            <v>70</v>
          </cell>
          <cell r="E103" t="str">
            <v>28y</v>
          </cell>
          <cell r="F103">
            <v>31840</v>
          </cell>
          <cell r="G103">
            <v>0</v>
          </cell>
          <cell r="H103" t="str">
            <v>CA</v>
          </cell>
        </row>
        <row r="104">
          <cell r="C104" t="str">
            <v>ChrisJudd</v>
          </cell>
          <cell r="D104">
            <v>271</v>
          </cell>
          <cell r="E104" t="str">
            <v>31y 6m</v>
          </cell>
          <cell r="F104">
            <v>30567</v>
          </cell>
          <cell r="G104">
            <v>0</v>
          </cell>
          <cell r="H104" t="str">
            <v>CA</v>
          </cell>
        </row>
        <row r="105">
          <cell r="C105" t="str">
            <v>ChrisYarran</v>
          </cell>
          <cell r="D105">
            <v>105</v>
          </cell>
          <cell r="E105" t="str">
            <v>24y 2m</v>
          </cell>
          <cell r="F105">
            <v>33226</v>
          </cell>
          <cell r="G105">
            <v>0</v>
          </cell>
          <cell r="H105" t="str">
            <v>CA</v>
          </cell>
        </row>
        <row r="106">
          <cell r="C106" t="str">
            <v>CiaranByrne</v>
          </cell>
          <cell r="D106">
            <v>0</v>
          </cell>
          <cell r="E106" t="str">
            <v>20y 3m</v>
          </cell>
          <cell r="F106">
            <v>34674</v>
          </cell>
          <cell r="G106">
            <v>0</v>
          </cell>
          <cell r="H106" t="str">
            <v>CA</v>
          </cell>
        </row>
        <row r="107">
          <cell r="C107" t="str">
            <v>CiaranSheehan</v>
          </cell>
          <cell r="D107">
            <v>4</v>
          </cell>
          <cell r="E107" t="str">
            <v>24y 3m</v>
          </cell>
          <cell r="F107">
            <v>33196</v>
          </cell>
          <cell r="G107">
            <v>0</v>
          </cell>
          <cell r="H107" t="str">
            <v>CA</v>
          </cell>
        </row>
        <row r="108">
          <cell r="C108" t="str">
            <v>ClemSmith</v>
          </cell>
          <cell r="D108">
            <v>0</v>
          </cell>
          <cell r="E108" t="str">
            <v>19y 1m</v>
          </cell>
          <cell r="F108">
            <v>35098</v>
          </cell>
          <cell r="G108">
            <v>0</v>
          </cell>
          <cell r="H108" t="str">
            <v>CA</v>
          </cell>
        </row>
        <row r="109">
          <cell r="C109" t="str">
            <v>DaleThomas</v>
          </cell>
          <cell r="D109">
            <v>177</v>
          </cell>
          <cell r="E109" t="str">
            <v>27y 8m</v>
          </cell>
          <cell r="F109">
            <v>31949</v>
          </cell>
          <cell r="G109">
            <v>0</v>
          </cell>
          <cell r="H109" t="str">
            <v>CA</v>
          </cell>
        </row>
        <row r="110">
          <cell r="C110" t="str">
            <v>DavidEllard</v>
          </cell>
          <cell r="D110">
            <v>53</v>
          </cell>
          <cell r="E110" t="str">
            <v>25y 11m</v>
          </cell>
          <cell r="F110">
            <v>32580</v>
          </cell>
          <cell r="G110">
            <v>0</v>
          </cell>
          <cell r="H110" t="str">
            <v>CA</v>
          </cell>
        </row>
        <row r="111">
          <cell r="C111" t="str">
            <v>DennisArmfield</v>
          </cell>
          <cell r="D111">
            <v>113</v>
          </cell>
          <cell r="E111" t="str">
            <v>28y 2m</v>
          </cell>
          <cell r="F111">
            <v>31768</v>
          </cell>
          <cell r="G111">
            <v>0</v>
          </cell>
          <cell r="H111" t="str">
            <v>CA</v>
          </cell>
        </row>
        <row r="112">
          <cell r="C112" t="str">
            <v>DillonViojo-Rainbow</v>
          </cell>
          <cell r="D112">
            <v>0</v>
          </cell>
          <cell r="E112" t="str">
            <v>19y 1m</v>
          </cell>
          <cell r="F112">
            <v>35103</v>
          </cell>
          <cell r="G112">
            <v>0</v>
          </cell>
          <cell r="H112" t="str">
            <v>CA</v>
          </cell>
        </row>
        <row r="113">
          <cell r="C113" t="str">
            <v>DylanBuckley</v>
          </cell>
          <cell r="D113">
            <v>9</v>
          </cell>
          <cell r="E113" t="str">
            <v>21y 11m</v>
          </cell>
          <cell r="F113">
            <v>34044</v>
          </cell>
          <cell r="G113">
            <v>0</v>
          </cell>
          <cell r="H113" t="str">
            <v>CA</v>
          </cell>
        </row>
        <row r="114">
          <cell r="C114" t="str">
            <v>EdCurnow</v>
          </cell>
          <cell r="D114">
            <v>66</v>
          </cell>
          <cell r="E114" t="str">
            <v>25y 4m</v>
          </cell>
          <cell r="F114">
            <v>32819</v>
          </cell>
          <cell r="G114">
            <v>0</v>
          </cell>
          <cell r="H114" t="str">
            <v>CA</v>
          </cell>
        </row>
        <row r="115">
          <cell r="C115" t="str">
            <v>FraserRussell</v>
          </cell>
          <cell r="D115">
            <v>0</v>
          </cell>
          <cell r="E115" t="str">
            <v>22y 9m</v>
          </cell>
          <cell r="F115">
            <v>33761</v>
          </cell>
          <cell r="G115">
            <v>0</v>
          </cell>
          <cell r="H115" t="str">
            <v>CA</v>
          </cell>
        </row>
        <row r="116">
          <cell r="C116" t="str">
            <v>JasonTutt</v>
          </cell>
          <cell r="D116">
            <v>26</v>
          </cell>
          <cell r="E116" t="str">
            <v>23y 9m</v>
          </cell>
          <cell r="F116">
            <v>33373</v>
          </cell>
          <cell r="G116" t="str">
            <v>DNP</v>
          </cell>
          <cell r="H116" t="str">
            <v>CA</v>
          </cell>
        </row>
        <row r="117">
          <cell r="C117" t="str">
            <v>JaydenFoster</v>
          </cell>
          <cell r="D117">
            <v>0</v>
          </cell>
          <cell r="E117" t="str">
            <v>19y 9m</v>
          </cell>
          <cell r="F117">
            <v>34851</v>
          </cell>
          <cell r="G117">
            <v>0</v>
          </cell>
          <cell r="H117" t="str">
            <v>CA</v>
          </cell>
        </row>
        <row r="118">
          <cell r="C118" t="str">
            <v>KadeSimpson</v>
          </cell>
          <cell r="D118">
            <v>222</v>
          </cell>
          <cell r="E118" t="str">
            <v>30y 10m</v>
          </cell>
          <cell r="F118">
            <v>30807</v>
          </cell>
          <cell r="G118">
            <v>0</v>
          </cell>
          <cell r="H118" t="str">
            <v>CA</v>
          </cell>
        </row>
        <row r="119">
          <cell r="C119" t="str">
            <v>KristianJaksch</v>
          </cell>
          <cell r="D119">
            <v>7</v>
          </cell>
          <cell r="E119" t="str">
            <v>20y 5m</v>
          </cell>
          <cell r="F119">
            <v>34614</v>
          </cell>
          <cell r="G119">
            <v>0</v>
          </cell>
          <cell r="H119" t="str">
            <v>CA</v>
          </cell>
        </row>
        <row r="120">
          <cell r="C120" t="str">
            <v>LachieHenderson</v>
          </cell>
          <cell r="D120">
            <v>101</v>
          </cell>
          <cell r="E120" t="str">
            <v>25y 2m</v>
          </cell>
          <cell r="F120">
            <v>32856</v>
          </cell>
          <cell r="G120">
            <v>0</v>
          </cell>
          <cell r="H120" t="str">
            <v>CA</v>
          </cell>
        </row>
        <row r="121">
          <cell r="C121" t="str">
            <v>LeviCasboult</v>
          </cell>
          <cell r="D121">
            <v>36</v>
          </cell>
          <cell r="E121" t="str">
            <v>24y 11m</v>
          </cell>
          <cell r="F121">
            <v>32947</v>
          </cell>
          <cell r="G121">
            <v>0</v>
          </cell>
          <cell r="H121" t="str">
            <v>CA</v>
          </cell>
        </row>
        <row r="122">
          <cell r="C122" t="str">
            <v>LiamJones</v>
          </cell>
          <cell r="D122">
            <v>66</v>
          </cell>
          <cell r="E122" t="str">
            <v>24y</v>
          </cell>
          <cell r="F122">
            <v>33293</v>
          </cell>
          <cell r="G122">
            <v>0</v>
          </cell>
          <cell r="H122" t="str">
            <v>CA</v>
          </cell>
        </row>
        <row r="123">
          <cell r="C123" t="str">
            <v>MarcMurphy</v>
          </cell>
          <cell r="D123">
            <v>185</v>
          </cell>
          <cell r="E123" t="str">
            <v>27y 7m</v>
          </cell>
          <cell r="F123">
            <v>31977</v>
          </cell>
          <cell r="G123">
            <v>0</v>
          </cell>
          <cell r="H123" t="str">
            <v>CA</v>
          </cell>
        </row>
        <row r="124">
          <cell r="C124" t="str">
            <v>MarkWhiley</v>
          </cell>
          <cell r="D124">
            <v>12</v>
          </cell>
          <cell r="E124" t="str">
            <v>22y 3m</v>
          </cell>
          <cell r="F124">
            <v>33939</v>
          </cell>
          <cell r="G124">
            <v>0</v>
          </cell>
          <cell r="H124" t="str">
            <v>CA</v>
          </cell>
        </row>
        <row r="125">
          <cell r="C125" t="str">
            <v>MatthewDick</v>
          </cell>
          <cell r="D125">
            <v>0</v>
          </cell>
          <cell r="E125" t="str">
            <v>20y 4m</v>
          </cell>
          <cell r="F125">
            <v>34641</v>
          </cell>
          <cell r="G125">
            <v>0</v>
          </cell>
          <cell r="H125" t="str">
            <v>CA</v>
          </cell>
        </row>
        <row r="126">
          <cell r="C126" t="str">
            <v>MatthewKreuzer</v>
          </cell>
          <cell r="D126">
            <v>106</v>
          </cell>
          <cell r="E126" t="str">
            <v>25y 9m</v>
          </cell>
          <cell r="F126">
            <v>32641</v>
          </cell>
          <cell r="G126">
            <v>0</v>
          </cell>
          <cell r="H126" t="str">
            <v>CA</v>
          </cell>
        </row>
        <row r="127">
          <cell r="C127" t="str">
            <v>MatthewWatson</v>
          </cell>
          <cell r="D127">
            <v>19</v>
          </cell>
          <cell r="E127" t="str">
            <v>22y 7m</v>
          </cell>
          <cell r="F127">
            <v>33801</v>
          </cell>
          <cell r="G127">
            <v>0</v>
          </cell>
          <cell r="H127" t="str">
            <v>CA</v>
          </cell>
        </row>
        <row r="128">
          <cell r="C128" t="str">
            <v>MichaelJamison</v>
          </cell>
          <cell r="D128">
            <v>131</v>
          </cell>
          <cell r="E128" t="str">
            <v>28y 8m</v>
          </cell>
          <cell r="F128">
            <v>31574</v>
          </cell>
          <cell r="G128">
            <v>0</v>
          </cell>
          <cell r="H128" t="str">
            <v>CA</v>
          </cell>
        </row>
        <row r="129">
          <cell r="C129" t="str">
            <v>NickGraham</v>
          </cell>
          <cell r="D129">
            <v>10</v>
          </cell>
          <cell r="E129" t="str">
            <v>20y 8m</v>
          </cell>
          <cell r="F129">
            <v>34497</v>
          </cell>
          <cell r="G129">
            <v>0</v>
          </cell>
          <cell r="H129" t="str">
            <v>CA</v>
          </cell>
        </row>
        <row r="130">
          <cell r="C130" t="str">
            <v>NickHolman</v>
          </cell>
          <cell r="D130">
            <v>1</v>
          </cell>
          <cell r="E130" t="str">
            <v>19y 9m</v>
          </cell>
          <cell r="F130">
            <v>34848</v>
          </cell>
          <cell r="G130">
            <v>0</v>
          </cell>
          <cell r="H130" t="str">
            <v>CA</v>
          </cell>
        </row>
        <row r="131">
          <cell r="C131" t="str">
            <v>PatrickCripps</v>
          </cell>
          <cell r="D131">
            <v>3</v>
          </cell>
          <cell r="E131" t="str">
            <v>19y 11m</v>
          </cell>
          <cell r="F131">
            <v>34776</v>
          </cell>
          <cell r="G131">
            <v>0</v>
          </cell>
          <cell r="H131" t="str">
            <v>CA</v>
          </cell>
        </row>
        <row r="132">
          <cell r="C132" t="str">
            <v>RobertWarnock</v>
          </cell>
          <cell r="D132">
            <v>86</v>
          </cell>
          <cell r="E132" t="str">
            <v>28y 1m</v>
          </cell>
          <cell r="F132">
            <v>31796</v>
          </cell>
          <cell r="G132">
            <v>0</v>
          </cell>
          <cell r="H132" t="str">
            <v>CA</v>
          </cell>
        </row>
        <row r="133">
          <cell r="C133" t="str">
            <v>SamDocherty</v>
          </cell>
          <cell r="D133">
            <v>29</v>
          </cell>
          <cell r="E133" t="str">
            <v>21y 4m</v>
          </cell>
          <cell r="F133">
            <v>34259</v>
          </cell>
          <cell r="G133">
            <v>0</v>
          </cell>
          <cell r="H133" t="str">
            <v>CA</v>
          </cell>
        </row>
        <row r="134">
          <cell r="C134" t="str">
            <v>SamRowe</v>
          </cell>
          <cell r="D134">
            <v>31</v>
          </cell>
          <cell r="E134" t="str">
            <v>27y 3m</v>
          </cell>
          <cell r="F134">
            <v>32100</v>
          </cell>
          <cell r="G134">
            <v>0</v>
          </cell>
          <cell r="H134" t="str">
            <v>CA</v>
          </cell>
        </row>
        <row r="135">
          <cell r="C135" t="str">
            <v>SimonWhite</v>
          </cell>
          <cell r="D135">
            <v>45</v>
          </cell>
          <cell r="E135" t="str">
            <v>26y 8m</v>
          </cell>
          <cell r="F135">
            <v>32311</v>
          </cell>
          <cell r="G135">
            <v>0</v>
          </cell>
          <cell r="H135" t="str">
            <v>CA</v>
          </cell>
        </row>
        <row r="136">
          <cell r="C136" t="str">
            <v>TomBell</v>
          </cell>
          <cell r="D136">
            <v>29</v>
          </cell>
          <cell r="E136" t="str">
            <v>23y 8m</v>
          </cell>
          <cell r="F136">
            <v>33402</v>
          </cell>
          <cell r="G136">
            <v>0</v>
          </cell>
          <cell r="H136" t="str">
            <v>CA</v>
          </cell>
        </row>
        <row r="137">
          <cell r="C137" t="str">
            <v>TomFields</v>
          </cell>
          <cell r="D137">
            <v>0</v>
          </cell>
          <cell r="E137" t="str">
            <v>22y 2m</v>
          </cell>
          <cell r="F137">
            <v>33957</v>
          </cell>
          <cell r="G137">
            <v>0</v>
          </cell>
          <cell r="H137" t="str">
            <v>CA</v>
          </cell>
        </row>
        <row r="138">
          <cell r="C138" t="str">
            <v>TroyMenzel</v>
          </cell>
          <cell r="D138">
            <v>26</v>
          </cell>
          <cell r="E138" t="str">
            <v>20y 5m</v>
          </cell>
          <cell r="F138">
            <v>34599</v>
          </cell>
          <cell r="G138">
            <v>0</v>
          </cell>
          <cell r="H138" t="str">
            <v>CA</v>
          </cell>
        </row>
        <row r="139">
          <cell r="C139" t="str">
            <v>ZachTuohy</v>
          </cell>
          <cell r="D139">
            <v>76</v>
          </cell>
          <cell r="E139" t="str">
            <v>25y 3m</v>
          </cell>
          <cell r="F139">
            <v>32852</v>
          </cell>
          <cell r="G139">
            <v>0</v>
          </cell>
          <cell r="H139" t="str">
            <v>CA</v>
          </cell>
        </row>
        <row r="140">
          <cell r="C140" t="str">
            <v>AdamOxley</v>
          </cell>
          <cell r="D140">
            <v>2</v>
          </cell>
          <cell r="E140" t="str">
            <v>22y 4m</v>
          </cell>
          <cell r="F140">
            <v>33909</v>
          </cell>
          <cell r="G140">
            <v>0</v>
          </cell>
          <cell r="H140" t="str">
            <v>CW</v>
          </cell>
        </row>
        <row r="141">
          <cell r="C141" t="str">
            <v>AlanToovey</v>
          </cell>
          <cell r="D141">
            <v>131</v>
          </cell>
          <cell r="E141" t="str">
            <v>27y 11m</v>
          </cell>
          <cell r="F141">
            <v>31859</v>
          </cell>
          <cell r="G141">
            <v>0</v>
          </cell>
          <cell r="H141" t="str">
            <v>CW</v>
          </cell>
        </row>
        <row r="142">
          <cell r="C142" t="str">
            <v>AlexFasolo</v>
          </cell>
          <cell r="D142">
            <v>52</v>
          </cell>
          <cell r="E142" t="str">
            <v>22y 9m</v>
          </cell>
          <cell r="F142">
            <v>33763</v>
          </cell>
          <cell r="G142">
            <v>0</v>
          </cell>
          <cell r="H142" t="str">
            <v>CW</v>
          </cell>
        </row>
        <row r="143">
          <cell r="C143" t="str">
            <v>BenKennedy</v>
          </cell>
          <cell r="D143">
            <v>20</v>
          </cell>
          <cell r="E143" t="str">
            <v>21y</v>
          </cell>
          <cell r="F143">
            <v>34396</v>
          </cell>
          <cell r="G143">
            <v>0</v>
          </cell>
          <cell r="H143" t="str">
            <v>CW</v>
          </cell>
        </row>
        <row r="144">
          <cell r="C144" t="str">
            <v>BenReid</v>
          </cell>
          <cell r="D144">
            <v>99</v>
          </cell>
          <cell r="E144" t="str">
            <v>25y 10m</v>
          </cell>
          <cell r="F144">
            <v>32627</v>
          </cell>
          <cell r="G144">
            <v>0</v>
          </cell>
          <cell r="H144" t="str">
            <v>CW</v>
          </cell>
        </row>
        <row r="145">
          <cell r="C145" t="str">
            <v>BenSinclair</v>
          </cell>
          <cell r="D145">
            <v>44</v>
          </cell>
          <cell r="E145" t="str">
            <v>23y 5m</v>
          </cell>
          <cell r="F145">
            <v>33512</v>
          </cell>
          <cell r="G145">
            <v>0</v>
          </cell>
          <cell r="H145" t="str">
            <v>CW</v>
          </cell>
        </row>
        <row r="146">
          <cell r="C146" t="str">
            <v>BraydenMaynard</v>
          </cell>
          <cell r="D146">
            <v>0</v>
          </cell>
          <cell r="E146" t="str">
            <v>18y 5m</v>
          </cell>
          <cell r="F146">
            <v>35328</v>
          </cell>
          <cell r="G146">
            <v>0</v>
          </cell>
          <cell r="H146" t="str">
            <v>CW</v>
          </cell>
        </row>
        <row r="147">
          <cell r="C147" t="str">
            <v>BrendenAbbott</v>
          </cell>
          <cell r="D147">
            <v>0</v>
          </cell>
          <cell r="E147" t="str">
            <v>20y 2m</v>
          </cell>
          <cell r="F147">
            <v>34700</v>
          </cell>
          <cell r="G147">
            <v>0</v>
          </cell>
          <cell r="H147" t="str">
            <v>CW</v>
          </cell>
        </row>
        <row r="148">
          <cell r="C148" t="str">
            <v>BrentMacaffer</v>
          </cell>
          <cell r="D148">
            <v>73</v>
          </cell>
          <cell r="E148" t="str">
            <v>27y</v>
          </cell>
          <cell r="F148">
            <v>32202</v>
          </cell>
          <cell r="G148">
            <v>0</v>
          </cell>
          <cell r="H148" t="str">
            <v>CW</v>
          </cell>
        </row>
        <row r="149">
          <cell r="C149" t="str">
            <v>BrodieGrundy</v>
          </cell>
          <cell r="D149">
            <v>22</v>
          </cell>
          <cell r="E149" t="str">
            <v>20y 10m</v>
          </cell>
          <cell r="F149">
            <v>34439</v>
          </cell>
          <cell r="G149">
            <v>0</v>
          </cell>
          <cell r="H149" t="str">
            <v>CW</v>
          </cell>
        </row>
        <row r="150">
          <cell r="C150" t="str">
            <v>ClintonYoung</v>
          </cell>
          <cell r="D150">
            <v>137</v>
          </cell>
          <cell r="E150" t="str">
            <v>29y</v>
          </cell>
          <cell r="F150">
            <v>31459</v>
          </cell>
          <cell r="G150">
            <v>0</v>
          </cell>
          <cell r="H150" t="str">
            <v>CW</v>
          </cell>
        </row>
        <row r="151">
          <cell r="C151" t="str">
            <v>CoreyGault</v>
          </cell>
          <cell r="D151">
            <v>1</v>
          </cell>
          <cell r="E151" t="str">
            <v>22y 4m</v>
          </cell>
          <cell r="F151">
            <v>33905</v>
          </cell>
          <cell r="G151">
            <v>0</v>
          </cell>
          <cell r="H151" t="str">
            <v>CW</v>
          </cell>
        </row>
        <row r="152">
          <cell r="C152" t="str">
            <v>DaneSwan</v>
          </cell>
          <cell r="D152">
            <v>236</v>
          </cell>
          <cell r="E152" t="str">
            <v>31y</v>
          </cell>
          <cell r="F152">
            <v>30737</v>
          </cell>
          <cell r="G152">
            <v>0</v>
          </cell>
          <cell r="H152" t="str">
            <v>CW</v>
          </cell>
        </row>
        <row r="153">
          <cell r="C153" t="str">
            <v>DarcyMoore</v>
          </cell>
          <cell r="D153">
            <v>0</v>
          </cell>
          <cell r="E153" t="str">
            <v>19y 1m</v>
          </cell>
          <cell r="F153">
            <v>35089</v>
          </cell>
          <cell r="G153">
            <v>0</v>
          </cell>
          <cell r="H153" t="str">
            <v>CW</v>
          </cell>
        </row>
        <row r="154">
          <cell r="C154" t="str">
            <v>JackCrisp</v>
          </cell>
          <cell r="D154">
            <v>18</v>
          </cell>
          <cell r="E154" t="str">
            <v>21y 5m</v>
          </cell>
          <cell r="F154">
            <v>34244</v>
          </cell>
          <cell r="G154">
            <v>0</v>
          </cell>
          <cell r="H154" t="str">
            <v>CW</v>
          </cell>
        </row>
        <row r="155">
          <cell r="C155" t="str">
            <v>JackFrost</v>
          </cell>
          <cell r="D155">
            <v>24</v>
          </cell>
          <cell r="E155" t="str">
            <v>23y</v>
          </cell>
          <cell r="F155">
            <v>33659</v>
          </cell>
          <cell r="G155">
            <v>0</v>
          </cell>
          <cell r="H155" t="str">
            <v>CW</v>
          </cell>
        </row>
        <row r="156">
          <cell r="C156" t="str">
            <v>JacksonRamsay</v>
          </cell>
          <cell r="D156">
            <v>2</v>
          </cell>
          <cell r="E156" t="str">
            <v>20y 3m</v>
          </cell>
          <cell r="F156">
            <v>34658</v>
          </cell>
          <cell r="G156">
            <v>0</v>
          </cell>
          <cell r="H156" t="str">
            <v>CW</v>
          </cell>
        </row>
        <row r="157">
          <cell r="C157" t="str">
            <v>JamieElliott</v>
          </cell>
          <cell r="D157">
            <v>52</v>
          </cell>
          <cell r="E157" t="str">
            <v>22y 6m</v>
          </cell>
          <cell r="F157">
            <v>33837</v>
          </cell>
          <cell r="G157">
            <v>0</v>
          </cell>
          <cell r="H157" t="str">
            <v>CW</v>
          </cell>
        </row>
        <row r="158">
          <cell r="C158" t="str">
            <v>JarrodWitts</v>
          </cell>
          <cell r="D158">
            <v>27</v>
          </cell>
          <cell r="E158" t="str">
            <v>22y 5m</v>
          </cell>
          <cell r="F158">
            <v>33860</v>
          </cell>
          <cell r="G158">
            <v>0</v>
          </cell>
          <cell r="H158" t="str">
            <v>CW</v>
          </cell>
        </row>
        <row r="159">
          <cell r="C159" t="str">
            <v>JarrydBlair</v>
          </cell>
          <cell r="D159">
            <v>102</v>
          </cell>
          <cell r="E159" t="str">
            <v>24y 10m</v>
          </cell>
          <cell r="F159">
            <v>32977</v>
          </cell>
          <cell r="G159">
            <v>0</v>
          </cell>
          <cell r="H159" t="str">
            <v>CW</v>
          </cell>
        </row>
        <row r="160">
          <cell r="C160" t="str">
            <v>JesseWhite</v>
          </cell>
          <cell r="D160">
            <v>89</v>
          </cell>
          <cell r="E160" t="str">
            <v>27y 2m</v>
          </cell>
          <cell r="F160">
            <v>32151</v>
          </cell>
          <cell r="G160">
            <v>0</v>
          </cell>
          <cell r="H160" t="str">
            <v>CW</v>
          </cell>
        </row>
        <row r="161">
          <cell r="C161" t="str">
            <v>JonathonMarsh</v>
          </cell>
          <cell r="D161">
            <v>0</v>
          </cell>
          <cell r="E161" t="str">
            <v>19y 4m</v>
          </cell>
          <cell r="F161">
            <v>34989</v>
          </cell>
          <cell r="G161">
            <v>0</v>
          </cell>
          <cell r="H161" t="str">
            <v>CW</v>
          </cell>
        </row>
        <row r="162">
          <cell r="C162" t="str">
            <v>JordanDeGoey</v>
          </cell>
          <cell r="D162">
            <v>0</v>
          </cell>
          <cell r="E162" t="str">
            <v>18y 11m</v>
          </cell>
          <cell r="F162">
            <v>35139</v>
          </cell>
          <cell r="G162">
            <v>0</v>
          </cell>
          <cell r="H162" t="str">
            <v>CW</v>
          </cell>
        </row>
        <row r="163">
          <cell r="C163" t="str">
            <v>JoshThomas</v>
          </cell>
          <cell r="D163">
            <v>32</v>
          </cell>
          <cell r="E163" t="str">
            <v>23y 5m</v>
          </cell>
          <cell r="F163">
            <v>33512</v>
          </cell>
          <cell r="G163">
            <v>0</v>
          </cell>
          <cell r="H163" t="str">
            <v>CW</v>
          </cell>
        </row>
        <row r="164">
          <cell r="C164" t="str">
            <v>LachlanKeeffe</v>
          </cell>
          <cell r="D164">
            <v>40</v>
          </cell>
          <cell r="E164" t="str">
            <v>24y 10m</v>
          </cell>
          <cell r="F164">
            <v>32977</v>
          </cell>
          <cell r="G164">
            <v>0</v>
          </cell>
          <cell r="H164" t="str">
            <v>CW</v>
          </cell>
        </row>
        <row r="165">
          <cell r="C165" t="str">
            <v>LeviGreenwood</v>
          </cell>
          <cell r="D165">
            <v>74</v>
          </cell>
          <cell r="E165" t="str">
            <v>26y</v>
          </cell>
          <cell r="F165">
            <v>32558</v>
          </cell>
          <cell r="G165">
            <v>0</v>
          </cell>
          <cell r="H165" t="str">
            <v>CW</v>
          </cell>
        </row>
        <row r="166">
          <cell r="C166" t="str">
            <v>MarleyWilliams</v>
          </cell>
          <cell r="D166">
            <v>37</v>
          </cell>
          <cell r="E166" t="str">
            <v>21y 7m</v>
          </cell>
          <cell r="F166">
            <v>34172</v>
          </cell>
          <cell r="G166">
            <v>0</v>
          </cell>
          <cell r="H166" t="str">
            <v>CW</v>
          </cell>
        </row>
        <row r="167">
          <cell r="C167" t="str">
            <v>MasonCox</v>
          </cell>
          <cell r="D167">
            <v>0</v>
          </cell>
          <cell r="E167" t="str">
            <v>23y 11m</v>
          </cell>
          <cell r="F167">
            <v>33311</v>
          </cell>
          <cell r="G167">
            <v>0</v>
          </cell>
          <cell r="H167" t="str">
            <v>CW</v>
          </cell>
        </row>
        <row r="168">
          <cell r="C168" t="str">
            <v>MatthewGoodyear</v>
          </cell>
          <cell r="D168">
            <v>0</v>
          </cell>
          <cell r="E168" t="str">
            <v>18y 7m</v>
          </cell>
          <cell r="F168">
            <v>35266</v>
          </cell>
          <cell r="G168">
            <v>0</v>
          </cell>
          <cell r="H168" t="str">
            <v>CW</v>
          </cell>
        </row>
        <row r="169">
          <cell r="C169" t="str">
            <v>MatthewScharenberg</v>
          </cell>
          <cell r="D169">
            <v>0</v>
          </cell>
          <cell r="E169" t="str">
            <v>19y 5m</v>
          </cell>
          <cell r="F169">
            <v>34960</v>
          </cell>
          <cell r="G169">
            <v>0</v>
          </cell>
          <cell r="H169" t="str">
            <v>CW</v>
          </cell>
        </row>
        <row r="170">
          <cell r="C170" t="str">
            <v>MichaelManteit</v>
          </cell>
          <cell r="D170">
            <v>0</v>
          </cell>
          <cell r="E170" t="str">
            <v>18y 7m</v>
          </cell>
          <cell r="F170">
            <v>35264</v>
          </cell>
          <cell r="G170">
            <v>0</v>
          </cell>
          <cell r="H170" t="str">
            <v>CW</v>
          </cell>
        </row>
        <row r="171">
          <cell r="C171" t="str">
            <v>NathanBrown</v>
          </cell>
          <cell r="D171">
            <v>93</v>
          </cell>
          <cell r="E171" t="str">
            <v>26y 2m</v>
          </cell>
          <cell r="F171">
            <v>32494</v>
          </cell>
          <cell r="G171">
            <v>0</v>
          </cell>
          <cell r="H171" t="str">
            <v>CW</v>
          </cell>
        </row>
        <row r="172">
          <cell r="C172" t="str">
            <v>NathanFreeman</v>
          </cell>
          <cell r="D172">
            <v>0</v>
          </cell>
          <cell r="E172" t="str">
            <v>19y 8m</v>
          </cell>
          <cell r="F172">
            <v>34866</v>
          </cell>
          <cell r="G172">
            <v>0</v>
          </cell>
          <cell r="H172" t="str">
            <v>CW</v>
          </cell>
        </row>
        <row r="173">
          <cell r="C173" t="str">
            <v>PatrickKarnezis</v>
          </cell>
          <cell r="D173">
            <v>21</v>
          </cell>
          <cell r="E173" t="str">
            <v>22y 10m</v>
          </cell>
          <cell r="F173">
            <v>33717</v>
          </cell>
          <cell r="G173">
            <v>0</v>
          </cell>
          <cell r="H173" t="str">
            <v>CW</v>
          </cell>
        </row>
        <row r="174">
          <cell r="C174" t="str">
            <v>PaulSeedsman</v>
          </cell>
          <cell r="D174">
            <v>37</v>
          </cell>
          <cell r="E174" t="str">
            <v>23y 1m</v>
          </cell>
          <cell r="F174">
            <v>33625</v>
          </cell>
          <cell r="G174">
            <v>0</v>
          </cell>
          <cell r="H174" t="str">
            <v>CW</v>
          </cell>
        </row>
        <row r="175">
          <cell r="C175" t="str">
            <v>SamDwyer</v>
          </cell>
          <cell r="D175">
            <v>34</v>
          </cell>
          <cell r="E175" t="str">
            <v>28y 6m</v>
          </cell>
          <cell r="F175">
            <v>31653</v>
          </cell>
          <cell r="G175">
            <v>0</v>
          </cell>
          <cell r="H175" t="str">
            <v>CW</v>
          </cell>
        </row>
        <row r="176">
          <cell r="C176" t="str">
            <v>ScottPendlebury</v>
          </cell>
          <cell r="D176">
            <v>192</v>
          </cell>
          <cell r="E176" t="str">
            <v>27y 2m</v>
          </cell>
          <cell r="F176">
            <v>32149</v>
          </cell>
          <cell r="G176">
            <v>0</v>
          </cell>
          <cell r="H176" t="str">
            <v>CW</v>
          </cell>
        </row>
        <row r="177">
          <cell r="C177" t="str">
            <v>SteeleSidebottom</v>
          </cell>
          <cell r="D177">
            <v>127</v>
          </cell>
          <cell r="E177" t="str">
            <v>24y 2m</v>
          </cell>
          <cell r="F177">
            <v>33240</v>
          </cell>
          <cell r="G177">
            <v>0</v>
          </cell>
          <cell r="H177" t="str">
            <v>CW</v>
          </cell>
        </row>
        <row r="178">
          <cell r="C178" t="str">
            <v>TaylorAdams</v>
          </cell>
          <cell r="D178">
            <v>43</v>
          </cell>
          <cell r="E178" t="str">
            <v>21y 5m</v>
          </cell>
          <cell r="F178">
            <v>34232</v>
          </cell>
          <cell r="G178">
            <v>0</v>
          </cell>
          <cell r="H178" t="str">
            <v>CW</v>
          </cell>
        </row>
        <row r="179">
          <cell r="C179" t="str">
            <v>TimBroomhead</v>
          </cell>
          <cell r="D179">
            <v>8</v>
          </cell>
          <cell r="E179" t="str">
            <v>20y 11m</v>
          </cell>
          <cell r="F179">
            <v>34415</v>
          </cell>
          <cell r="G179">
            <v>0</v>
          </cell>
          <cell r="H179" t="str">
            <v>CW</v>
          </cell>
        </row>
        <row r="180">
          <cell r="C180" t="str">
            <v>TomLangdon</v>
          </cell>
          <cell r="D180">
            <v>19</v>
          </cell>
          <cell r="E180" t="str">
            <v>20y 9m</v>
          </cell>
          <cell r="F180">
            <v>34494</v>
          </cell>
          <cell r="G180">
            <v>0</v>
          </cell>
          <cell r="H180" t="str">
            <v>CW</v>
          </cell>
        </row>
        <row r="181">
          <cell r="C181" t="str">
            <v>TonyArmstrong</v>
          </cell>
          <cell r="D181">
            <v>34</v>
          </cell>
          <cell r="E181" t="str">
            <v>25y 5m</v>
          </cell>
          <cell r="F181">
            <v>32780</v>
          </cell>
          <cell r="G181">
            <v>0</v>
          </cell>
          <cell r="H181" t="str">
            <v>CW</v>
          </cell>
        </row>
        <row r="182">
          <cell r="C182" t="str">
            <v>TravisCloke</v>
          </cell>
          <cell r="D182">
            <v>216</v>
          </cell>
          <cell r="E182" t="str">
            <v>28y</v>
          </cell>
          <cell r="F182">
            <v>31841</v>
          </cell>
          <cell r="G182">
            <v>0</v>
          </cell>
          <cell r="H182" t="str">
            <v>CW</v>
          </cell>
        </row>
        <row r="183">
          <cell r="C183" t="str">
            <v>TravisVarcoe</v>
          </cell>
          <cell r="D183">
            <v>138</v>
          </cell>
          <cell r="E183" t="str">
            <v>26y 11m</v>
          </cell>
          <cell r="F183">
            <v>32243</v>
          </cell>
          <cell r="G183">
            <v>0</v>
          </cell>
          <cell r="H183" t="str">
            <v>CW</v>
          </cell>
        </row>
        <row r="184">
          <cell r="C184" t="str">
            <v>TysonGoldsack</v>
          </cell>
          <cell r="D184">
            <v>124</v>
          </cell>
          <cell r="E184" t="str">
            <v>27y 9m</v>
          </cell>
          <cell r="F184">
            <v>31919</v>
          </cell>
          <cell r="G184">
            <v>0</v>
          </cell>
          <cell r="H184" t="str">
            <v>CW</v>
          </cell>
        </row>
        <row r="185">
          <cell r="C185" t="str">
            <v>AdamCooney</v>
          </cell>
          <cell r="D185">
            <v>219</v>
          </cell>
          <cell r="E185" t="str">
            <v>29y 5m</v>
          </cell>
          <cell r="F185">
            <v>31320</v>
          </cell>
          <cell r="G185">
            <v>0</v>
          </cell>
          <cell r="H185" t="str">
            <v>ES</v>
          </cell>
        </row>
        <row r="186">
          <cell r="C186" t="str">
            <v>AlexBrowne</v>
          </cell>
          <cell r="D186">
            <v>8</v>
          </cell>
          <cell r="E186" t="str">
            <v>22y 7m</v>
          </cell>
          <cell r="F186">
            <v>33825</v>
          </cell>
          <cell r="G186">
            <v>0</v>
          </cell>
          <cell r="H186" t="str">
            <v>ES</v>
          </cell>
        </row>
        <row r="187">
          <cell r="C187" t="str">
            <v>ArielSteinberg</v>
          </cell>
          <cell r="D187">
            <v>3</v>
          </cell>
          <cell r="E187" t="str">
            <v>22y 6m</v>
          </cell>
          <cell r="F187">
            <v>33842</v>
          </cell>
          <cell r="G187">
            <v>0</v>
          </cell>
          <cell r="H187" t="str">
            <v>ES</v>
          </cell>
        </row>
        <row r="188">
          <cell r="C188" t="str">
            <v>BenHowlett</v>
          </cell>
          <cell r="D188">
            <v>97</v>
          </cell>
          <cell r="E188" t="str">
            <v>26y 4m</v>
          </cell>
          <cell r="F188">
            <v>32437</v>
          </cell>
          <cell r="G188">
            <v>0</v>
          </cell>
          <cell r="H188" t="str">
            <v>ES</v>
          </cell>
        </row>
        <row r="189">
          <cell r="C189" t="str">
            <v>BrendonGoddard</v>
          </cell>
          <cell r="D189">
            <v>247</v>
          </cell>
          <cell r="E189" t="str">
            <v>29y 9m</v>
          </cell>
          <cell r="F189">
            <v>31187</v>
          </cell>
          <cell r="G189">
            <v>0</v>
          </cell>
          <cell r="H189" t="str">
            <v>ES</v>
          </cell>
        </row>
        <row r="190">
          <cell r="C190" t="str">
            <v>BrentStanton</v>
          </cell>
          <cell r="D190">
            <v>226</v>
          </cell>
          <cell r="E190" t="str">
            <v>28y 10m</v>
          </cell>
          <cell r="F190">
            <v>31533</v>
          </cell>
          <cell r="G190">
            <v>0</v>
          </cell>
          <cell r="H190" t="str">
            <v>ES</v>
          </cell>
        </row>
        <row r="191">
          <cell r="C191" t="str">
            <v>CaleHooker</v>
          </cell>
          <cell r="D191">
            <v>111</v>
          </cell>
          <cell r="E191" t="str">
            <v>26y 4m</v>
          </cell>
          <cell r="F191">
            <v>32429</v>
          </cell>
          <cell r="G191">
            <v>0</v>
          </cell>
          <cell r="H191" t="str">
            <v>ES</v>
          </cell>
        </row>
        <row r="192">
          <cell r="C192" t="str">
            <v>ConorMcKenna</v>
          </cell>
          <cell r="D192">
            <v>0</v>
          </cell>
          <cell r="E192" t="str">
            <v>18y 11m</v>
          </cell>
          <cell r="F192">
            <v>35152</v>
          </cell>
          <cell r="G192">
            <v>0</v>
          </cell>
          <cell r="H192" t="str">
            <v>ES</v>
          </cell>
        </row>
        <row r="193">
          <cell r="C193" t="str">
            <v>CourtenayDempsey</v>
          </cell>
          <cell r="D193">
            <v>106</v>
          </cell>
          <cell r="E193" t="str">
            <v>27y 6m</v>
          </cell>
          <cell r="F193">
            <v>32017</v>
          </cell>
          <cell r="G193">
            <v>0</v>
          </cell>
          <cell r="H193" t="str">
            <v>ES</v>
          </cell>
        </row>
        <row r="194">
          <cell r="C194" t="str">
            <v>DavidMyers</v>
          </cell>
          <cell r="D194">
            <v>83</v>
          </cell>
          <cell r="E194" t="str">
            <v>25y 8m</v>
          </cell>
          <cell r="F194">
            <v>32689</v>
          </cell>
          <cell r="G194">
            <v>0</v>
          </cell>
          <cell r="H194" t="str">
            <v>ES</v>
          </cell>
        </row>
        <row r="195">
          <cell r="C195" t="str">
            <v>DavidZaharakis</v>
          </cell>
          <cell r="D195">
            <v>110</v>
          </cell>
          <cell r="E195" t="str">
            <v>25y</v>
          </cell>
          <cell r="F195">
            <v>32925</v>
          </cell>
          <cell r="G195">
            <v>0</v>
          </cell>
          <cell r="H195" t="str">
            <v>ES</v>
          </cell>
        </row>
        <row r="196">
          <cell r="C196" t="str">
            <v>DustinFletcher</v>
          </cell>
          <cell r="D196">
            <v>393</v>
          </cell>
          <cell r="E196" t="str">
            <v>39y 10m</v>
          </cell>
          <cell r="F196">
            <v>27521</v>
          </cell>
          <cell r="G196">
            <v>0</v>
          </cell>
          <cell r="H196" t="str">
            <v>ES</v>
          </cell>
        </row>
        <row r="197">
          <cell r="C197" t="str">
            <v>DysonHeppell</v>
          </cell>
          <cell r="D197">
            <v>84</v>
          </cell>
          <cell r="E197" t="str">
            <v>22y 9m</v>
          </cell>
          <cell r="F197">
            <v>33738</v>
          </cell>
          <cell r="G197">
            <v>0</v>
          </cell>
          <cell r="H197" t="str">
            <v>ES</v>
          </cell>
        </row>
        <row r="198">
          <cell r="C198" t="str">
            <v>ElliottKavanagh</v>
          </cell>
          <cell r="D198">
            <v>7</v>
          </cell>
          <cell r="E198" t="str">
            <v>21y 9m</v>
          </cell>
          <cell r="F198">
            <v>34108</v>
          </cell>
          <cell r="G198">
            <v>0</v>
          </cell>
          <cell r="H198" t="str">
            <v>ES</v>
          </cell>
        </row>
        <row r="199">
          <cell r="C199" t="str">
            <v>HeathHocking</v>
          </cell>
          <cell r="D199">
            <v>119</v>
          </cell>
          <cell r="E199" t="str">
            <v>27y 2m</v>
          </cell>
          <cell r="F199">
            <v>32138</v>
          </cell>
          <cell r="G199">
            <v>0</v>
          </cell>
          <cell r="H199" t="str">
            <v>ES</v>
          </cell>
        </row>
        <row r="200">
          <cell r="C200" t="str">
            <v>JacksonMerrett</v>
          </cell>
          <cell r="D200">
            <v>28</v>
          </cell>
          <cell r="E200" t="str">
            <v>22y</v>
          </cell>
          <cell r="F200">
            <v>34027</v>
          </cell>
          <cell r="G200">
            <v>0</v>
          </cell>
          <cell r="H200" t="str">
            <v>ES</v>
          </cell>
        </row>
        <row r="201">
          <cell r="C201" t="str">
            <v>JakeCarlisle</v>
          </cell>
          <cell r="D201">
            <v>68</v>
          </cell>
          <cell r="E201" t="str">
            <v>23y 5m</v>
          </cell>
          <cell r="F201">
            <v>33512</v>
          </cell>
          <cell r="G201">
            <v>0</v>
          </cell>
          <cell r="H201" t="str">
            <v>ES</v>
          </cell>
        </row>
        <row r="202">
          <cell r="C202" t="str">
            <v>JakeLong</v>
          </cell>
          <cell r="D202">
            <v>0</v>
          </cell>
          <cell r="E202" t="str">
            <v>19y 1m</v>
          </cell>
          <cell r="F202">
            <v>35098</v>
          </cell>
          <cell r="G202">
            <v>0</v>
          </cell>
          <cell r="H202" t="str">
            <v>ES</v>
          </cell>
        </row>
        <row r="203">
          <cell r="C203" t="str">
            <v>JakeMelksham</v>
          </cell>
          <cell r="D203">
            <v>96</v>
          </cell>
          <cell r="E203" t="str">
            <v>23y 6m</v>
          </cell>
          <cell r="F203">
            <v>33479</v>
          </cell>
          <cell r="G203">
            <v>0</v>
          </cell>
          <cell r="H203" t="str">
            <v>ES</v>
          </cell>
        </row>
        <row r="204">
          <cell r="C204" t="str">
            <v>JamesGwilt</v>
          </cell>
          <cell r="D204">
            <v>126</v>
          </cell>
          <cell r="E204" t="str">
            <v>28y 6m</v>
          </cell>
          <cell r="F204">
            <v>31635</v>
          </cell>
          <cell r="G204">
            <v>0</v>
          </cell>
          <cell r="H204" t="str">
            <v>ES</v>
          </cell>
        </row>
        <row r="205">
          <cell r="C205" t="str">
            <v>JasonAshby</v>
          </cell>
          <cell r="D205">
            <v>5</v>
          </cell>
          <cell r="E205" t="str">
            <v>20y 9m</v>
          </cell>
          <cell r="F205">
            <v>34470</v>
          </cell>
          <cell r="G205">
            <v>0</v>
          </cell>
          <cell r="H205" t="str">
            <v>ES</v>
          </cell>
        </row>
        <row r="206">
          <cell r="C206" t="str">
            <v>JasonWinderlich</v>
          </cell>
          <cell r="D206">
            <v>128</v>
          </cell>
          <cell r="E206" t="str">
            <v>30y 5m</v>
          </cell>
          <cell r="F206">
            <v>30965</v>
          </cell>
          <cell r="G206">
            <v>0</v>
          </cell>
          <cell r="H206" t="str">
            <v>ES</v>
          </cell>
        </row>
        <row r="207">
          <cell r="C207" t="str">
            <v>JaydenLaverde</v>
          </cell>
          <cell r="D207">
            <v>0</v>
          </cell>
          <cell r="E207" t="str">
            <v>18y 10m</v>
          </cell>
          <cell r="F207">
            <v>35167</v>
          </cell>
          <cell r="G207">
            <v>0</v>
          </cell>
          <cell r="H207" t="str">
            <v>ES</v>
          </cell>
        </row>
        <row r="208">
          <cell r="C208" t="str">
            <v>JobeWatson</v>
          </cell>
          <cell r="D208">
            <v>188</v>
          </cell>
          <cell r="E208" t="str">
            <v>30y 1m</v>
          </cell>
          <cell r="F208">
            <v>31086</v>
          </cell>
          <cell r="G208">
            <v>0</v>
          </cell>
          <cell r="H208" t="str">
            <v>ES</v>
          </cell>
        </row>
        <row r="209">
          <cell r="C209" t="str">
            <v>JoeDaniher</v>
          </cell>
          <cell r="D209">
            <v>26</v>
          </cell>
          <cell r="E209" t="str">
            <v>21y</v>
          </cell>
          <cell r="F209">
            <v>34397</v>
          </cell>
          <cell r="G209">
            <v>0</v>
          </cell>
          <cell r="H209" t="str">
            <v>ES</v>
          </cell>
        </row>
        <row r="210">
          <cell r="C210" t="str">
            <v>JonathanGiles</v>
          </cell>
          <cell r="D210">
            <v>51</v>
          </cell>
          <cell r="E210" t="str">
            <v>27y 2m</v>
          </cell>
          <cell r="F210">
            <v>32150</v>
          </cell>
          <cell r="G210">
            <v>0</v>
          </cell>
          <cell r="H210" t="str">
            <v>ES</v>
          </cell>
        </row>
        <row r="211">
          <cell r="C211" t="str">
            <v>KurtAylett</v>
          </cell>
          <cell r="D211">
            <v>3</v>
          </cell>
          <cell r="E211" t="str">
            <v>22y 11m</v>
          </cell>
          <cell r="F211">
            <v>33696</v>
          </cell>
          <cell r="G211">
            <v>0</v>
          </cell>
          <cell r="H211" t="str">
            <v>ES</v>
          </cell>
        </row>
        <row r="212">
          <cell r="C212" t="str">
            <v>KyleLangford</v>
          </cell>
          <cell r="D212">
            <v>0</v>
          </cell>
          <cell r="E212" t="str">
            <v>18y 3m</v>
          </cell>
          <cell r="F212">
            <v>35400</v>
          </cell>
          <cell r="G212">
            <v>0</v>
          </cell>
          <cell r="H212" t="str">
            <v>ES</v>
          </cell>
        </row>
        <row r="213">
          <cell r="C213" t="str">
            <v>LauchlanDalgleish</v>
          </cell>
          <cell r="D213">
            <v>3</v>
          </cell>
          <cell r="E213" t="str">
            <v>21y 8m</v>
          </cell>
          <cell r="F213">
            <v>34142</v>
          </cell>
          <cell r="G213">
            <v>0</v>
          </cell>
          <cell r="H213" t="str">
            <v>ES</v>
          </cell>
        </row>
        <row r="214">
          <cell r="C214" t="str">
            <v>MarkBaguley</v>
          </cell>
          <cell r="D214">
            <v>50</v>
          </cell>
          <cell r="E214" t="str">
            <v>27y 9m</v>
          </cell>
          <cell r="F214">
            <v>31918</v>
          </cell>
          <cell r="G214">
            <v>0</v>
          </cell>
          <cell r="H214" t="str">
            <v>ES</v>
          </cell>
        </row>
        <row r="215">
          <cell r="C215" t="str">
            <v>MartinGleeson</v>
          </cell>
          <cell r="D215">
            <v>9</v>
          </cell>
          <cell r="E215" t="str">
            <v>20y 6m</v>
          </cell>
          <cell r="F215">
            <v>34571</v>
          </cell>
          <cell r="G215">
            <v>0</v>
          </cell>
          <cell r="H215" t="str">
            <v>ES</v>
          </cell>
        </row>
        <row r="216">
          <cell r="C216" t="str">
            <v>MichaelHibberd</v>
          </cell>
          <cell r="D216">
            <v>63</v>
          </cell>
          <cell r="E216" t="str">
            <v>25y 2m</v>
          </cell>
          <cell r="F216">
            <v>32876</v>
          </cell>
          <cell r="G216">
            <v>0</v>
          </cell>
          <cell r="H216" t="str">
            <v>ES</v>
          </cell>
        </row>
        <row r="217">
          <cell r="C217" t="str">
            <v>MichaelHurley</v>
          </cell>
          <cell r="D217">
            <v>100</v>
          </cell>
          <cell r="E217" t="str">
            <v>24y 9m</v>
          </cell>
          <cell r="F217">
            <v>33025</v>
          </cell>
          <cell r="G217">
            <v>0</v>
          </cell>
          <cell r="H217" t="str">
            <v>ES</v>
          </cell>
        </row>
        <row r="218">
          <cell r="C218" t="str">
            <v>NickKommer</v>
          </cell>
          <cell r="D218">
            <v>19</v>
          </cell>
          <cell r="E218" t="str">
            <v>24y 5m</v>
          </cell>
          <cell r="F218">
            <v>33144</v>
          </cell>
          <cell r="G218">
            <v>0</v>
          </cell>
          <cell r="H218" t="str">
            <v>ES</v>
          </cell>
        </row>
        <row r="219">
          <cell r="C219" t="str">
            <v>NicholasOBrien</v>
          </cell>
          <cell r="D219">
            <v>5</v>
          </cell>
          <cell r="E219" t="str">
            <v>21y 8m</v>
          </cell>
          <cell r="F219">
            <v>34146</v>
          </cell>
          <cell r="G219">
            <v>0</v>
          </cell>
          <cell r="H219" t="str">
            <v>ES</v>
          </cell>
        </row>
        <row r="220">
          <cell r="C220" t="str">
            <v>OrazioFantasia</v>
          </cell>
          <cell r="D220">
            <v>3</v>
          </cell>
          <cell r="E220" t="str">
            <v>19y 5m</v>
          </cell>
          <cell r="F220">
            <v>34956</v>
          </cell>
          <cell r="G220">
            <v>0</v>
          </cell>
          <cell r="H220" t="str">
            <v>ES</v>
          </cell>
        </row>
        <row r="221">
          <cell r="C221" t="str">
            <v>PatrickAmbrose</v>
          </cell>
          <cell r="D221">
            <v>16</v>
          </cell>
          <cell r="E221" t="str">
            <v>23y 6m</v>
          </cell>
          <cell r="F221">
            <v>33482</v>
          </cell>
          <cell r="G221">
            <v>0</v>
          </cell>
          <cell r="H221" t="str">
            <v>ES</v>
          </cell>
        </row>
        <row r="222">
          <cell r="C222" t="str">
            <v>PaulChapman</v>
          </cell>
          <cell r="D222">
            <v>271</v>
          </cell>
          <cell r="E222" t="str">
            <v>33y 4m</v>
          </cell>
          <cell r="F222">
            <v>29895</v>
          </cell>
          <cell r="G222">
            <v>0</v>
          </cell>
          <cell r="H222" t="str">
            <v>ES</v>
          </cell>
        </row>
        <row r="223">
          <cell r="C223" t="str">
            <v>ShaunEdwards</v>
          </cell>
          <cell r="D223">
            <v>12</v>
          </cell>
          <cell r="E223" t="str">
            <v>21y 2m</v>
          </cell>
          <cell r="F223">
            <v>34316</v>
          </cell>
          <cell r="G223">
            <v>0</v>
          </cell>
          <cell r="H223" t="str">
            <v>ES</v>
          </cell>
        </row>
        <row r="224">
          <cell r="C224" t="str">
            <v>ShaunMcKernan</v>
          </cell>
          <cell r="D224">
            <v>34</v>
          </cell>
          <cell r="E224" t="str">
            <v>24y 6m</v>
          </cell>
          <cell r="F224">
            <v>33117</v>
          </cell>
          <cell r="G224">
            <v>0</v>
          </cell>
          <cell r="H224" t="str">
            <v>ES</v>
          </cell>
        </row>
        <row r="225">
          <cell r="C225" t="str">
            <v>TaytePears</v>
          </cell>
          <cell r="D225">
            <v>68</v>
          </cell>
          <cell r="E225" t="str">
            <v>24y 11m</v>
          </cell>
          <cell r="F225">
            <v>32956</v>
          </cell>
          <cell r="G225">
            <v>0</v>
          </cell>
          <cell r="H225" t="str">
            <v>ES</v>
          </cell>
        </row>
        <row r="226">
          <cell r="C226" t="str">
            <v>TomBellchambers</v>
          </cell>
          <cell r="D226">
            <v>69</v>
          </cell>
          <cell r="E226" t="str">
            <v>25y 8m</v>
          </cell>
          <cell r="F226">
            <v>32698</v>
          </cell>
          <cell r="G226">
            <v>0</v>
          </cell>
          <cell r="H226" t="str">
            <v>ES</v>
          </cell>
        </row>
        <row r="227">
          <cell r="C227" t="str">
            <v>TravisColyer</v>
          </cell>
          <cell r="D227">
            <v>46</v>
          </cell>
          <cell r="E227" t="str">
            <v>23y 6m</v>
          </cell>
          <cell r="F227">
            <v>33474</v>
          </cell>
          <cell r="G227">
            <v>0</v>
          </cell>
          <cell r="H227" t="str">
            <v>ES</v>
          </cell>
        </row>
        <row r="228">
          <cell r="C228" t="str">
            <v>WillHams</v>
          </cell>
          <cell r="D228">
            <v>2</v>
          </cell>
          <cell r="E228" t="str">
            <v>20y 7m</v>
          </cell>
          <cell r="F228">
            <v>34529</v>
          </cell>
          <cell r="G228">
            <v>0</v>
          </cell>
          <cell r="H228" t="str">
            <v>ES</v>
          </cell>
        </row>
        <row r="229">
          <cell r="C229" t="str">
            <v>ZachMerrett</v>
          </cell>
          <cell r="D229">
            <v>20</v>
          </cell>
          <cell r="E229" t="str">
            <v>19y 5m</v>
          </cell>
          <cell r="F229">
            <v>34975</v>
          </cell>
          <cell r="G229">
            <v>0</v>
          </cell>
          <cell r="H229" t="str">
            <v>ES</v>
          </cell>
        </row>
        <row r="230">
          <cell r="C230" t="str">
            <v>AaronSandilands</v>
          </cell>
          <cell r="D230">
            <v>216</v>
          </cell>
          <cell r="E230" t="str">
            <v>32y 3m</v>
          </cell>
          <cell r="F230">
            <v>30291</v>
          </cell>
          <cell r="G230">
            <v>0</v>
          </cell>
          <cell r="H230" t="str">
            <v>FR</v>
          </cell>
        </row>
        <row r="231">
          <cell r="C231" t="str">
            <v>AlexPearce</v>
          </cell>
          <cell r="D231">
            <v>0</v>
          </cell>
          <cell r="E231" t="str">
            <v>19y 9m</v>
          </cell>
          <cell r="F231">
            <v>34859</v>
          </cell>
          <cell r="G231">
            <v>0</v>
          </cell>
          <cell r="H231" t="str">
            <v>FR</v>
          </cell>
        </row>
        <row r="232">
          <cell r="C232" t="str">
            <v>AlexSilvagni</v>
          </cell>
          <cell r="D232">
            <v>46</v>
          </cell>
          <cell r="E232" t="str">
            <v>27y 5m</v>
          </cell>
          <cell r="F232">
            <v>32049</v>
          </cell>
          <cell r="G232">
            <v>0</v>
          </cell>
          <cell r="H232" t="str">
            <v>FR</v>
          </cell>
        </row>
        <row r="233">
          <cell r="C233" t="str">
            <v>AnthonyMorabito</v>
          </cell>
          <cell r="D233">
            <v>26</v>
          </cell>
          <cell r="E233" t="str">
            <v>23y 4m</v>
          </cell>
          <cell r="F233">
            <v>33540</v>
          </cell>
          <cell r="G233">
            <v>0</v>
          </cell>
          <cell r="H233" t="str">
            <v>FR</v>
          </cell>
        </row>
        <row r="234">
          <cell r="C234" t="str">
            <v>BradyGrey</v>
          </cell>
          <cell r="D234">
            <v>0</v>
          </cell>
          <cell r="E234" t="str">
            <v>19y 7m</v>
          </cell>
          <cell r="F234">
            <v>34900</v>
          </cell>
          <cell r="G234">
            <v>0</v>
          </cell>
          <cell r="H234" t="str">
            <v>FR</v>
          </cell>
        </row>
        <row r="235">
          <cell r="C235" t="str">
            <v>CameronSutcliffe</v>
          </cell>
          <cell r="D235">
            <v>47</v>
          </cell>
          <cell r="E235" t="str">
            <v>22y 9m</v>
          </cell>
          <cell r="F235">
            <v>33747</v>
          </cell>
          <cell r="G235">
            <v>0</v>
          </cell>
          <cell r="H235" t="str">
            <v>FR</v>
          </cell>
        </row>
        <row r="236">
          <cell r="C236" t="str">
            <v>ChrisMayne</v>
          </cell>
          <cell r="D236">
            <v>128</v>
          </cell>
          <cell r="E236" t="str">
            <v>26y 4m</v>
          </cell>
          <cell r="F236">
            <v>32449</v>
          </cell>
          <cell r="G236">
            <v>0</v>
          </cell>
          <cell r="H236" t="str">
            <v>FR</v>
          </cell>
        </row>
        <row r="237">
          <cell r="C237" t="str">
            <v>ClanceePearce</v>
          </cell>
          <cell r="D237">
            <v>78</v>
          </cell>
          <cell r="E237" t="str">
            <v>24y 4m</v>
          </cell>
          <cell r="F237">
            <v>33169</v>
          </cell>
          <cell r="G237">
            <v>0</v>
          </cell>
          <cell r="H237" t="str">
            <v>FR</v>
          </cell>
        </row>
        <row r="238">
          <cell r="C238" t="str">
            <v>ColinSylvia</v>
          </cell>
          <cell r="D238">
            <v>163</v>
          </cell>
          <cell r="E238" t="str">
            <v>29y 4m</v>
          </cell>
          <cell r="F238">
            <v>31359</v>
          </cell>
          <cell r="G238">
            <v>0</v>
          </cell>
          <cell r="H238" t="str">
            <v>FR</v>
          </cell>
        </row>
        <row r="239">
          <cell r="C239" t="str">
            <v>ConnorBlakely</v>
          </cell>
          <cell r="D239">
            <v>0</v>
          </cell>
          <cell r="E239" t="str">
            <v>19y</v>
          </cell>
          <cell r="F239">
            <v>35126</v>
          </cell>
          <cell r="G239">
            <v>0</v>
          </cell>
          <cell r="H239" t="str">
            <v>FR</v>
          </cell>
        </row>
        <row r="240">
          <cell r="C240" t="str">
            <v>CraigMoller</v>
          </cell>
          <cell r="D240">
            <v>1</v>
          </cell>
          <cell r="E240" t="str">
            <v>20y 6m</v>
          </cell>
          <cell r="F240">
            <v>34568</v>
          </cell>
          <cell r="G240">
            <v>0</v>
          </cell>
          <cell r="H240" t="str">
            <v>FR</v>
          </cell>
        </row>
        <row r="241">
          <cell r="C241" t="str">
            <v>DanylePearce</v>
          </cell>
          <cell r="D241">
            <v>203</v>
          </cell>
          <cell r="E241" t="str">
            <v>28y 11m</v>
          </cell>
          <cell r="F241">
            <v>31509</v>
          </cell>
          <cell r="G241">
            <v>0</v>
          </cell>
          <cell r="H241" t="str">
            <v>FR</v>
          </cell>
        </row>
        <row r="242">
          <cell r="C242" t="str">
            <v>DavidMundy</v>
          </cell>
          <cell r="D242">
            <v>210</v>
          </cell>
          <cell r="E242" t="str">
            <v>29y 7m</v>
          </cell>
          <cell r="F242">
            <v>31248</v>
          </cell>
          <cell r="G242">
            <v>0</v>
          </cell>
          <cell r="H242" t="str">
            <v>FR</v>
          </cell>
        </row>
        <row r="243">
          <cell r="C243" t="str">
            <v>EdLangdon</v>
          </cell>
          <cell r="D243">
            <v>0</v>
          </cell>
          <cell r="E243" t="str">
            <v>19y 1m</v>
          </cell>
          <cell r="F243">
            <v>35096</v>
          </cell>
          <cell r="G243">
            <v>0</v>
          </cell>
          <cell r="H243" t="str">
            <v>FR</v>
          </cell>
        </row>
        <row r="244">
          <cell r="C244" t="str">
            <v>EthanHughes</v>
          </cell>
          <cell r="D244">
            <v>0</v>
          </cell>
          <cell r="E244" t="str">
            <v>20y 3m</v>
          </cell>
          <cell r="F244">
            <v>34675</v>
          </cell>
          <cell r="G244">
            <v>0</v>
          </cell>
          <cell r="H244" t="str">
            <v>FR</v>
          </cell>
        </row>
        <row r="245">
          <cell r="C245" t="str">
            <v>GarrickIbbotson</v>
          </cell>
          <cell r="D245">
            <v>127</v>
          </cell>
          <cell r="E245" t="str">
            <v>26y 11m</v>
          </cell>
          <cell r="F245">
            <v>32217</v>
          </cell>
          <cell r="G245">
            <v>0</v>
          </cell>
          <cell r="H245" t="str">
            <v>FR</v>
          </cell>
        </row>
        <row r="246">
          <cell r="C246" t="str">
            <v>HaydenBallantyne</v>
          </cell>
          <cell r="D246">
            <v>106</v>
          </cell>
          <cell r="E246" t="str">
            <v>27y 7m</v>
          </cell>
          <cell r="F246">
            <v>31974</v>
          </cell>
          <cell r="G246">
            <v>0</v>
          </cell>
          <cell r="H246" t="str">
            <v>FR</v>
          </cell>
        </row>
        <row r="247">
          <cell r="C247" t="str">
            <v>HaydenCrozier</v>
          </cell>
          <cell r="D247">
            <v>23</v>
          </cell>
          <cell r="E247" t="str">
            <v>21y 2m</v>
          </cell>
          <cell r="F247">
            <v>34327</v>
          </cell>
          <cell r="G247">
            <v>0</v>
          </cell>
          <cell r="H247" t="str">
            <v>FR</v>
          </cell>
        </row>
        <row r="248">
          <cell r="C248" t="str">
            <v>JackHannath</v>
          </cell>
          <cell r="D248">
            <v>15</v>
          </cell>
          <cell r="E248" t="str">
            <v>23y 8m</v>
          </cell>
          <cell r="F248">
            <v>33428</v>
          </cell>
          <cell r="G248">
            <v>0</v>
          </cell>
          <cell r="H248" t="str">
            <v>FR</v>
          </cell>
        </row>
        <row r="249">
          <cell r="C249" t="str">
            <v>JacobBallard</v>
          </cell>
          <cell r="D249">
            <v>0</v>
          </cell>
          <cell r="E249" t="str">
            <v>21y</v>
          </cell>
          <cell r="F249">
            <v>34391</v>
          </cell>
          <cell r="G249">
            <v>0</v>
          </cell>
          <cell r="H249" t="str">
            <v>FR</v>
          </cell>
        </row>
        <row r="250">
          <cell r="C250" t="str">
            <v>JonathonGriffin</v>
          </cell>
          <cell r="D250">
            <v>69</v>
          </cell>
          <cell r="E250" t="str">
            <v>29y 1m</v>
          </cell>
          <cell r="F250">
            <v>31426</v>
          </cell>
          <cell r="G250">
            <v>0</v>
          </cell>
          <cell r="H250" t="str">
            <v>FR</v>
          </cell>
        </row>
        <row r="251">
          <cell r="C251" t="str">
            <v>JoshDeluca</v>
          </cell>
          <cell r="D251">
            <v>0</v>
          </cell>
          <cell r="E251" t="str">
            <v>18y 9m</v>
          </cell>
          <cell r="F251">
            <v>35196</v>
          </cell>
          <cell r="G251">
            <v>0</v>
          </cell>
          <cell r="H251" t="str">
            <v>FR</v>
          </cell>
        </row>
        <row r="252">
          <cell r="C252" t="str">
            <v>LachieNeale</v>
          </cell>
          <cell r="D252">
            <v>46</v>
          </cell>
          <cell r="E252" t="str">
            <v>21y 9m</v>
          </cell>
          <cell r="F252">
            <v>34113</v>
          </cell>
          <cell r="G252">
            <v>0</v>
          </cell>
          <cell r="H252" t="str">
            <v>FR</v>
          </cell>
        </row>
        <row r="253">
          <cell r="C253" t="str">
            <v>LachlanWeller</v>
          </cell>
          <cell r="D253">
            <v>0</v>
          </cell>
          <cell r="E253" t="str">
            <v>19y</v>
          </cell>
          <cell r="F253">
            <v>35118</v>
          </cell>
          <cell r="G253">
            <v>0</v>
          </cell>
          <cell r="H253" t="str">
            <v>FR</v>
          </cell>
        </row>
        <row r="254">
          <cell r="C254" t="str">
            <v>LeeSpurr</v>
          </cell>
          <cell r="D254">
            <v>60</v>
          </cell>
          <cell r="E254" t="str">
            <v>27y 7m</v>
          </cell>
          <cell r="F254">
            <v>31985</v>
          </cell>
          <cell r="G254">
            <v>0</v>
          </cell>
          <cell r="H254" t="str">
            <v>FR</v>
          </cell>
        </row>
        <row r="255">
          <cell r="C255" t="str">
            <v>LukeMcPharlin</v>
          </cell>
          <cell r="D255">
            <v>238</v>
          </cell>
          <cell r="E255" t="str">
            <v>33y 3m</v>
          </cell>
          <cell r="F255">
            <v>29921</v>
          </cell>
          <cell r="G255">
            <v>0</v>
          </cell>
          <cell r="H255" t="str">
            <v>FR</v>
          </cell>
        </row>
        <row r="256">
          <cell r="C256" t="str">
            <v>MatthewDeBoer</v>
          </cell>
          <cell r="D256">
            <v>115</v>
          </cell>
          <cell r="E256" t="str">
            <v>25y</v>
          </cell>
          <cell r="F256">
            <v>32942</v>
          </cell>
          <cell r="G256">
            <v>0</v>
          </cell>
          <cell r="H256" t="str">
            <v>FR</v>
          </cell>
        </row>
        <row r="257">
          <cell r="C257" t="str">
            <v>MatthewPavlich</v>
          </cell>
          <cell r="D257">
            <v>313</v>
          </cell>
          <cell r="E257" t="str">
            <v>33y 2m</v>
          </cell>
          <cell r="F257">
            <v>29951</v>
          </cell>
          <cell r="G257">
            <v>0</v>
          </cell>
          <cell r="H257" t="str">
            <v>FR</v>
          </cell>
        </row>
        <row r="258">
          <cell r="C258" t="str">
            <v>MatthewTaberner</v>
          </cell>
          <cell r="D258">
            <v>13</v>
          </cell>
          <cell r="E258" t="str">
            <v>21y 8m</v>
          </cell>
          <cell r="F258">
            <v>34137</v>
          </cell>
          <cell r="G258">
            <v>0</v>
          </cell>
          <cell r="H258" t="str">
            <v>FR</v>
          </cell>
        </row>
        <row r="259">
          <cell r="C259" t="str">
            <v>MaxDuffy</v>
          </cell>
          <cell r="D259">
            <v>2</v>
          </cell>
          <cell r="E259" t="str">
            <v>21y 10m</v>
          </cell>
          <cell r="F259">
            <v>34070</v>
          </cell>
          <cell r="G259">
            <v>0</v>
          </cell>
          <cell r="H259" t="str">
            <v>FR</v>
          </cell>
        </row>
        <row r="260">
          <cell r="C260" t="str">
            <v>MichaelApeness</v>
          </cell>
          <cell r="D260">
            <v>2</v>
          </cell>
          <cell r="E260" t="str">
            <v>20y 1m</v>
          </cell>
          <cell r="F260">
            <v>34727</v>
          </cell>
          <cell r="G260">
            <v>0</v>
          </cell>
          <cell r="H260" t="str">
            <v>FR</v>
          </cell>
        </row>
        <row r="261">
          <cell r="C261" t="str">
            <v>MichaelBarlow</v>
          </cell>
          <cell r="D261">
            <v>89</v>
          </cell>
          <cell r="E261" t="str">
            <v>27y 2m</v>
          </cell>
          <cell r="F261">
            <v>32129</v>
          </cell>
          <cell r="G261">
            <v>0</v>
          </cell>
          <cell r="H261" t="str">
            <v>FR</v>
          </cell>
        </row>
        <row r="262">
          <cell r="C262" t="str">
            <v>MichaelJohnson</v>
          </cell>
          <cell r="D262">
            <v>190</v>
          </cell>
          <cell r="E262" t="str">
            <v>30y 4m</v>
          </cell>
          <cell r="F262">
            <v>30975</v>
          </cell>
          <cell r="G262">
            <v>0</v>
          </cell>
          <cell r="H262" t="str">
            <v>FR</v>
          </cell>
        </row>
        <row r="263">
          <cell r="C263" t="str">
            <v>MichaelWalters</v>
          </cell>
          <cell r="D263">
            <v>50</v>
          </cell>
          <cell r="E263" t="str">
            <v>24y 2m</v>
          </cell>
          <cell r="F263">
            <v>33245</v>
          </cell>
          <cell r="G263">
            <v>0</v>
          </cell>
          <cell r="H263" t="str">
            <v>FR</v>
          </cell>
        </row>
        <row r="264">
          <cell r="C264" t="str">
            <v>NathanFyfe</v>
          </cell>
          <cell r="D264">
            <v>92</v>
          </cell>
          <cell r="E264" t="str">
            <v>23y 5m</v>
          </cell>
          <cell r="F264">
            <v>33499</v>
          </cell>
          <cell r="G264">
            <v>0</v>
          </cell>
          <cell r="H264" t="str">
            <v>FR</v>
          </cell>
        </row>
        <row r="265">
          <cell r="C265" t="str">
            <v>NickSuban</v>
          </cell>
          <cell r="D265">
            <v>105</v>
          </cell>
          <cell r="E265" t="str">
            <v>24y 10m</v>
          </cell>
          <cell r="F265">
            <v>33002</v>
          </cell>
          <cell r="G265">
            <v>0</v>
          </cell>
          <cell r="H265" t="str">
            <v>FR</v>
          </cell>
        </row>
        <row r="266">
          <cell r="C266" t="str">
            <v>PaulDuffield</v>
          </cell>
          <cell r="D266">
            <v>157</v>
          </cell>
          <cell r="E266" t="str">
            <v>30y 1m</v>
          </cell>
          <cell r="F266">
            <v>31083</v>
          </cell>
          <cell r="G266">
            <v>0</v>
          </cell>
          <cell r="H266" t="str">
            <v>FR</v>
          </cell>
        </row>
        <row r="267">
          <cell r="C267" t="str">
            <v>RyanCrowley</v>
          </cell>
          <cell r="D267">
            <v>188</v>
          </cell>
          <cell r="E267" t="str">
            <v>31y</v>
          </cell>
          <cell r="F267">
            <v>30746</v>
          </cell>
          <cell r="G267">
            <v>0</v>
          </cell>
          <cell r="H267" t="str">
            <v>FR</v>
          </cell>
        </row>
        <row r="268">
          <cell r="C268" t="str">
            <v>SeanHurley</v>
          </cell>
          <cell r="D268">
            <v>0</v>
          </cell>
          <cell r="E268" t="str">
            <v>23y</v>
          </cell>
          <cell r="F268">
            <v>33665</v>
          </cell>
          <cell r="G268">
            <v>0</v>
          </cell>
          <cell r="H268" t="str">
            <v>FR</v>
          </cell>
        </row>
        <row r="269">
          <cell r="C269" t="str">
            <v>StephenHill</v>
          </cell>
          <cell r="D269">
            <v>128</v>
          </cell>
          <cell r="E269" t="str">
            <v>24y 10m</v>
          </cell>
          <cell r="F269">
            <v>32994</v>
          </cell>
          <cell r="G269">
            <v>0</v>
          </cell>
          <cell r="H269" t="str">
            <v>FR</v>
          </cell>
        </row>
        <row r="270">
          <cell r="C270" t="str">
            <v>TannerSmith</v>
          </cell>
          <cell r="D270">
            <v>1</v>
          </cell>
          <cell r="E270" t="str">
            <v>21y</v>
          </cell>
          <cell r="F270">
            <v>34401</v>
          </cell>
          <cell r="G270">
            <v>0</v>
          </cell>
          <cell r="H270" t="str">
            <v>FR</v>
          </cell>
        </row>
        <row r="271">
          <cell r="C271" t="str">
            <v>TendaiMzungu</v>
          </cell>
          <cell r="D271">
            <v>86</v>
          </cell>
          <cell r="E271" t="str">
            <v>29y</v>
          </cell>
          <cell r="F271">
            <v>31471</v>
          </cell>
          <cell r="G271">
            <v>0</v>
          </cell>
          <cell r="H271" t="str">
            <v>FR</v>
          </cell>
        </row>
        <row r="272">
          <cell r="C272" t="str">
            <v>TomSheridan</v>
          </cell>
          <cell r="D272">
            <v>19</v>
          </cell>
          <cell r="E272" t="str">
            <v>21y 4m</v>
          </cell>
          <cell r="F272">
            <v>34270</v>
          </cell>
          <cell r="G272">
            <v>0</v>
          </cell>
          <cell r="H272" t="str">
            <v>FR</v>
          </cell>
        </row>
        <row r="273">
          <cell r="C273" t="str">
            <v>ThomasVandeleur</v>
          </cell>
          <cell r="D273">
            <v>0</v>
          </cell>
          <cell r="E273" t="str">
            <v>19y 11m</v>
          </cell>
          <cell r="F273">
            <v>34778</v>
          </cell>
          <cell r="G273">
            <v>0</v>
          </cell>
          <cell r="H273" t="str">
            <v>FR</v>
          </cell>
        </row>
        <row r="274">
          <cell r="C274" t="str">
            <v>ZacDawson</v>
          </cell>
          <cell r="D274">
            <v>141</v>
          </cell>
          <cell r="E274" t="str">
            <v>29y</v>
          </cell>
          <cell r="F274">
            <v>31465</v>
          </cell>
          <cell r="G274">
            <v>0</v>
          </cell>
          <cell r="H274" t="str">
            <v>FR</v>
          </cell>
        </row>
        <row r="275">
          <cell r="C275" t="str">
            <v>ZacClarke</v>
          </cell>
          <cell r="D275">
            <v>74</v>
          </cell>
          <cell r="E275" t="str">
            <v>24y 11m</v>
          </cell>
          <cell r="F275">
            <v>32960</v>
          </cell>
          <cell r="G275">
            <v>0</v>
          </cell>
          <cell r="H275" t="str">
            <v>FR</v>
          </cell>
        </row>
        <row r="276">
          <cell r="C276" t="str">
            <v>AaronHall</v>
          </cell>
          <cell r="D276">
            <v>46</v>
          </cell>
          <cell r="E276" t="str">
            <v>24y 4m</v>
          </cell>
          <cell r="F276">
            <v>33186</v>
          </cell>
          <cell r="G276">
            <v>0</v>
          </cell>
          <cell r="H276" t="str">
            <v>GC</v>
          </cell>
        </row>
        <row r="277">
          <cell r="C277" t="str">
            <v>AdamSaad</v>
          </cell>
          <cell r="D277">
            <v>0</v>
          </cell>
          <cell r="E277" t="str">
            <v>20y 7m</v>
          </cell>
          <cell r="F277">
            <v>34538</v>
          </cell>
          <cell r="G277">
            <v>0</v>
          </cell>
          <cell r="H277" t="str">
            <v>GC</v>
          </cell>
        </row>
        <row r="278">
          <cell r="C278" t="str">
            <v>AlexSexton</v>
          </cell>
          <cell r="D278">
            <v>24</v>
          </cell>
          <cell r="E278" t="str">
            <v>21y 3m</v>
          </cell>
          <cell r="F278">
            <v>34306</v>
          </cell>
          <cell r="G278">
            <v>0</v>
          </cell>
          <cell r="H278" t="str">
            <v>GC</v>
          </cell>
        </row>
        <row r="279">
          <cell r="C279" t="str">
            <v>AndrewBoston</v>
          </cell>
          <cell r="D279">
            <v>8</v>
          </cell>
          <cell r="E279" t="str">
            <v>20y 11m</v>
          </cell>
          <cell r="F279">
            <v>34416</v>
          </cell>
          <cell r="G279">
            <v>0</v>
          </cell>
          <cell r="H279" t="str">
            <v>GC</v>
          </cell>
        </row>
        <row r="280">
          <cell r="C280" t="str">
            <v>AndrewRaines</v>
          </cell>
          <cell r="D280">
            <v>123</v>
          </cell>
          <cell r="E280" t="str">
            <v>29y</v>
          </cell>
          <cell r="F280">
            <v>31479</v>
          </cell>
          <cell r="G280">
            <v>0</v>
          </cell>
          <cell r="H280" t="str">
            <v>GC</v>
          </cell>
        </row>
        <row r="281">
          <cell r="C281" t="str">
            <v>BrandonMatera</v>
          </cell>
          <cell r="D281">
            <v>55</v>
          </cell>
          <cell r="E281" t="str">
            <v>22y 11m</v>
          </cell>
          <cell r="F281">
            <v>33674</v>
          </cell>
          <cell r="G281">
            <v>0</v>
          </cell>
          <cell r="H281" t="str">
            <v>GC</v>
          </cell>
        </row>
        <row r="282">
          <cell r="C282" t="str">
            <v>CharlieDixon</v>
          </cell>
          <cell r="D282">
            <v>49</v>
          </cell>
          <cell r="E282" t="str">
            <v>24y 5m</v>
          </cell>
          <cell r="F282">
            <v>33139</v>
          </cell>
          <cell r="G282">
            <v>0</v>
          </cell>
          <cell r="H282" t="str">
            <v>GC</v>
          </cell>
        </row>
        <row r="283">
          <cell r="C283" t="str">
            <v>ClayCameron</v>
          </cell>
          <cell r="D283">
            <v>9</v>
          </cell>
          <cell r="E283" t="str">
            <v>20y 9m</v>
          </cell>
          <cell r="F283">
            <v>34481</v>
          </cell>
          <cell r="G283">
            <v>0</v>
          </cell>
          <cell r="H283" t="str">
            <v>GC</v>
          </cell>
        </row>
        <row r="284">
          <cell r="C284" t="str">
            <v>DanielGorringe</v>
          </cell>
          <cell r="D284">
            <v>20</v>
          </cell>
          <cell r="E284" t="str">
            <v>22y 9m</v>
          </cell>
          <cell r="F284">
            <v>33757</v>
          </cell>
          <cell r="G284">
            <v>0</v>
          </cell>
          <cell r="H284" t="str">
            <v>GC</v>
          </cell>
        </row>
        <row r="285">
          <cell r="C285" t="str">
            <v>DannyStanley</v>
          </cell>
          <cell r="D285">
            <v>80</v>
          </cell>
          <cell r="E285" t="str">
            <v>27y</v>
          </cell>
          <cell r="F285">
            <v>32191</v>
          </cell>
          <cell r="G285">
            <v>0</v>
          </cell>
          <cell r="H285" t="str">
            <v>GC</v>
          </cell>
        </row>
        <row r="286">
          <cell r="C286" t="str">
            <v>DavidSwallow</v>
          </cell>
          <cell r="D286">
            <v>73</v>
          </cell>
          <cell r="E286" t="str">
            <v>22y 3m</v>
          </cell>
          <cell r="F286">
            <v>33927</v>
          </cell>
          <cell r="G286">
            <v>0</v>
          </cell>
          <cell r="H286" t="str">
            <v>GC</v>
          </cell>
        </row>
        <row r="287">
          <cell r="C287" t="str">
            <v>DionPrestia</v>
          </cell>
          <cell r="D287">
            <v>73</v>
          </cell>
          <cell r="E287" t="str">
            <v>22y 4m</v>
          </cell>
          <cell r="F287">
            <v>33889</v>
          </cell>
          <cell r="G287">
            <v>0</v>
          </cell>
          <cell r="H287" t="str">
            <v>GC</v>
          </cell>
        </row>
        <row r="288">
          <cell r="C288" t="str">
            <v>GaryAblett</v>
          </cell>
          <cell r="D288">
            <v>268</v>
          </cell>
          <cell r="E288" t="str">
            <v>30y 9m</v>
          </cell>
          <cell r="F288">
            <v>30816</v>
          </cell>
          <cell r="G288">
            <v>0</v>
          </cell>
          <cell r="H288" t="str">
            <v>GC</v>
          </cell>
        </row>
        <row r="289">
          <cell r="C289" t="str">
            <v>GregBroughton</v>
          </cell>
          <cell r="D289">
            <v>105</v>
          </cell>
          <cell r="E289" t="str">
            <v>28y 5m</v>
          </cell>
          <cell r="F289">
            <v>31684</v>
          </cell>
          <cell r="G289">
            <v>0</v>
          </cell>
          <cell r="H289" t="str">
            <v>GC</v>
          </cell>
        </row>
        <row r="290">
          <cell r="C290" t="str">
            <v>HarleyBennell</v>
          </cell>
          <cell r="D290">
            <v>66</v>
          </cell>
          <cell r="E290" t="str">
            <v>22y 5m</v>
          </cell>
          <cell r="F290">
            <v>33879</v>
          </cell>
          <cell r="G290">
            <v>0</v>
          </cell>
          <cell r="H290" t="str">
            <v>GC</v>
          </cell>
        </row>
        <row r="291">
          <cell r="C291" t="str">
            <v>HenrySchade</v>
          </cell>
          <cell r="D291">
            <v>0</v>
          </cell>
          <cell r="E291" t="str">
            <v>21y 5m</v>
          </cell>
          <cell r="F291">
            <v>34250</v>
          </cell>
          <cell r="G291">
            <v>0</v>
          </cell>
          <cell r="H291" t="str">
            <v>GC</v>
          </cell>
        </row>
        <row r="292">
          <cell r="C292" t="str">
            <v>JackLeslie</v>
          </cell>
          <cell r="D292">
            <v>2</v>
          </cell>
          <cell r="E292" t="str">
            <v>19y 10m</v>
          </cell>
          <cell r="F292">
            <v>34816</v>
          </cell>
          <cell r="G292">
            <v>0</v>
          </cell>
          <cell r="H292" t="str">
            <v>GC</v>
          </cell>
        </row>
        <row r="293">
          <cell r="C293" t="str">
            <v>JackMartin</v>
          </cell>
          <cell r="D293">
            <v>11</v>
          </cell>
          <cell r="E293" t="str">
            <v>20y 1m</v>
          </cell>
          <cell r="F293">
            <v>34728</v>
          </cell>
          <cell r="G293">
            <v>0</v>
          </cell>
          <cell r="H293" t="str">
            <v>GC</v>
          </cell>
        </row>
        <row r="294">
          <cell r="C294" t="str">
            <v>JaegerOMeara</v>
          </cell>
          <cell r="D294">
            <v>44</v>
          </cell>
          <cell r="E294" t="str">
            <v>21y</v>
          </cell>
          <cell r="F294">
            <v>34388</v>
          </cell>
          <cell r="G294">
            <v>0</v>
          </cell>
          <cell r="H294" t="str">
            <v>GC</v>
          </cell>
        </row>
        <row r="295">
          <cell r="C295" t="str">
            <v>JarredEllis</v>
          </cell>
          <cell r="D295">
            <v>0</v>
          </cell>
          <cell r="E295" t="str">
            <v>19y 10m</v>
          </cell>
          <cell r="F295">
            <v>34807</v>
          </cell>
          <cell r="G295">
            <v>0</v>
          </cell>
          <cell r="H295" t="str">
            <v>GC</v>
          </cell>
        </row>
        <row r="296">
          <cell r="C296" t="str">
            <v>JarrodGarlett</v>
          </cell>
          <cell r="D296">
            <v>0</v>
          </cell>
          <cell r="E296" t="str">
            <v>18y 10m</v>
          </cell>
          <cell r="F296">
            <v>35188</v>
          </cell>
          <cell r="G296">
            <v>0</v>
          </cell>
          <cell r="H296" t="str">
            <v>GC</v>
          </cell>
        </row>
        <row r="297">
          <cell r="C297" t="str">
            <v>JarrodHarbrow</v>
          </cell>
          <cell r="D297">
            <v>148</v>
          </cell>
          <cell r="E297" t="str">
            <v>26y 7m</v>
          </cell>
          <cell r="F297">
            <v>32342</v>
          </cell>
          <cell r="G297">
            <v>0</v>
          </cell>
          <cell r="H297" t="str">
            <v>GC</v>
          </cell>
        </row>
        <row r="298">
          <cell r="C298" t="str">
            <v>JesseLonergan</v>
          </cell>
          <cell r="D298">
            <v>13</v>
          </cell>
          <cell r="E298" t="str">
            <v>20y 3m</v>
          </cell>
          <cell r="F298">
            <v>34652</v>
          </cell>
          <cell r="G298">
            <v>0</v>
          </cell>
          <cell r="H298" t="str">
            <v>GC</v>
          </cell>
        </row>
        <row r="299">
          <cell r="C299" t="str">
            <v>JoshGlenn</v>
          </cell>
          <cell r="D299">
            <v>0</v>
          </cell>
          <cell r="E299" t="str">
            <v>21y</v>
          </cell>
          <cell r="F299">
            <v>34403</v>
          </cell>
          <cell r="G299">
            <v>0</v>
          </cell>
          <cell r="H299" t="str">
            <v>GC</v>
          </cell>
        </row>
        <row r="300">
          <cell r="C300" t="str">
            <v>JoshHall</v>
          </cell>
          <cell r="D300">
            <v>5</v>
          </cell>
          <cell r="E300" t="str">
            <v>24y 11m</v>
          </cell>
          <cell r="F300">
            <v>32966</v>
          </cell>
          <cell r="G300">
            <v>0</v>
          </cell>
          <cell r="H300" t="str">
            <v>GC</v>
          </cell>
        </row>
        <row r="301">
          <cell r="C301" t="str">
            <v>KadeKolodjashnij</v>
          </cell>
          <cell r="D301">
            <v>18</v>
          </cell>
          <cell r="E301" t="str">
            <v>19y 7m</v>
          </cell>
          <cell r="F301">
            <v>34920</v>
          </cell>
          <cell r="G301">
            <v>0</v>
          </cell>
          <cell r="H301" t="str">
            <v>GC</v>
          </cell>
        </row>
        <row r="302">
          <cell r="C302" t="str">
            <v>KeeganBrooksby</v>
          </cell>
          <cell r="D302">
            <v>0</v>
          </cell>
          <cell r="E302" t="str">
            <v>24y 10m</v>
          </cell>
          <cell r="F302">
            <v>32990</v>
          </cell>
          <cell r="G302">
            <v>0</v>
          </cell>
          <cell r="H302" t="str">
            <v>GC</v>
          </cell>
        </row>
        <row r="303">
          <cell r="C303" t="str">
            <v>LouisHerbert</v>
          </cell>
          <cell r="D303">
            <v>3</v>
          </cell>
          <cell r="E303" t="str">
            <v>20y 8m</v>
          </cell>
          <cell r="F303">
            <v>34512</v>
          </cell>
          <cell r="G303">
            <v>0</v>
          </cell>
          <cell r="H303" t="str">
            <v>GC</v>
          </cell>
        </row>
        <row r="304">
          <cell r="C304" t="str">
            <v>LukeRussell</v>
          </cell>
          <cell r="D304">
            <v>56</v>
          </cell>
          <cell r="E304" t="str">
            <v>23y 1m</v>
          </cell>
          <cell r="F304">
            <v>33627</v>
          </cell>
          <cell r="G304">
            <v>0</v>
          </cell>
          <cell r="H304" t="str">
            <v>GC</v>
          </cell>
        </row>
        <row r="305">
          <cell r="C305" t="str">
            <v>MattShaw</v>
          </cell>
          <cell r="D305">
            <v>72</v>
          </cell>
          <cell r="E305" t="str">
            <v>23y 1m</v>
          </cell>
          <cell r="F305">
            <v>33639</v>
          </cell>
          <cell r="G305">
            <v>0</v>
          </cell>
          <cell r="H305" t="str">
            <v>GC</v>
          </cell>
        </row>
        <row r="306">
          <cell r="C306" t="str">
            <v>MichaelRischitelli</v>
          </cell>
          <cell r="D306">
            <v>178</v>
          </cell>
          <cell r="E306" t="str">
            <v>29y 2m</v>
          </cell>
          <cell r="F306">
            <v>31420</v>
          </cell>
          <cell r="G306">
            <v>0</v>
          </cell>
          <cell r="H306" t="str">
            <v>GC</v>
          </cell>
        </row>
        <row r="307">
          <cell r="C307" t="str">
            <v>MitchHallahan</v>
          </cell>
          <cell r="D307">
            <v>6</v>
          </cell>
          <cell r="E307" t="str">
            <v>22y 6m</v>
          </cell>
          <cell r="F307">
            <v>33839</v>
          </cell>
          <cell r="G307">
            <v>0</v>
          </cell>
          <cell r="H307" t="str">
            <v>GC</v>
          </cell>
        </row>
        <row r="308">
          <cell r="C308" t="str">
            <v>NickMalceski</v>
          </cell>
          <cell r="D308">
            <v>176</v>
          </cell>
          <cell r="E308" t="str">
            <v>30y 6m</v>
          </cell>
          <cell r="F308">
            <v>30909</v>
          </cell>
          <cell r="G308">
            <v>0</v>
          </cell>
          <cell r="H308" t="str">
            <v>GC</v>
          </cell>
        </row>
        <row r="309">
          <cell r="C309" t="str">
            <v>PeterWright</v>
          </cell>
          <cell r="D309">
            <v>0</v>
          </cell>
          <cell r="E309" t="str">
            <v>18y 6m</v>
          </cell>
          <cell r="F309">
            <v>35316</v>
          </cell>
          <cell r="G309">
            <v>0</v>
          </cell>
          <cell r="H309" t="str">
            <v>GC</v>
          </cell>
        </row>
        <row r="310">
          <cell r="C310" t="str">
            <v>RoryThompson</v>
          </cell>
          <cell r="D310">
            <v>53</v>
          </cell>
          <cell r="E310" t="str">
            <v>23y 11m</v>
          </cell>
          <cell r="F310">
            <v>33309</v>
          </cell>
          <cell r="G310">
            <v>0</v>
          </cell>
          <cell r="H310" t="str">
            <v>GC</v>
          </cell>
        </row>
        <row r="311">
          <cell r="C311" t="str">
            <v>SamDay</v>
          </cell>
          <cell r="D311">
            <v>64</v>
          </cell>
          <cell r="E311" t="str">
            <v>22y 6m</v>
          </cell>
          <cell r="F311">
            <v>33853</v>
          </cell>
          <cell r="G311">
            <v>0</v>
          </cell>
          <cell r="H311" t="str">
            <v>GC</v>
          </cell>
        </row>
        <row r="312">
          <cell r="C312" t="str">
            <v>SeanLemmens</v>
          </cell>
          <cell r="D312">
            <v>18</v>
          </cell>
          <cell r="E312" t="str">
            <v>20y 4m</v>
          </cell>
          <cell r="F312">
            <v>34640</v>
          </cell>
          <cell r="G312">
            <v>0</v>
          </cell>
          <cell r="H312" t="str">
            <v>GC</v>
          </cell>
        </row>
        <row r="313">
          <cell r="C313" t="str">
            <v>SebTape</v>
          </cell>
          <cell r="D313">
            <v>33</v>
          </cell>
          <cell r="E313" t="str">
            <v>22y 7m</v>
          </cell>
          <cell r="F313">
            <v>33822</v>
          </cell>
          <cell r="G313">
            <v>0</v>
          </cell>
          <cell r="H313" t="str">
            <v>GC</v>
          </cell>
        </row>
        <row r="314">
          <cell r="C314" t="str">
            <v>StevenMay</v>
          </cell>
          <cell r="D314">
            <v>53</v>
          </cell>
          <cell r="E314" t="str">
            <v>23y 2m</v>
          </cell>
          <cell r="F314">
            <v>33613</v>
          </cell>
          <cell r="G314">
            <v>0</v>
          </cell>
          <cell r="H314" t="str">
            <v>GC</v>
          </cell>
        </row>
        <row r="315">
          <cell r="C315" t="str">
            <v>TomGLynch</v>
          </cell>
          <cell r="D315">
            <v>60</v>
          </cell>
          <cell r="E315" t="str">
            <v>22y 4m</v>
          </cell>
          <cell r="F315">
            <v>33908</v>
          </cell>
          <cell r="G315">
            <v>0</v>
          </cell>
          <cell r="H315" t="str">
            <v>GC</v>
          </cell>
        </row>
        <row r="316">
          <cell r="C316" t="str">
            <v>TimmySumner</v>
          </cell>
          <cell r="D316">
            <v>17</v>
          </cell>
          <cell r="E316" t="str">
            <v>20y 5m</v>
          </cell>
          <cell r="F316">
            <v>34616</v>
          </cell>
          <cell r="G316">
            <v>0</v>
          </cell>
          <cell r="H316" t="str">
            <v>GC</v>
          </cell>
        </row>
        <row r="317">
          <cell r="C317" t="str">
            <v>TomNicholls</v>
          </cell>
          <cell r="D317">
            <v>15</v>
          </cell>
          <cell r="E317" t="str">
            <v>23y</v>
          </cell>
          <cell r="F317">
            <v>33667</v>
          </cell>
          <cell r="G317">
            <v>0</v>
          </cell>
          <cell r="H317" t="str">
            <v>GC</v>
          </cell>
        </row>
        <row r="318">
          <cell r="C318" t="str">
            <v>ToukMiller</v>
          </cell>
          <cell r="D318">
            <v>0</v>
          </cell>
          <cell r="E318" t="str">
            <v>19y</v>
          </cell>
          <cell r="F318">
            <v>35117</v>
          </cell>
          <cell r="G318">
            <v>0</v>
          </cell>
          <cell r="H318" t="str">
            <v>GC</v>
          </cell>
        </row>
        <row r="319">
          <cell r="C319" t="str">
            <v>TrentMcKenzie</v>
          </cell>
          <cell r="D319">
            <v>76</v>
          </cell>
          <cell r="E319" t="str">
            <v>22y 11m</v>
          </cell>
          <cell r="F319">
            <v>33697</v>
          </cell>
          <cell r="G319">
            <v>0</v>
          </cell>
          <cell r="H319" t="str">
            <v>GC</v>
          </cell>
        </row>
        <row r="320">
          <cell r="C320" t="str">
            <v>TyroneDownie</v>
          </cell>
          <cell r="D320">
            <v>0</v>
          </cell>
          <cell r="E320" t="str">
            <v>26y 5m</v>
          </cell>
          <cell r="F320">
            <v>32399</v>
          </cell>
          <cell r="G320">
            <v>0</v>
          </cell>
          <cell r="H320" t="str">
            <v>GC</v>
          </cell>
        </row>
        <row r="321">
          <cell r="C321" t="str">
            <v>ZacSmith</v>
          </cell>
          <cell r="D321">
            <v>54</v>
          </cell>
          <cell r="E321" t="str">
            <v>25y</v>
          </cell>
          <cell r="F321">
            <v>32926</v>
          </cell>
          <cell r="G321">
            <v>0</v>
          </cell>
          <cell r="H321" t="str">
            <v>GC</v>
          </cell>
        </row>
        <row r="322">
          <cell r="C322" t="str">
            <v>AndrewMackie</v>
          </cell>
          <cell r="D322">
            <v>220</v>
          </cell>
          <cell r="E322" t="str">
            <v>30y 7m</v>
          </cell>
          <cell r="F322">
            <v>30901</v>
          </cell>
          <cell r="G322">
            <v>0</v>
          </cell>
          <cell r="H322" t="str">
            <v>GE</v>
          </cell>
        </row>
        <row r="323">
          <cell r="C323" t="str">
            <v>BillieSmedts</v>
          </cell>
          <cell r="D323">
            <v>33</v>
          </cell>
          <cell r="E323" t="str">
            <v>22y 9m</v>
          </cell>
          <cell r="F323">
            <v>33763</v>
          </cell>
          <cell r="G323">
            <v>0</v>
          </cell>
          <cell r="H323" t="str">
            <v>GE</v>
          </cell>
        </row>
        <row r="324">
          <cell r="C324" t="str">
            <v>BradHartman</v>
          </cell>
          <cell r="D324">
            <v>5</v>
          </cell>
          <cell r="E324" t="str">
            <v>20y 3m</v>
          </cell>
          <cell r="F324">
            <v>34654</v>
          </cell>
          <cell r="G324">
            <v>0</v>
          </cell>
          <cell r="H324" t="str">
            <v>GE</v>
          </cell>
        </row>
        <row r="325">
          <cell r="C325" t="str">
            <v>CameronDelaney</v>
          </cell>
          <cell r="D325">
            <v>6</v>
          </cell>
          <cell r="E325" t="str">
            <v>22y 8m</v>
          </cell>
          <cell r="F325">
            <v>33774</v>
          </cell>
          <cell r="G325">
            <v>0</v>
          </cell>
          <cell r="H325" t="str">
            <v>GE</v>
          </cell>
        </row>
        <row r="326">
          <cell r="C326" t="str">
            <v>CameronGuthrie</v>
          </cell>
          <cell r="D326">
            <v>64</v>
          </cell>
          <cell r="E326" t="str">
            <v>22y 6m</v>
          </cell>
          <cell r="F326">
            <v>33835</v>
          </cell>
          <cell r="G326">
            <v>0</v>
          </cell>
          <cell r="H326" t="str">
            <v>GE</v>
          </cell>
        </row>
        <row r="327">
          <cell r="C327" t="str">
            <v>CoreyEnright</v>
          </cell>
          <cell r="D327">
            <v>288</v>
          </cell>
          <cell r="E327" t="str">
            <v>33y 5m</v>
          </cell>
          <cell r="F327">
            <v>29843</v>
          </cell>
          <cell r="G327">
            <v>0</v>
          </cell>
          <cell r="H327" t="str">
            <v>GE</v>
          </cell>
        </row>
        <row r="328">
          <cell r="C328" t="str">
            <v>CoryGregson</v>
          </cell>
          <cell r="D328">
            <v>0</v>
          </cell>
          <cell r="E328" t="str">
            <v>18y 6m</v>
          </cell>
          <cell r="F328">
            <v>35312</v>
          </cell>
          <cell r="G328">
            <v>0</v>
          </cell>
          <cell r="H328" t="str">
            <v>GE</v>
          </cell>
        </row>
        <row r="329">
          <cell r="C329" t="str">
            <v>DanielMenzel</v>
          </cell>
          <cell r="D329">
            <v>21</v>
          </cell>
          <cell r="E329" t="str">
            <v>23y 5m</v>
          </cell>
          <cell r="F329">
            <v>33494</v>
          </cell>
          <cell r="G329">
            <v>0</v>
          </cell>
          <cell r="H329" t="str">
            <v>GE</v>
          </cell>
        </row>
        <row r="330">
          <cell r="C330" t="str">
            <v>DarcyLang</v>
          </cell>
          <cell r="D330">
            <v>1</v>
          </cell>
          <cell r="E330" t="str">
            <v>19y 3m</v>
          </cell>
          <cell r="F330">
            <v>35024</v>
          </cell>
          <cell r="G330">
            <v>0</v>
          </cell>
          <cell r="H330" t="str">
            <v>GE</v>
          </cell>
        </row>
        <row r="331">
          <cell r="C331" t="str">
            <v>DawsonSimpson</v>
          </cell>
          <cell r="D331">
            <v>24</v>
          </cell>
          <cell r="E331" t="str">
            <v>26y</v>
          </cell>
          <cell r="F331">
            <v>32556</v>
          </cell>
          <cell r="G331">
            <v>0</v>
          </cell>
          <cell r="H331" t="str">
            <v>GE</v>
          </cell>
        </row>
        <row r="332">
          <cell r="C332" t="str">
            <v>DeanGore</v>
          </cell>
          <cell r="D332">
            <v>0</v>
          </cell>
          <cell r="E332" t="str">
            <v>18y 8m</v>
          </cell>
          <cell r="F332">
            <v>35242</v>
          </cell>
          <cell r="G332">
            <v>0</v>
          </cell>
          <cell r="H332" t="str">
            <v>GE</v>
          </cell>
        </row>
        <row r="333">
          <cell r="C333" t="str">
            <v>GeorgeHorlin-Smith</v>
          </cell>
          <cell r="D333">
            <v>32</v>
          </cell>
          <cell r="E333" t="str">
            <v>22y 2m</v>
          </cell>
          <cell r="F333">
            <v>33960</v>
          </cell>
          <cell r="G333">
            <v>0</v>
          </cell>
          <cell r="H333" t="str">
            <v>GE</v>
          </cell>
        </row>
        <row r="334">
          <cell r="C334" t="str">
            <v>HamishMcIntosh</v>
          </cell>
          <cell r="D334">
            <v>126</v>
          </cell>
          <cell r="E334" t="str">
            <v>30y 6m</v>
          </cell>
          <cell r="F334">
            <v>30929</v>
          </cell>
          <cell r="G334">
            <v>0</v>
          </cell>
          <cell r="H334" t="str">
            <v>GE</v>
          </cell>
        </row>
        <row r="335">
          <cell r="C335" t="str">
            <v>HarryTaylor</v>
          </cell>
          <cell r="D335">
            <v>159</v>
          </cell>
          <cell r="E335" t="str">
            <v>28y 8m</v>
          </cell>
          <cell r="F335">
            <v>31575</v>
          </cell>
          <cell r="G335">
            <v>0</v>
          </cell>
          <cell r="H335" t="str">
            <v>GE</v>
          </cell>
        </row>
        <row r="336">
          <cell r="C336" t="str">
            <v>JacksonThurlow</v>
          </cell>
          <cell r="D336">
            <v>10</v>
          </cell>
          <cell r="E336" t="str">
            <v>20y 11m</v>
          </cell>
          <cell r="F336">
            <v>34421</v>
          </cell>
          <cell r="G336">
            <v>0</v>
          </cell>
          <cell r="H336" t="str">
            <v>GE</v>
          </cell>
        </row>
        <row r="337">
          <cell r="C337" t="str">
            <v>JakeKolodjashnij</v>
          </cell>
          <cell r="D337">
            <v>0</v>
          </cell>
          <cell r="E337" t="str">
            <v>19y 7m</v>
          </cell>
          <cell r="F337">
            <v>34920</v>
          </cell>
          <cell r="G337">
            <v>0</v>
          </cell>
          <cell r="H337" t="str">
            <v>GE</v>
          </cell>
        </row>
        <row r="338">
          <cell r="C338" t="str">
            <v>JamesKelly</v>
          </cell>
          <cell r="D338">
            <v>256</v>
          </cell>
          <cell r="E338" t="str">
            <v>31y 2m</v>
          </cell>
          <cell r="F338">
            <v>30679</v>
          </cell>
          <cell r="G338">
            <v>0</v>
          </cell>
          <cell r="H338" t="str">
            <v>GE</v>
          </cell>
        </row>
        <row r="339">
          <cell r="C339" t="str">
            <v>JamesToohey</v>
          </cell>
          <cell r="D339">
            <v>0</v>
          </cell>
          <cell r="E339" t="str">
            <v>20y 11m</v>
          </cell>
          <cell r="F339">
            <v>34420</v>
          </cell>
          <cell r="G339">
            <v>0</v>
          </cell>
          <cell r="H339" t="str">
            <v>GE</v>
          </cell>
        </row>
        <row r="340">
          <cell r="C340" t="str">
            <v>JaredRivers</v>
          </cell>
          <cell r="D340">
            <v>182</v>
          </cell>
          <cell r="E340" t="str">
            <v>30y 4m</v>
          </cell>
          <cell r="F340">
            <v>30973</v>
          </cell>
          <cell r="G340">
            <v>0</v>
          </cell>
          <cell r="H340" t="str">
            <v>GE</v>
          </cell>
        </row>
        <row r="341">
          <cell r="C341" t="str">
            <v>JarradJansen</v>
          </cell>
          <cell r="D341">
            <v>0</v>
          </cell>
          <cell r="E341" t="str">
            <v>19y 10m</v>
          </cell>
          <cell r="F341">
            <v>34821</v>
          </cell>
          <cell r="G341">
            <v>0</v>
          </cell>
          <cell r="H341" t="str">
            <v>GE</v>
          </cell>
        </row>
        <row r="342">
          <cell r="C342" t="str">
            <v>JedBews</v>
          </cell>
          <cell r="D342">
            <v>7</v>
          </cell>
          <cell r="E342" t="str">
            <v>21y 2m</v>
          </cell>
          <cell r="F342">
            <v>34317</v>
          </cell>
          <cell r="G342">
            <v>0</v>
          </cell>
          <cell r="H342" t="str">
            <v>GE</v>
          </cell>
        </row>
        <row r="343">
          <cell r="C343" t="str">
            <v>JimmyBartel</v>
          </cell>
          <cell r="D343">
            <v>272</v>
          </cell>
          <cell r="E343" t="str">
            <v>31y 3m</v>
          </cell>
          <cell r="F343">
            <v>30654</v>
          </cell>
          <cell r="G343">
            <v>0</v>
          </cell>
          <cell r="H343" t="str">
            <v>GE</v>
          </cell>
        </row>
        <row r="344">
          <cell r="C344" t="str">
            <v>JoelSelwood</v>
          </cell>
          <cell r="D344">
            <v>184</v>
          </cell>
          <cell r="E344" t="str">
            <v>26y 9m</v>
          </cell>
          <cell r="F344">
            <v>32289</v>
          </cell>
          <cell r="G344">
            <v>0</v>
          </cell>
          <cell r="H344" t="str">
            <v>GE</v>
          </cell>
        </row>
        <row r="345">
          <cell r="C345" t="str">
            <v>JordanCunico</v>
          </cell>
          <cell r="D345">
            <v>0</v>
          </cell>
          <cell r="E345" t="str">
            <v>18y 10m</v>
          </cell>
          <cell r="F345">
            <v>35192</v>
          </cell>
          <cell r="G345">
            <v>0</v>
          </cell>
          <cell r="H345" t="str">
            <v>GE</v>
          </cell>
        </row>
        <row r="346">
          <cell r="C346" t="str">
            <v>JordanMurdoch</v>
          </cell>
          <cell r="D346">
            <v>42</v>
          </cell>
          <cell r="E346" t="str">
            <v>22y 11m</v>
          </cell>
          <cell r="F346">
            <v>33686</v>
          </cell>
          <cell r="G346">
            <v>0</v>
          </cell>
          <cell r="H346" t="str">
            <v>GE</v>
          </cell>
        </row>
        <row r="347">
          <cell r="C347" t="str">
            <v>JoshCaddy</v>
          </cell>
          <cell r="D347">
            <v>58</v>
          </cell>
          <cell r="E347" t="str">
            <v>22y 5m</v>
          </cell>
          <cell r="F347">
            <v>33875</v>
          </cell>
          <cell r="G347">
            <v>0</v>
          </cell>
          <cell r="H347" t="str">
            <v>GE</v>
          </cell>
        </row>
        <row r="348">
          <cell r="C348" t="str">
            <v>JoshCowan</v>
          </cell>
          <cell r="D348">
            <v>3</v>
          </cell>
          <cell r="E348" t="str">
            <v>23y 11m</v>
          </cell>
          <cell r="F348">
            <v>33313</v>
          </cell>
          <cell r="G348">
            <v>0</v>
          </cell>
          <cell r="H348" t="str">
            <v>GE</v>
          </cell>
        </row>
        <row r="349">
          <cell r="C349" t="str">
            <v>JoshWalker</v>
          </cell>
          <cell r="D349">
            <v>17</v>
          </cell>
          <cell r="E349" t="str">
            <v>22y 3m</v>
          </cell>
          <cell r="F349">
            <v>33920</v>
          </cell>
          <cell r="G349">
            <v>0</v>
          </cell>
          <cell r="H349" t="str">
            <v>GE</v>
          </cell>
        </row>
        <row r="350">
          <cell r="C350" t="str">
            <v>LincolnMcCarthy</v>
          </cell>
          <cell r="D350">
            <v>5</v>
          </cell>
          <cell r="E350" t="str">
            <v>21y 4m</v>
          </cell>
          <cell r="F350">
            <v>34264</v>
          </cell>
          <cell r="G350">
            <v>0</v>
          </cell>
          <cell r="H350" t="str">
            <v>GE</v>
          </cell>
        </row>
        <row r="351">
          <cell r="C351" t="str">
            <v>MarkBlicavs</v>
          </cell>
          <cell r="D351">
            <v>45</v>
          </cell>
          <cell r="E351" t="str">
            <v>23y 11m</v>
          </cell>
          <cell r="F351">
            <v>33325</v>
          </cell>
          <cell r="G351">
            <v>0</v>
          </cell>
          <cell r="H351" t="str">
            <v>GE</v>
          </cell>
        </row>
        <row r="352">
          <cell r="C352" t="str">
            <v>MathewStokes</v>
          </cell>
          <cell r="D352">
            <v>175</v>
          </cell>
          <cell r="E352" t="str">
            <v>30y 3m</v>
          </cell>
          <cell r="F352">
            <v>31008</v>
          </cell>
          <cell r="G352">
            <v>0</v>
          </cell>
          <cell r="H352" t="str">
            <v>GE</v>
          </cell>
        </row>
        <row r="353">
          <cell r="C353" t="str">
            <v>MichaelLuxford</v>
          </cell>
          <cell r="D353">
            <v>0</v>
          </cell>
          <cell r="E353" t="str">
            <v>20y</v>
          </cell>
          <cell r="F353">
            <v>34753</v>
          </cell>
          <cell r="G353">
            <v>0</v>
          </cell>
          <cell r="H353" t="str">
            <v>GE</v>
          </cell>
        </row>
        <row r="354">
          <cell r="C354" t="str">
            <v>MitchClark</v>
          </cell>
          <cell r="D354">
            <v>97</v>
          </cell>
          <cell r="E354" t="str">
            <v>27y 4m</v>
          </cell>
          <cell r="F354">
            <v>32069</v>
          </cell>
          <cell r="G354">
            <v>0</v>
          </cell>
          <cell r="H354" t="str">
            <v>GE</v>
          </cell>
        </row>
        <row r="355">
          <cell r="C355" t="str">
            <v>MitchDuncan</v>
          </cell>
          <cell r="D355">
            <v>100</v>
          </cell>
          <cell r="E355" t="str">
            <v>23y 9m</v>
          </cell>
          <cell r="F355">
            <v>33399</v>
          </cell>
          <cell r="G355">
            <v>0</v>
          </cell>
          <cell r="H355" t="str">
            <v>GE</v>
          </cell>
        </row>
        <row r="356">
          <cell r="C356" t="str">
            <v>NakiaCockatoo</v>
          </cell>
          <cell r="D356">
            <v>0</v>
          </cell>
          <cell r="E356" t="str">
            <v>18y 4m</v>
          </cell>
          <cell r="F356">
            <v>35361</v>
          </cell>
          <cell r="G356">
            <v>0</v>
          </cell>
          <cell r="H356" t="str">
            <v>GE</v>
          </cell>
        </row>
        <row r="357">
          <cell r="C357" t="str">
            <v>NathanVardy</v>
          </cell>
          <cell r="D357">
            <v>21</v>
          </cell>
          <cell r="E357" t="str">
            <v>23y 8m</v>
          </cell>
          <cell r="F357">
            <v>33414</v>
          </cell>
          <cell r="G357">
            <v>0</v>
          </cell>
          <cell r="H357" t="str">
            <v>GE</v>
          </cell>
        </row>
        <row r="358">
          <cell r="C358" t="str">
            <v>PadraigLucey</v>
          </cell>
          <cell r="D358">
            <v>0</v>
          </cell>
          <cell r="E358" t="str">
            <v>22y 8m</v>
          </cell>
          <cell r="F358">
            <v>33787</v>
          </cell>
          <cell r="G358">
            <v>0</v>
          </cell>
          <cell r="H358" t="str">
            <v>GE</v>
          </cell>
        </row>
        <row r="359">
          <cell r="C359" t="str">
            <v>RhysStanley</v>
          </cell>
          <cell r="D359">
            <v>58</v>
          </cell>
          <cell r="E359" t="str">
            <v>24y 3m</v>
          </cell>
          <cell r="F359">
            <v>33208</v>
          </cell>
          <cell r="G359">
            <v>0</v>
          </cell>
          <cell r="H359" t="str">
            <v>GE</v>
          </cell>
        </row>
        <row r="360">
          <cell r="C360" t="str">
            <v>SamBlease</v>
          </cell>
          <cell r="D360">
            <v>33</v>
          </cell>
          <cell r="E360" t="str">
            <v>24y</v>
          </cell>
          <cell r="F360">
            <v>33288</v>
          </cell>
          <cell r="G360">
            <v>0</v>
          </cell>
          <cell r="H360" t="str">
            <v>GE</v>
          </cell>
        </row>
        <row r="361">
          <cell r="C361" t="str">
            <v>ShaneKersten</v>
          </cell>
          <cell r="D361">
            <v>9</v>
          </cell>
          <cell r="E361" t="str">
            <v>21y 11m</v>
          </cell>
          <cell r="F361">
            <v>34043</v>
          </cell>
          <cell r="G361">
            <v>0</v>
          </cell>
          <cell r="H361" t="str">
            <v>GE</v>
          </cell>
        </row>
        <row r="362">
          <cell r="C362" t="str">
            <v>SteveJohnson</v>
          </cell>
          <cell r="D362">
            <v>233</v>
          </cell>
          <cell r="E362" t="str">
            <v>31y 8m</v>
          </cell>
          <cell r="F362">
            <v>30501</v>
          </cell>
          <cell r="G362">
            <v>0</v>
          </cell>
          <cell r="H362" t="str">
            <v>GE</v>
          </cell>
        </row>
        <row r="363">
          <cell r="C363" t="str">
            <v>StevenMotlop</v>
          </cell>
          <cell r="D363">
            <v>68</v>
          </cell>
          <cell r="E363" t="str">
            <v>23y 11m</v>
          </cell>
          <cell r="F363">
            <v>33309</v>
          </cell>
          <cell r="G363">
            <v>0</v>
          </cell>
          <cell r="H363" t="str">
            <v>GE</v>
          </cell>
        </row>
        <row r="364">
          <cell r="C364" t="str">
            <v>TomHawkins</v>
          </cell>
          <cell r="D364">
            <v>147</v>
          </cell>
          <cell r="E364" t="str">
            <v>26y 7m</v>
          </cell>
          <cell r="F364">
            <v>32345</v>
          </cell>
          <cell r="G364">
            <v>0</v>
          </cell>
          <cell r="H364" t="str">
            <v>GE</v>
          </cell>
        </row>
        <row r="365">
          <cell r="C365" t="str">
            <v>TomLonergan</v>
          </cell>
          <cell r="D365">
            <v>145</v>
          </cell>
          <cell r="E365" t="str">
            <v>30y 9m</v>
          </cell>
          <cell r="F365">
            <v>30819</v>
          </cell>
          <cell r="G365">
            <v>0</v>
          </cell>
          <cell r="H365" t="str">
            <v>GE</v>
          </cell>
        </row>
        <row r="366">
          <cell r="C366" t="str">
            <v>TomRead</v>
          </cell>
          <cell r="D366">
            <v>0</v>
          </cell>
          <cell r="E366" t="str">
            <v>18y 7m</v>
          </cell>
          <cell r="F366">
            <v>35264</v>
          </cell>
          <cell r="G366">
            <v>0</v>
          </cell>
          <cell r="H366" t="str">
            <v>GE</v>
          </cell>
        </row>
        <row r="367">
          <cell r="C367" t="str">
            <v>ZacharyBates</v>
          </cell>
          <cell r="D367">
            <v>0</v>
          </cell>
          <cell r="E367" t="str">
            <v>19y 10m</v>
          </cell>
          <cell r="F367">
            <v>34819</v>
          </cell>
          <cell r="G367">
            <v>0</v>
          </cell>
          <cell r="H367" t="str">
            <v>GE</v>
          </cell>
        </row>
        <row r="368">
          <cell r="C368" t="str">
            <v>AdamKennedy</v>
          </cell>
          <cell r="D368">
            <v>54</v>
          </cell>
          <cell r="E368" t="str">
            <v>22y 7m</v>
          </cell>
          <cell r="F368">
            <v>33797</v>
          </cell>
          <cell r="G368">
            <v>0</v>
          </cell>
          <cell r="H368" t="str">
            <v>GW</v>
          </cell>
        </row>
        <row r="369">
          <cell r="C369" t="str">
            <v>AdamTomlinson</v>
          </cell>
          <cell r="D369">
            <v>45</v>
          </cell>
          <cell r="E369" t="str">
            <v>21y 7m</v>
          </cell>
          <cell r="F369">
            <v>34191</v>
          </cell>
          <cell r="G369">
            <v>0</v>
          </cell>
          <cell r="H369" t="str">
            <v>GW</v>
          </cell>
        </row>
        <row r="370">
          <cell r="C370" t="str">
            <v>AdamTreloar</v>
          </cell>
          <cell r="D370">
            <v>58</v>
          </cell>
          <cell r="E370" t="str">
            <v>22y</v>
          </cell>
          <cell r="F370">
            <v>34037</v>
          </cell>
          <cell r="G370">
            <v>0</v>
          </cell>
          <cell r="H370" t="str">
            <v>GW</v>
          </cell>
        </row>
        <row r="371">
          <cell r="C371" t="str">
            <v>AidanCorr</v>
          </cell>
          <cell r="D371">
            <v>14</v>
          </cell>
          <cell r="E371" t="str">
            <v>20y 9m</v>
          </cell>
          <cell r="F371">
            <v>34471</v>
          </cell>
          <cell r="G371">
            <v>0</v>
          </cell>
          <cell r="H371" t="str">
            <v>GW</v>
          </cell>
        </row>
        <row r="372">
          <cell r="C372" t="str">
            <v>AndrewPhillips</v>
          </cell>
          <cell r="D372">
            <v>10</v>
          </cell>
          <cell r="E372" t="str">
            <v>23y 8m</v>
          </cell>
          <cell r="F372">
            <v>33422</v>
          </cell>
          <cell r="G372">
            <v>0</v>
          </cell>
          <cell r="H372" t="str">
            <v>GW</v>
          </cell>
        </row>
        <row r="373">
          <cell r="C373" t="str">
            <v>CalebMarchbank</v>
          </cell>
          <cell r="D373">
            <v>0</v>
          </cell>
          <cell r="E373" t="str">
            <v>18y 3m</v>
          </cell>
          <cell r="F373">
            <v>35406</v>
          </cell>
          <cell r="G373">
            <v>0</v>
          </cell>
          <cell r="H373" t="str">
            <v>GW</v>
          </cell>
        </row>
        <row r="374">
          <cell r="C374" t="str">
            <v>CallanWard</v>
          </cell>
          <cell r="D374">
            <v>121</v>
          </cell>
          <cell r="E374" t="str">
            <v>24y 11m</v>
          </cell>
          <cell r="F374">
            <v>32973</v>
          </cell>
          <cell r="G374">
            <v>0</v>
          </cell>
          <cell r="H374" t="str">
            <v>GW</v>
          </cell>
        </row>
        <row r="375">
          <cell r="C375" t="str">
            <v>CamMcCarthy</v>
          </cell>
          <cell r="D375">
            <v>1</v>
          </cell>
          <cell r="E375" t="str">
            <v>19y 11m</v>
          </cell>
          <cell r="F375">
            <v>34790</v>
          </cell>
          <cell r="G375">
            <v>0</v>
          </cell>
          <cell r="H375" t="str">
            <v>GW</v>
          </cell>
        </row>
        <row r="376">
          <cell r="C376" t="str">
            <v>CurtlyHampton</v>
          </cell>
          <cell r="D376">
            <v>46</v>
          </cell>
          <cell r="E376" t="str">
            <v>22y</v>
          </cell>
          <cell r="F376">
            <v>34038</v>
          </cell>
          <cell r="G376">
            <v>0</v>
          </cell>
          <cell r="H376" t="str">
            <v>GW</v>
          </cell>
        </row>
        <row r="377">
          <cell r="C377" t="str">
            <v>DevonSmith</v>
          </cell>
          <cell r="D377">
            <v>59</v>
          </cell>
          <cell r="E377" t="str">
            <v>21y 9m</v>
          </cell>
          <cell r="F377">
            <v>34109</v>
          </cell>
          <cell r="G377">
            <v>0</v>
          </cell>
          <cell r="H377" t="str">
            <v>GW</v>
          </cell>
        </row>
        <row r="378">
          <cell r="C378" t="str">
            <v>DylanAddison</v>
          </cell>
          <cell r="D378">
            <v>93</v>
          </cell>
          <cell r="E378" t="str">
            <v>27y 5m</v>
          </cell>
          <cell r="F378">
            <v>32057</v>
          </cell>
          <cell r="G378">
            <v>0</v>
          </cell>
          <cell r="H378" t="str">
            <v>GW</v>
          </cell>
        </row>
        <row r="379">
          <cell r="C379" t="str">
            <v>DylanShiel</v>
          </cell>
          <cell r="D379">
            <v>50</v>
          </cell>
          <cell r="E379" t="str">
            <v>22y</v>
          </cell>
          <cell r="F379">
            <v>34037</v>
          </cell>
          <cell r="G379">
            <v>0</v>
          </cell>
          <cell r="H379" t="str">
            <v>GW</v>
          </cell>
        </row>
        <row r="380">
          <cell r="C380" t="str">
            <v>HeathShaw</v>
          </cell>
          <cell r="D380">
            <v>191</v>
          </cell>
          <cell r="E380" t="str">
            <v>29y 3m</v>
          </cell>
          <cell r="F380">
            <v>31378</v>
          </cell>
          <cell r="G380">
            <v>0</v>
          </cell>
          <cell r="H380" t="str">
            <v>GW</v>
          </cell>
        </row>
        <row r="381">
          <cell r="C381" t="str">
            <v>JackSteele</v>
          </cell>
          <cell r="D381">
            <v>0</v>
          </cell>
          <cell r="E381" t="str">
            <v>19y 2m</v>
          </cell>
          <cell r="F381">
            <v>35046</v>
          </cell>
          <cell r="G381">
            <v>0</v>
          </cell>
          <cell r="H381" t="str">
            <v>GW</v>
          </cell>
        </row>
        <row r="382">
          <cell r="C382" t="str">
            <v>JacobTownsend</v>
          </cell>
          <cell r="D382">
            <v>27</v>
          </cell>
          <cell r="E382" t="str">
            <v>21y 8m</v>
          </cell>
          <cell r="F382">
            <v>34140</v>
          </cell>
          <cell r="G382">
            <v>0</v>
          </cell>
          <cell r="H382" t="str">
            <v>GW</v>
          </cell>
        </row>
        <row r="383">
          <cell r="C383" t="str">
            <v>JakeBarrett</v>
          </cell>
          <cell r="D383">
            <v>0</v>
          </cell>
          <cell r="E383" t="str">
            <v>19y 4m</v>
          </cell>
          <cell r="F383">
            <v>35011</v>
          </cell>
          <cell r="G383">
            <v>0</v>
          </cell>
          <cell r="H383" t="str">
            <v>GW</v>
          </cell>
        </row>
        <row r="384">
          <cell r="C384" t="str">
            <v>JamesStewart</v>
          </cell>
          <cell r="D384">
            <v>4</v>
          </cell>
          <cell r="E384" t="str">
            <v>21y</v>
          </cell>
          <cell r="F384">
            <v>34397</v>
          </cell>
          <cell r="G384">
            <v>0</v>
          </cell>
          <cell r="H384" t="str">
            <v>GW</v>
          </cell>
        </row>
        <row r="385">
          <cell r="C385" t="str">
            <v>JarrodPickett</v>
          </cell>
          <cell r="D385">
            <v>0</v>
          </cell>
          <cell r="E385" t="str">
            <v>18y 6m</v>
          </cell>
          <cell r="F385">
            <v>35295</v>
          </cell>
          <cell r="G385">
            <v>0</v>
          </cell>
          <cell r="H385" t="str">
            <v>GW</v>
          </cell>
        </row>
        <row r="386">
          <cell r="C386" t="str">
            <v>JedLamb</v>
          </cell>
          <cell r="D386">
            <v>20</v>
          </cell>
          <cell r="E386" t="str">
            <v>22y 4m</v>
          </cell>
          <cell r="F386">
            <v>33896</v>
          </cell>
          <cell r="G386">
            <v>0</v>
          </cell>
          <cell r="H386" t="str">
            <v>GW</v>
          </cell>
        </row>
        <row r="387">
          <cell r="C387" t="str">
            <v>JeremyCameron</v>
          </cell>
          <cell r="D387">
            <v>51</v>
          </cell>
          <cell r="E387" t="str">
            <v>21y 11m</v>
          </cell>
          <cell r="F387">
            <v>34060</v>
          </cell>
          <cell r="G387">
            <v>0</v>
          </cell>
          <cell r="H387" t="str">
            <v>GW</v>
          </cell>
        </row>
        <row r="388">
          <cell r="C388" t="str">
            <v>JeremyFinlayson</v>
          </cell>
          <cell r="D388">
            <v>0</v>
          </cell>
          <cell r="E388" t="str">
            <v>19y 1m</v>
          </cell>
          <cell r="F388">
            <v>35104</v>
          </cell>
          <cell r="G388">
            <v>0</v>
          </cell>
          <cell r="H388" t="str">
            <v>GW</v>
          </cell>
        </row>
        <row r="389">
          <cell r="C389" t="str">
            <v>JoelPatfull</v>
          </cell>
          <cell r="D389">
            <v>182</v>
          </cell>
          <cell r="E389" t="str">
            <v>30y 3m</v>
          </cell>
          <cell r="F389">
            <v>31023</v>
          </cell>
          <cell r="G389">
            <v>0</v>
          </cell>
          <cell r="H389" t="str">
            <v>GW</v>
          </cell>
        </row>
        <row r="390">
          <cell r="C390" t="str">
            <v>JonathonPatton</v>
          </cell>
          <cell r="D390">
            <v>29</v>
          </cell>
          <cell r="E390" t="str">
            <v>21y 9m</v>
          </cell>
          <cell r="F390">
            <v>34109</v>
          </cell>
          <cell r="G390">
            <v>0</v>
          </cell>
          <cell r="H390" t="str">
            <v>GW</v>
          </cell>
        </row>
        <row r="391">
          <cell r="C391" t="str">
            <v>JoshKelly</v>
          </cell>
          <cell r="D391">
            <v>18</v>
          </cell>
          <cell r="E391" t="str">
            <v>20y</v>
          </cell>
          <cell r="F391">
            <v>34742</v>
          </cell>
          <cell r="G391">
            <v>0</v>
          </cell>
          <cell r="H391" t="str">
            <v>GW</v>
          </cell>
        </row>
        <row r="392">
          <cell r="C392" t="str">
            <v>LachieWhitfield</v>
          </cell>
          <cell r="D392">
            <v>30</v>
          </cell>
          <cell r="E392" t="str">
            <v>20y 7m</v>
          </cell>
          <cell r="F392">
            <v>34533</v>
          </cell>
          <cell r="G392">
            <v>0</v>
          </cell>
          <cell r="H392" t="str">
            <v>GW</v>
          </cell>
        </row>
        <row r="393">
          <cell r="C393" t="str">
            <v>LachlanPlowman</v>
          </cell>
          <cell r="D393">
            <v>18</v>
          </cell>
          <cell r="E393" t="str">
            <v>20y 5m</v>
          </cell>
          <cell r="F393">
            <v>34588</v>
          </cell>
          <cell r="G393">
            <v>0</v>
          </cell>
          <cell r="H393" t="str">
            <v>GW</v>
          </cell>
        </row>
        <row r="394">
          <cell r="C394" t="str">
            <v>LiamSumner</v>
          </cell>
          <cell r="D394">
            <v>12</v>
          </cell>
          <cell r="E394" t="str">
            <v>21y 6m</v>
          </cell>
          <cell r="F394">
            <v>34197</v>
          </cell>
          <cell r="G394">
            <v>0</v>
          </cell>
          <cell r="H394" t="str">
            <v>GW</v>
          </cell>
        </row>
        <row r="395">
          <cell r="C395" t="str">
            <v>MattBuntine</v>
          </cell>
          <cell r="D395">
            <v>16</v>
          </cell>
          <cell r="E395" t="str">
            <v>21y 4m</v>
          </cell>
          <cell r="F395">
            <v>34261</v>
          </cell>
          <cell r="G395">
            <v>0</v>
          </cell>
          <cell r="H395" t="str">
            <v>GW</v>
          </cell>
        </row>
        <row r="396">
          <cell r="C396" t="str">
            <v>NathanWilson</v>
          </cell>
          <cell r="D396">
            <v>19</v>
          </cell>
          <cell r="E396" t="str">
            <v>22y 2m</v>
          </cell>
          <cell r="F396">
            <v>33976</v>
          </cell>
          <cell r="G396">
            <v>0</v>
          </cell>
          <cell r="H396" t="str">
            <v>GW</v>
          </cell>
        </row>
        <row r="397">
          <cell r="C397" t="str">
            <v>NickHaynes</v>
          </cell>
          <cell r="D397">
            <v>27</v>
          </cell>
          <cell r="E397" t="str">
            <v>22y 9m</v>
          </cell>
          <cell r="F397">
            <v>33742</v>
          </cell>
          <cell r="G397">
            <v>0</v>
          </cell>
          <cell r="H397" t="str">
            <v>GW</v>
          </cell>
        </row>
        <row r="398">
          <cell r="C398" t="str">
            <v>PatrickMcKenna</v>
          </cell>
          <cell r="D398">
            <v>0</v>
          </cell>
          <cell r="E398" t="str">
            <v>18y 6m</v>
          </cell>
          <cell r="F398">
            <v>35289</v>
          </cell>
          <cell r="G398">
            <v>0</v>
          </cell>
          <cell r="H398" t="str">
            <v>GW</v>
          </cell>
        </row>
        <row r="399">
          <cell r="C399" t="str">
            <v>PaulAhern</v>
          </cell>
          <cell r="D399">
            <v>0</v>
          </cell>
          <cell r="E399" t="str">
            <v>18y 7m</v>
          </cell>
          <cell r="F399">
            <v>35278</v>
          </cell>
          <cell r="G399">
            <v>0</v>
          </cell>
          <cell r="H399" t="str">
            <v>GW</v>
          </cell>
        </row>
        <row r="400">
          <cell r="C400" t="str">
            <v>PhilDavis</v>
          </cell>
          <cell r="D400">
            <v>64</v>
          </cell>
          <cell r="E400" t="str">
            <v>24y 6m</v>
          </cell>
          <cell r="F400">
            <v>33115</v>
          </cell>
          <cell r="G400">
            <v>0</v>
          </cell>
          <cell r="H400" t="str">
            <v>GW</v>
          </cell>
        </row>
        <row r="401">
          <cell r="C401" t="str">
            <v>RhysPalmer</v>
          </cell>
          <cell r="D401">
            <v>96</v>
          </cell>
          <cell r="E401" t="str">
            <v>26y</v>
          </cell>
          <cell r="F401">
            <v>32552</v>
          </cell>
          <cell r="G401">
            <v>0</v>
          </cell>
          <cell r="H401" t="str">
            <v>GW</v>
          </cell>
        </row>
        <row r="402">
          <cell r="C402" t="str">
            <v>RoryLobb</v>
          </cell>
          <cell r="D402">
            <v>2</v>
          </cell>
          <cell r="E402" t="str">
            <v>22y 1m</v>
          </cell>
          <cell r="F402">
            <v>34009</v>
          </cell>
          <cell r="G402">
            <v>0</v>
          </cell>
          <cell r="H402" t="str">
            <v>GW</v>
          </cell>
        </row>
        <row r="403">
          <cell r="C403" t="str">
            <v>RyanGriffen</v>
          </cell>
          <cell r="D403">
            <v>202</v>
          </cell>
          <cell r="E403" t="str">
            <v>28y 7m</v>
          </cell>
          <cell r="F403">
            <v>31620</v>
          </cell>
          <cell r="G403">
            <v>0</v>
          </cell>
          <cell r="H403" t="str">
            <v>GW</v>
          </cell>
        </row>
        <row r="404">
          <cell r="C404" t="str">
            <v>SamSchulz</v>
          </cell>
          <cell r="D404">
            <v>1</v>
          </cell>
          <cell r="E404" t="str">
            <v>22y 5m</v>
          </cell>
          <cell r="F404">
            <v>33866</v>
          </cell>
          <cell r="G404">
            <v>0</v>
          </cell>
          <cell r="H404" t="str">
            <v>GW</v>
          </cell>
        </row>
        <row r="405">
          <cell r="C405" t="str">
            <v>ShaneMumford</v>
          </cell>
          <cell r="D405">
            <v>117</v>
          </cell>
          <cell r="E405" t="str">
            <v>28y 8m</v>
          </cell>
          <cell r="F405">
            <v>31598</v>
          </cell>
          <cell r="G405">
            <v>0</v>
          </cell>
          <cell r="H405" t="str">
            <v>GW</v>
          </cell>
        </row>
        <row r="406">
          <cell r="C406" t="str">
            <v>StephenConiglio</v>
          </cell>
          <cell r="D406">
            <v>44</v>
          </cell>
          <cell r="E406" t="str">
            <v>21y 2m</v>
          </cell>
          <cell r="F406">
            <v>34318</v>
          </cell>
          <cell r="G406">
            <v>0</v>
          </cell>
          <cell r="H406" t="str">
            <v>GW</v>
          </cell>
        </row>
        <row r="407">
          <cell r="C407" t="str">
            <v>TimGolds</v>
          </cell>
          <cell r="D407">
            <v>6</v>
          </cell>
          <cell r="E407" t="str">
            <v>21y 11m</v>
          </cell>
          <cell r="F407">
            <v>34065</v>
          </cell>
          <cell r="G407">
            <v>0</v>
          </cell>
          <cell r="H407" t="str">
            <v>GW</v>
          </cell>
        </row>
        <row r="408">
          <cell r="C408" t="str">
            <v>TimMohr</v>
          </cell>
          <cell r="D408">
            <v>43</v>
          </cell>
          <cell r="E408" t="str">
            <v>26y 4m</v>
          </cell>
          <cell r="F408">
            <v>32435</v>
          </cell>
          <cell r="G408">
            <v>0</v>
          </cell>
          <cell r="H408" t="str">
            <v>GW</v>
          </cell>
        </row>
        <row r="409">
          <cell r="C409" t="str">
            <v>TobyGreene</v>
          </cell>
          <cell r="D409">
            <v>53</v>
          </cell>
          <cell r="E409" t="str">
            <v>21y 5m</v>
          </cell>
          <cell r="F409">
            <v>34237</v>
          </cell>
          <cell r="G409">
            <v>0</v>
          </cell>
          <cell r="H409" t="str">
            <v>GW</v>
          </cell>
        </row>
        <row r="410">
          <cell r="C410" t="str">
            <v>TomasBugg</v>
          </cell>
          <cell r="D410">
            <v>49</v>
          </cell>
          <cell r="E410" t="str">
            <v>21y 11m</v>
          </cell>
          <cell r="F410">
            <v>34064</v>
          </cell>
          <cell r="G410">
            <v>0</v>
          </cell>
          <cell r="H410" t="str">
            <v>GW</v>
          </cell>
        </row>
        <row r="411">
          <cell r="C411" t="str">
            <v>TomDownie</v>
          </cell>
          <cell r="D411">
            <v>1</v>
          </cell>
          <cell r="E411" t="str">
            <v>21y 10m</v>
          </cell>
          <cell r="F411">
            <v>34086</v>
          </cell>
          <cell r="G411">
            <v>0</v>
          </cell>
          <cell r="H411" t="str">
            <v>GW</v>
          </cell>
        </row>
        <row r="412">
          <cell r="C412" t="str">
            <v>TomScully</v>
          </cell>
          <cell r="D412">
            <v>86</v>
          </cell>
          <cell r="E412" t="str">
            <v>23y 9m</v>
          </cell>
          <cell r="F412">
            <v>33373</v>
          </cell>
          <cell r="G412">
            <v>0</v>
          </cell>
          <cell r="H412" t="str">
            <v>GW</v>
          </cell>
        </row>
        <row r="413">
          <cell r="C413" t="str">
            <v>WillHoskin-Elliott</v>
          </cell>
          <cell r="D413">
            <v>39</v>
          </cell>
          <cell r="E413" t="str">
            <v>21y 6m</v>
          </cell>
          <cell r="F413">
            <v>34214</v>
          </cell>
          <cell r="G413">
            <v>0</v>
          </cell>
          <cell r="H413" t="str">
            <v>GW</v>
          </cell>
        </row>
        <row r="414">
          <cell r="C414" t="str">
            <v>ZacWilliams</v>
          </cell>
          <cell r="D414">
            <v>19</v>
          </cell>
          <cell r="E414" t="str">
            <v>20y 5m</v>
          </cell>
          <cell r="F414">
            <v>34597</v>
          </cell>
          <cell r="G414">
            <v>0</v>
          </cell>
          <cell r="H414" t="str">
            <v>GW</v>
          </cell>
        </row>
        <row r="415">
          <cell r="C415" t="str">
            <v>AlexWoodward</v>
          </cell>
          <cell r="D415">
            <v>2</v>
          </cell>
          <cell r="E415" t="str">
            <v>21y 8m</v>
          </cell>
          <cell r="F415">
            <v>34131</v>
          </cell>
          <cell r="G415">
            <v>0</v>
          </cell>
          <cell r="H415" t="str">
            <v>HW</v>
          </cell>
        </row>
        <row r="416">
          <cell r="C416" t="str">
            <v>AngusLitherland</v>
          </cell>
          <cell r="D416">
            <v>13</v>
          </cell>
          <cell r="E416" t="str">
            <v>22y 4m</v>
          </cell>
          <cell r="F416">
            <v>33889</v>
          </cell>
          <cell r="G416">
            <v>0</v>
          </cell>
          <cell r="H416" t="str">
            <v>HW</v>
          </cell>
        </row>
        <row r="417">
          <cell r="C417" t="str">
            <v>BenMcEvoy</v>
          </cell>
          <cell r="D417">
            <v>104</v>
          </cell>
          <cell r="E417" t="str">
            <v>25y 7m</v>
          </cell>
          <cell r="F417">
            <v>32700</v>
          </cell>
          <cell r="G417">
            <v>0</v>
          </cell>
          <cell r="H417" t="str">
            <v>HW</v>
          </cell>
        </row>
        <row r="418">
          <cell r="C418" t="str">
            <v>BenStratton</v>
          </cell>
          <cell r="D418">
            <v>92</v>
          </cell>
          <cell r="E418" t="str">
            <v>26y</v>
          </cell>
          <cell r="F418">
            <v>32568</v>
          </cell>
          <cell r="G418">
            <v>0</v>
          </cell>
          <cell r="H418" t="str">
            <v>HW</v>
          </cell>
        </row>
        <row r="419">
          <cell r="C419" t="str">
            <v>BillyHartung</v>
          </cell>
          <cell r="D419">
            <v>7</v>
          </cell>
          <cell r="E419" t="str">
            <v>20y 1m</v>
          </cell>
          <cell r="F419">
            <v>34723</v>
          </cell>
          <cell r="G419">
            <v>0</v>
          </cell>
          <cell r="H419" t="str">
            <v>HW</v>
          </cell>
        </row>
        <row r="420">
          <cell r="C420" t="str">
            <v>BradleyHill</v>
          </cell>
          <cell r="D420">
            <v>51</v>
          </cell>
          <cell r="E420" t="str">
            <v>21y 8m</v>
          </cell>
          <cell r="F420">
            <v>34159</v>
          </cell>
          <cell r="G420">
            <v>0</v>
          </cell>
          <cell r="H420" t="str">
            <v>HW</v>
          </cell>
        </row>
        <row r="421">
          <cell r="C421" t="str">
            <v>BrendanWhitecross</v>
          </cell>
          <cell r="D421">
            <v>84</v>
          </cell>
          <cell r="E421" t="str">
            <v>25y 1m</v>
          </cell>
          <cell r="F421">
            <v>32898</v>
          </cell>
          <cell r="G421">
            <v>0</v>
          </cell>
          <cell r="H421" t="str">
            <v>HW</v>
          </cell>
        </row>
        <row r="422">
          <cell r="C422" t="str">
            <v>BrianLake</v>
          </cell>
          <cell r="D422">
            <v>229</v>
          </cell>
          <cell r="E422" t="str">
            <v>33y</v>
          </cell>
          <cell r="F422">
            <v>30009</v>
          </cell>
          <cell r="G422">
            <v>0</v>
          </cell>
          <cell r="H422" t="str">
            <v>HW</v>
          </cell>
        </row>
        <row r="423">
          <cell r="C423" t="str">
            <v>CyrilRioli</v>
          </cell>
          <cell r="D423">
            <v>133</v>
          </cell>
          <cell r="E423" t="str">
            <v>25y 7m</v>
          </cell>
          <cell r="F423">
            <v>32703</v>
          </cell>
          <cell r="G423">
            <v>0</v>
          </cell>
          <cell r="H423" t="str">
            <v>HW</v>
          </cell>
        </row>
        <row r="424">
          <cell r="C424" t="str">
            <v>DallasWillsmore</v>
          </cell>
          <cell r="D424">
            <v>0</v>
          </cell>
          <cell r="E424" t="str">
            <v>19y 9m</v>
          </cell>
          <cell r="F424">
            <v>34848</v>
          </cell>
          <cell r="G424">
            <v>0</v>
          </cell>
          <cell r="H424" t="str">
            <v>HW</v>
          </cell>
        </row>
        <row r="425">
          <cell r="C425" t="str">
            <v>DanielHowe</v>
          </cell>
          <cell r="D425">
            <v>0</v>
          </cell>
          <cell r="E425" t="str">
            <v>19y 3m</v>
          </cell>
          <cell r="F425">
            <v>35037</v>
          </cell>
          <cell r="G425">
            <v>0</v>
          </cell>
          <cell r="H425" t="str">
            <v>HW</v>
          </cell>
        </row>
        <row r="426">
          <cell r="C426" t="str">
            <v>DavidHale</v>
          </cell>
          <cell r="D426">
            <v>219</v>
          </cell>
          <cell r="E426" t="str">
            <v>30y 9m</v>
          </cell>
          <cell r="F426">
            <v>30824</v>
          </cell>
          <cell r="G426">
            <v>0</v>
          </cell>
          <cell r="H426" t="str">
            <v>HW</v>
          </cell>
        </row>
        <row r="427">
          <cell r="C427" t="str">
            <v>GrantBirchall</v>
          </cell>
          <cell r="D427">
            <v>194</v>
          </cell>
          <cell r="E427" t="str">
            <v>27y 1m</v>
          </cell>
          <cell r="F427">
            <v>32170</v>
          </cell>
          <cell r="G427">
            <v>0</v>
          </cell>
          <cell r="H427" t="str">
            <v>HW</v>
          </cell>
        </row>
        <row r="428">
          <cell r="C428" t="str">
            <v>IsaacSmith</v>
          </cell>
          <cell r="D428">
            <v>86</v>
          </cell>
          <cell r="E428" t="str">
            <v>26y 2m</v>
          </cell>
          <cell r="F428">
            <v>32507</v>
          </cell>
          <cell r="G428">
            <v>0</v>
          </cell>
          <cell r="H428" t="str">
            <v>HW</v>
          </cell>
        </row>
        <row r="429">
          <cell r="C429" t="str">
            <v>JackGunston</v>
          </cell>
          <cell r="D429">
            <v>79</v>
          </cell>
          <cell r="E429" t="str">
            <v>23y 4m</v>
          </cell>
          <cell r="F429">
            <v>33527</v>
          </cell>
          <cell r="G429">
            <v>0</v>
          </cell>
          <cell r="H429" t="str">
            <v>HW</v>
          </cell>
        </row>
        <row r="430">
          <cell r="C430" t="str">
            <v>JamesFrawley</v>
          </cell>
          <cell r="D430">
            <v>139</v>
          </cell>
          <cell r="E430" t="str">
            <v>26y 5m</v>
          </cell>
          <cell r="F430">
            <v>32406</v>
          </cell>
          <cell r="G430">
            <v>0</v>
          </cell>
          <cell r="H430" t="str">
            <v>HW</v>
          </cell>
        </row>
        <row r="431">
          <cell r="C431" t="str">
            <v>JamesSicily</v>
          </cell>
          <cell r="D431">
            <v>0</v>
          </cell>
          <cell r="E431" t="str">
            <v>20y 2m</v>
          </cell>
          <cell r="F431">
            <v>34705</v>
          </cell>
          <cell r="G431">
            <v>0</v>
          </cell>
          <cell r="H431" t="str">
            <v>HW</v>
          </cell>
        </row>
        <row r="432">
          <cell r="C432" t="str">
            <v>JaredHardisty</v>
          </cell>
          <cell r="D432">
            <v>0</v>
          </cell>
          <cell r="E432" t="str">
            <v>19y</v>
          </cell>
          <cell r="F432">
            <v>35131</v>
          </cell>
          <cell r="G432">
            <v>0</v>
          </cell>
          <cell r="H432" t="str">
            <v>HW</v>
          </cell>
        </row>
        <row r="433">
          <cell r="C433" t="str">
            <v>JarrydRoughead</v>
          </cell>
          <cell r="D433">
            <v>207</v>
          </cell>
          <cell r="E433" t="str">
            <v>28y 1m</v>
          </cell>
          <cell r="F433">
            <v>31800</v>
          </cell>
          <cell r="G433">
            <v>0</v>
          </cell>
          <cell r="H433" t="str">
            <v>HW</v>
          </cell>
        </row>
        <row r="434">
          <cell r="C434" t="str">
            <v>JedAnderson</v>
          </cell>
          <cell r="D434">
            <v>6</v>
          </cell>
          <cell r="E434" t="str">
            <v>21y 1m</v>
          </cell>
          <cell r="F434">
            <v>34367</v>
          </cell>
          <cell r="G434">
            <v>0</v>
          </cell>
          <cell r="H434" t="str">
            <v>HW</v>
          </cell>
        </row>
        <row r="435">
          <cell r="C435" t="str">
            <v>JermaineMiller-Lewis</v>
          </cell>
          <cell r="D435">
            <v>0</v>
          </cell>
          <cell r="E435" t="str">
            <v>19y</v>
          </cell>
          <cell r="F435">
            <v>35118</v>
          </cell>
          <cell r="G435">
            <v>0</v>
          </cell>
          <cell r="H435" t="str">
            <v>HW</v>
          </cell>
        </row>
        <row r="436">
          <cell r="C436" t="str">
            <v>JonoORourke</v>
          </cell>
          <cell r="D436">
            <v>9</v>
          </cell>
          <cell r="E436" t="str">
            <v>20y 10m</v>
          </cell>
          <cell r="F436">
            <v>34445</v>
          </cell>
          <cell r="G436">
            <v>0</v>
          </cell>
          <cell r="H436" t="str">
            <v>HW</v>
          </cell>
        </row>
        <row r="437">
          <cell r="C437" t="str">
            <v>JonathanSimpkin</v>
          </cell>
          <cell r="D437">
            <v>36</v>
          </cell>
          <cell r="E437" t="str">
            <v>27y 4m</v>
          </cell>
          <cell r="F437">
            <v>32078</v>
          </cell>
          <cell r="G437">
            <v>0</v>
          </cell>
          <cell r="H437" t="str">
            <v>HW</v>
          </cell>
        </row>
        <row r="438">
          <cell r="C438" t="str">
            <v>JonathonCeglar</v>
          </cell>
          <cell r="D438">
            <v>17</v>
          </cell>
          <cell r="E438" t="str">
            <v>24y</v>
          </cell>
          <cell r="F438">
            <v>33283</v>
          </cell>
          <cell r="G438">
            <v>0</v>
          </cell>
          <cell r="H438" t="str">
            <v>HW</v>
          </cell>
        </row>
        <row r="439">
          <cell r="C439" t="str">
            <v>JordanLewis</v>
          </cell>
          <cell r="D439">
            <v>217</v>
          </cell>
          <cell r="E439" t="str">
            <v>28y 10m</v>
          </cell>
          <cell r="F439">
            <v>31526</v>
          </cell>
          <cell r="G439">
            <v>0</v>
          </cell>
          <cell r="H439" t="str">
            <v>HW</v>
          </cell>
        </row>
        <row r="440">
          <cell r="C440" t="str">
            <v>JoshGibson</v>
          </cell>
          <cell r="D440">
            <v>165</v>
          </cell>
          <cell r="E440" t="str">
            <v>30y 11m</v>
          </cell>
          <cell r="F440">
            <v>30754</v>
          </cell>
          <cell r="G440">
            <v>0</v>
          </cell>
          <cell r="H440" t="str">
            <v>HW</v>
          </cell>
        </row>
        <row r="441">
          <cell r="C441" t="str">
            <v>KaidenBrand</v>
          </cell>
          <cell r="D441">
            <v>0</v>
          </cell>
          <cell r="E441" t="str">
            <v>20y 11m</v>
          </cell>
          <cell r="F441">
            <v>34432</v>
          </cell>
          <cell r="G441">
            <v>0</v>
          </cell>
          <cell r="H441" t="str">
            <v>HW</v>
          </cell>
        </row>
        <row r="442">
          <cell r="C442" t="str">
            <v>KurtHeatherley</v>
          </cell>
          <cell r="D442">
            <v>0</v>
          </cell>
          <cell r="E442" t="str">
            <v>20y 2m</v>
          </cell>
          <cell r="F442">
            <v>34700</v>
          </cell>
          <cell r="G442">
            <v>0</v>
          </cell>
          <cell r="H442" t="str">
            <v>HW</v>
          </cell>
        </row>
        <row r="443">
          <cell r="C443" t="str">
            <v>LachlanLangford</v>
          </cell>
          <cell r="D443">
            <v>0</v>
          </cell>
          <cell r="E443" t="str">
            <v>18y 9m</v>
          </cell>
          <cell r="F443">
            <v>35214</v>
          </cell>
          <cell r="G443">
            <v>0</v>
          </cell>
          <cell r="H443" t="str">
            <v>HW</v>
          </cell>
        </row>
        <row r="444">
          <cell r="C444" t="str">
            <v>LiamShiels</v>
          </cell>
          <cell r="D444">
            <v>102</v>
          </cell>
          <cell r="E444" t="str">
            <v>23y 10m</v>
          </cell>
          <cell r="F444">
            <v>33357</v>
          </cell>
          <cell r="G444">
            <v>0</v>
          </cell>
          <cell r="H444" t="str">
            <v>HW</v>
          </cell>
        </row>
        <row r="445">
          <cell r="C445" t="str">
            <v>LukeBreust</v>
          </cell>
          <cell r="D445">
            <v>91</v>
          </cell>
          <cell r="E445" t="str">
            <v>24y 3m</v>
          </cell>
          <cell r="F445">
            <v>33188</v>
          </cell>
          <cell r="G445">
            <v>0</v>
          </cell>
          <cell r="H445" t="str">
            <v>HW</v>
          </cell>
        </row>
        <row r="446">
          <cell r="C446" t="str">
            <v>LukeHodge</v>
          </cell>
          <cell r="D446">
            <v>250</v>
          </cell>
          <cell r="E446" t="str">
            <v>30y 8m</v>
          </cell>
          <cell r="F446">
            <v>30848</v>
          </cell>
          <cell r="G446">
            <v>0</v>
          </cell>
          <cell r="H446" t="str">
            <v>HW</v>
          </cell>
        </row>
        <row r="447">
          <cell r="C447" t="str">
            <v>MarcPittonet</v>
          </cell>
          <cell r="D447">
            <v>0</v>
          </cell>
          <cell r="E447" t="str">
            <v>18y 9m</v>
          </cell>
          <cell r="F447">
            <v>35219</v>
          </cell>
          <cell r="G447">
            <v>0</v>
          </cell>
          <cell r="H447" t="str">
            <v>HW</v>
          </cell>
        </row>
        <row r="448">
          <cell r="C448" t="str">
            <v>MatthewSpangher</v>
          </cell>
          <cell r="D448">
            <v>51</v>
          </cell>
          <cell r="E448" t="str">
            <v>27y 10m</v>
          </cell>
          <cell r="F448">
            <v>31890</v>
          </cell>
          <cell r="G448">
            <v>0</v>
          </cell>
          <cell r="H448" t="str">
            <v>HW</v>
          </cell>
        </row>
        <row r="449">
          <cell r="C449" t="str">
            <v>MattSuckling</v>
          </cell>
          <cell r="D449">
            <v>77</v>
          </cell>
          <cell r="E449" t="str">
            <v>26y 7m</v>
          </cell>
          <cell r="F449">
            <v>32349</v>
          </cell>
          <cell r="G449">
            <v>0</v>
          </cell>
          <cell r="H449" t="str">
            <v>HW</v>
          </cell>
        </row>
        <row r="450">
          <cell r="C450" t="str">
            <v>PaulPuopolo</v>
          </cell>
          <cell r="D450">
            <v>88</v>
          </cell>
          <cell r="E450" t="str">
            <v>27y 3m</v>
          </cell>
          <cell r="F450">
            <v>32113</v>
          </cell>
          <cell r="G450">
            <v>0</v>
          </cell>
          <cell r="H450" t="str">
            <v>HW</v>
          </cell>
        </row>
        <row r="451">
          <cell r="C451" t="str">
            <v>RyanSchoenmakers</v>
          </cell>
          <cell r="D451">
            <v>79</v>
          </cell>
          <cell r="E451" t="str">
            <v>24y 4m</v>
          </cell>
          <cell r="F451">
            <v>33185</v>
          </cell>
          <cell r="G451">
            <v>0</v>
          </cell>
          <cell r="H451" t="str">
            <v>HW</v>
          </cell>
        </row>
        <row r="452">
          <cell r="C452" t="str">
            <v>SamGrimley</v>
          </cell>
          <cell r="D452">
            <v>3</v>
          </cell>
          <cell r="E452" t="str">
            <v>24y 2m</v>
          </cell>
          <cell r="F452">
            <v>33241</v>
          </cell>
          <cell r="G452">
            <v>0</v>
          </cell>
          <cell r="H452" t="str">
            <v>HW</v>
          </cell>
        </row>
        <row r="453">
          <cell r="C453" t="str">
            <v>SamMitchell</v>
          </cell>
          <cell r="D453">
            <v>261</v>
          </cell>
          <cell r="E453" t="str">
            <v>32y 4m</v>
          </cell>
          <cell r="F453">
            <v>30236</v>
          </cell>
          <cell r="G453">
            <v>0</v>
          </cell>
          <cell r="H453" t="str">
            <v>HW</v>
          </cell>
        </row>
        <row r="454">
          <cell r="C454" t="str">
            <v>ShaunBurgoyne</v>
          </cell>
          <cell r="D454">
            <v>269</v>
          </cell>
          <cell r="E454" t="str">
            <v>32y 4m</v>
          </cell>
          <cell r="F454">
            <v>30245</v>
          </cell>
          <cell r="G454">
            <v>0</v>
          </cell>
          <cell r="H454" t="str">
            <v>HW</v>
          </cell>
        </row>
        <row r="455">
          <cell r="C455" t="str">
            <v>ShemTatupu</v>
          </cell>
          <cell r="D455">
            <v>0</v>
          </cell>
          <cell r="E455" t="str">
            <v>19y 3m</v>
          </cell>
          <cell r="F455">
            <v>35033</v>
          </cell>
          <cell r="G455">
            <v>0</v>
          </cell>
          <cell r="H455" t="str">
            <v>HW</v>
          </cell>
        </row>
        <row r="456">
          <cell r="C456" t="str">
            <v>TaylorDuryea</v>
          </cell>
          <cell r="D456">
            <v>41</v>
          </cell>
          <cell r="E456" t="str">
            <v>23y 10m</v>
          </cell>
          <cell r="F456">
            <v>33352</v>
          </cell>
          <cell r="G456">
            <v>0</v>
          </cell>
          <cell r="H456" t="str">
            <v>HW</v>
          </cell>
        </row>
        <row r="457">
          <cell r="C457" t="str">
            <v>TeiaMiles</v>
          </cell>
          <cell r="D457">
            <v>0</v>
          </cell>
          <cell r="E457" t="str">
            <v>18y 4m</v>
          </cell>
          <cell r="F457">
            <v>35371</v>
          </cell>
          <cell r="G457">
            <v>0</v>
          </cell>
          <cell r="H457" t="str">
            <v>HW</v>
          </cell>
        </row>
        <row r="458">
          <cell r="C458" t="str">
            <v>TimOBrien</v>
          </cell>
          <cell r="D458">
            <v>4</v>
          </cell>
          <cell r="E458" t="str">
            <v>20y 11m</v>
          </cell>
          <cell r="F458">
            <v>34421</v>
          </cell>
          <cell r="G458">
            <v>0</v>
          </cell>
          <cell r="H458" t="str">
            <v>HW</v>
          </cell>
        </row>
        <row r="459">
          <cell r="C459" t="str">
            <v>WillLangford</v>
          </cell>
          <cell r="D459">
            <v>20</v>
          </cell>
          <cell r="E459" t="str">
            <v>22y 8m</v>
          </cell>
          <cell r="F459">
            <v>33788</v>
          </cell>
          <cell r="G459">
            <v>0</v>
          </cell>
          <cell r="H459" t="str">
            <v>HW</v>
          </cell>
        </row>
        <row r="460">
          <cell r="C460" t="str">
            <v>ZacWebster</v>
          </cell>
          <cell r="D460">
            <v>0</v>
          </cell>
          <cell r="E460" t="str">
            <v>19y 6m</v>
          </cell>
          <cell r="F460">
            <v>34922</v>
          </cell>
          <cell r="G460">
            <v>0</v>
          </cell>
          <cell r="H460" t="str">
            <v>HW</v>
          </cell>
        </row>
        <row r="461">
          <cell r="C461" t="str">
            <v>AaronVandenberg</v>
          </cell>
          <cell r="D461">
            <v>0</v>
          </cell>
          <cell r="E461" t="str">
            <v>23y</v>
          </cell>
          <cell r="F461">
            <v>33666</v>
          </cell>
          <cell r="G461">
            <v>0</v>
          </cell>
          <cell r="H461" t="str">
            <v>ME</v>
          </cell>
        </row>
        <row r="462">
          <cell r="C462" t="str">
            <v>AidanRiley</v>
          </cell>
          <cell r="D462">
            <v>21</v>
          </cell>
          <cell r="E462" t="str">
            <v>23y 2m</v>
          </cell>
          <cell r="F462">
            <v>33585</v>
          </cell>
          <cell r="G462">
            <v>0</v>
          </cell>
          <cell r="H462" t="str">
            <v>ME</v>
          </cell>
        </row>
        <row r="463">
          <cell r="C463" t="str">
            <v>AlexNeal-Bullen</v>
          </cell>
          <cell r="D463">
            <v>0</v>
          </cell>
          <cell r="E463" t="str">
            <v>19y 2m</v>
          </cell>
          <cell r="F463">
            <v>35073</v>
          </cell>
          <cell r="G463">
            <v>0</v>
          </cell>
          <cell r="H463" t="str">
            <v>ME</v>
          </cell>
        </row>
        <row r="464">
          <cell r="C464" t="str">
            <v>AngusBrayshaw</v>
          </cell>
          <cell r="D464">
            <v>0</v>
          </cell>
          <cell r="E464" t="str">
            <v>19y 2m</v>
          </cell>
          <cell r="F464">
            <v>35073</v>
          </cell>
          <cell r="G464">
            <v>0</v>
          </cell>
          <cell r="H464" t="str">
            <v>ME</v>
          </cell>
        </row>
        <row r="465">
          <cell r="C465" t="str">
            <v>BenNewton</v>
          </cell>
          <cell r="D465">
            <v>4</v>
          </cell>
          <cell r="E465" t="str">
            <v>22y 7m</v>
          </cell>
          <cell r="F465">
            <v>33824</v>
          </cell>
          <cell r="G465">
            <v>0</v>
          </cell>
          <cell r="H465" t="str">
            <v>ME</v>
          </cell>
        </row>
        <row r="466">
          <cell r="C466" t="str">
            <v>BernieVince</v>
          </cell>
          <cell r="D466">
            <v>151</v>
          </cell>
          <cell r="E466" t="str">
            <v>29y 5m</v>
          </cell>
          <cell r="F466">
            <v>31322</v>
          </cell>
          <cell r="G466">
            <v>0</v>
          </cell>
          <cell r="H466" t="str">
            <v>ME</v>
          </cell>
        </row>
        <row r="467">
          <cell r="C467" t="str">
            <v>BillyStretch</v>
          </cell>
          <cell r="D467">
            <v>0</v>
          </cell>
          <cell r="E467" t="str">
            <v>18y 6m</v>
          </cell>
          <cell r="F467">
            <v>35316</v>
          </cell>
          <cell r="G467">
            <v>0</v>
          </cell>
          <cell r="H467" t="str">
            <v>ME</v>
          </cell>
        </row>
        <row r="468">
          <cell r="C468" t="str">
            <v>CameronPedersen</v>
          </cell>
          <cell r="D468">
            <v>45</v>
          </cell>
          <cell r="E468" t="str">
            <v>27y 11m</v>
          </cell>
          <cell r="F468">
            <v>31853</v>
          </cell>
          <cell r="G468">
            <v>0</v>
          </cell>
          <cell r="H468" t="str">
            <v>ME</v>
          </cell>
        </row>
        <row r="469">
          <cell r="C469" t="str">
            <v>ChrisDawes</v>
          </cell>
          <cell r="D469">
            <v>101</v>
          </cell>
          <cell r="E469" t="str">
            <v>26y 9m</v>
          </cell>
          <cell r="F469">
            <v>32279</v>
          </cell>
          <cell r="G469">
            <v>0</v>
          </cell>
          <cell r="H469" t="str">
            <v>ME</v>
          </cell>
        </row>
        <row r="470">
          <cell r="C470" t="str">
            <v>ChristianPetracca</v>
          </cell>
          <cell r="D470">
            <v>0</v>
          </cell>
          <cell r="E470" t="str">
            <v>19y 2m</v>
          </cell>
          <cell r="F470">
            <v>35068</v>
          </cell>
          <cell r="G470">
            <v>0</v>
          </cell>
          <cell r="H470" t="str">
            <v>ME</v>
          </cell>
        </row>
        <row r="471">
          <cell r="C471" t="str">
            <v>ChristianSalem</v>
          </cell>
          <cell r="D471">
            <v>12</v>
          </cell>
          <cell r="E471" t="str">
            <v>19y 7m</v>
          </cell>
          <cell r="F471">
            <v>34895</v>
          </cell>
          <cell r="G471">
            <v>0</v>
          </cell>
          <cell r="H471" t="str">
            <v>ME</v>
          </cell>
        </row>
        <row r="472">
          <cell r="C472" t="str">
            <v>ColinGarland</v>
          </cell>
          <cell r="D472">
            <v>115</v>
          </cell>
          <cell r="E472" t="str">
            <v>26y 10m</v>
          </cell>
          <cell r="F472">
            <v>32261</v>
          </cell>
          <cell r="G472">
            <v>0</v>
          </cell>
          <cell r="H472" t="str">
            <v>ME</v>
          </cell>
        </row>
        <row r="473">
          <cell r="C473" t="str">
            <v>DanielCross</v>
          </cell>
          <cell r="D473">
            <v>227</v>
          </cell>
          <cell r="E473" t="str">
            <v>31y 11m</v>
          </cell>
          <cell r="F473">
            <v>30405</v>
          </cell>
          <cell r="G473">
            <v>0</v>
          </cell>
          <cell r="H473" t="str">
            <v>ME</v>
          </cell>
        </row>
        <row r="474">
          <cell r="C474" t="str">
            <v>DeanKent</v>
          </cell>
          <cell r="D474">
            <v>28</v>
          </cell>
          <cell r="E474" t="str">
            <v>21y</v>
          </cell>
          <cell r="F474">
            <v>34389</v>
          </cell>
          <cell r="G474">
            <v>0</v>
          </cell>
          <cell r="H474" t="str">
            <v>ME</v>
          </cell>
        </row>
        <row r="475">
          <cell r="C475" t="str">
            <v>DeanTerlich</v>
          </cell>
          <cell r="D475">
            <v>35</v>
          </cell>
          <cell r="E475" t="str">
            <v>25y 2m</v>
          </cell>
          <cell r="F475">
            <v>32855</v>
          </cell>
          <cell r="G475">
            <v>0</v>
          </cell>
          <cell r="H475" t="str">
            <v>ME</v>
          </cell>
        </row>
        <row r="476">
          <cell r="C476" t="str">
            <v>DomTyson</v>
          </cell>
          <cell r="D476">
            <v>35</v>
          </cell>
          <cell r="E476" t="str">
            <v>21y 9m</v>
          </cell>
          <cell r="F476">
            <v>34128</v>
          </cell>
          <cell r="G476">
            <v>0</v>
          </cell>
          <cell r="H476" t="str">
            <v>ME</v>
          </cell>
        </row>
        <row r="477">
          <cell r="C477" t="str">
            <v>HeritierLumumba</v>
          </cell>
          <cell r="D477">
            <v>199</v>
          </cell>
          <cell r="E477" t="str">
            <v>28y 3m</v>
          </cell>
          <cell r="F477">
            <v>31731</v>
          </cell>
          <cell r="G477">
            <v>0</v>
          </cell>
          <cell r="H477" t="str">
            <v>ME</v>
          </cell>
        </row>
        <row r="478">
          <cell r="C478" t="str">
            <v>JackFitzpatrick</v>
          </cell>
          <cell r="D478">
            <v>19</v>
          </cell>
          <cell r="E478" t="str">
            <v>23y 8m</v>
          </cell>
          <cell r="F478">
            <v>33415</v>
          </cell>
          <cell r="G478">
            <v>0</v>
          </cell>
          <cell r="H478" t="str">
            <v>ME</v>
          </cell>
        </row>
        <row r="479">
          <cell r="C479" t="str">
            <v>JackGrimes</v>
          </cell>
          <cell r="D479">
            <v>86</v>
          </cell>
          <cell r="E479" t="str">
            <v>25y 9m</v>
          </cell>
          <cell r="F479">
            <v>32639</v>
          </cell>
          <cell r="G479">
            <v>0</v>
          </cell>
          <cell r="H479" t="str">
            <v>ME</v>
          </cell>
        </row>
        <row r="480">
          <cell r="C480" t="str">
            <v>JackTrengove</v>
          </cell>
          <cell r="D480">
            <v>81</v>
          </cell>
          <cell r="E480" t="str">
            <v>23y 6m</v>
          </cell>
          <cell r="F480">
            <v>33483</v>
          </cell>
          <cell r="G480">
            <v>0</v>
          </cell>
          <cell r="H480" t="str">
            <v>ME</v>
          </cell>
        </row>
        <row r="481">
          <cell r="C481" t="str">
            <v>JackViney</v>
          </cell>
          <cell r="D481">
            <v>33</v>
          </cell>
          <cell r="E481" t="str">
            <v>20y 10m</v>
          </cell>
          <cell r="F481">
            <v>34437</v>
          </cell>
          <cell r="G481">
            <v>0</v>
          </cell>
          <cell r="H481" t="str">
            <v>ME</v>
          </cell>
        </row>
        <row r="482">
          <cell r="C482" t="str">
            <v>JackWatts</v>
          </cell>
          <cell r="D482">
            <v>95</v>
          </cell>
          <cell r="E482" t="str">
            <v>23y 11m</v>
          </cell>
          <cell r="F482">
            <v>33323</v>
          </cell>
          <cell r="G482">
            <v>0</v>
          </cell>
          <cell r="H482" t="str">
            <v>ME</v>
          </cell>
        </row>
        <row r="483">
          <cell r="C483" t="str">
            <v>JakeSpencer</v>
          </cell>
          <cell r="D483">
            <v>29</v>
          </cell>
          <cell r="E483" t="str">
            <v>25y 5m</v>
          </cell>
          <cell r="F483">
            <v>32790</v>
          </cell>
          <cell r="G483">
            <v>0</v>
          </cell>
          <cell r="H483" t="str">
            <v>ME</v>
          </cell>
        </row>
        <row r="484">
          <cell r="C484" t="str">
            <v>JamesHarmes</v>
          </cell>
          <cell r="D484">
            <v>0</v>
          </cell>
          <cell r="E484" t="str">
            <v>19y 5m</v>
          </cell>
          <cell r="F484">
            <v>34977</v>
          </cell>
          <cell r="G484">
            <v>0</v>
          </cell>
          <cell r="H484" t="str">
            <v>ME</v>
          </cell>
        </row>
        <row r="485">
          <cell r="C485" t="str">
            <v>JaydenHunt</v>
          </cell>
          <cell r="D485">
            <v>0</v>
          </cell>
          <cell r="E485" t="str">
            <v>19y 11m</v>
          </cell>
          <cell r="F485">
            <v>34792</v>
          </cell>
          <cell r="G485">
            <v>0</v>
          </cell>
          <cell r="H485" t="str">
            <v>ME</v>
          </cell>
        </row>
        <row r="486">
          <cell r="C486" t="str">
            <v>JayKennedy-Harris</v>
          </cell>
          <cell r="D486">
            <v>14</v>
          </cell>
          <cell r="E486" t="str">
            <v>19y 11m</v>
          </cell>
          <cell r="F486">
            <v>34779</v>
          </cell>
          <cell r="G486">
            <v>0</v>
          </cell>
          <cell r="H486" t="str">
            <v>ME</v>
          </cell>
        </row>
        <row r="487">
          <cell r="C487" t="str">
            <v>JeffGarlett</v>
          </cell>
          <cell r="D487">
            <v>107</v>
          </cell>
          <cell r="E487" t="str">
            <v>25y 7m</v>
          </cell>
          <cell r="F487">
            <v>32723</v>
          </cell>
          <cell r="G487">
            <v>0</v>
          </cell>
          <cell r="H487" t="str">
            <v>ME</v>
          </cell>
        </row>
        <row r="488">
          <cell r="C488" t="str">
            <v>JeremyHowe</v>
          </cell>
          <cell r="D488">
            <v>78</v>
          </cell>
          <cell r="E488" t="str">
            <v>24y 8m</v>
          </cell>
          <cell r="F488">
            <v>33053</v>
          </cell>
          <cell r="G488">
            <v>0</v>
          </cell>
          <cell r="H488" t="str">
            <v>ME</v>
          </cell>
        </row>
        <row r="489">
          <cell r="C489" t="str">
            <v>JesseHogan</v>
          </cell>
          <cell r="D489">
            <v>0</v>
          </cell>
          <cell r="E489" t="str">
            <v>20y</v>
          </cell>
          <cell r="F489">
            <v>34742</v>
          </cell>
          <cell r="G489">
            <v>0</v>
          </cell>
          <cell r="H489" t="str">
            <v>ME</v>
          </cell>
        </row>
        <row r="490">
          <cell r="C490" t="str">
            <v>JimmyToumpas</v>
          </cell>
          <cell r="D490">
            <v>18</v>
          </cell>
          <cell r="E490" t="str">
            <v>21y 2m</v>
          </cell>
          <cell r="F490">
            <v>34336</v>
          </cell>
          <cell r="G490">
            <v>0</v>
          </cell>
          <cell r="H490" t="str">
            <v>ME</v>
          </cell>
        </row>
        <row r="491">
          <cell r="C491" t="str">
            <v>JordieMcKenzie</v>
          </cell>
          <cell r="D491">
            <v>78</v>
          </cell>
          <cell r="E491" t="str">
            <v>24y 8m</v>
          </cell>
          <cell r="F491">
            <v>33045</v>
          </cell>
          <cell r="G491">
            <v>0</v>
          </cell>
          <cell r="H491" t="str">
            <v>ME</v>
          </cell>
        </row>
        <row r="492">
          <cell r="C492" t="str">
            <v>LyndenDunn</v>
          </cell>
          <cell r="D492">
            <v>139</v>
          </cell>
          <cell r="E492" t="str">
            <v>27y 9m</v>
          </cell>
          <cell r="F492">
            <v>31911</v>
          </cell>
          <cell r="G492">
            <v>0</v>
          </cell>
          <cell r="H492" t="str">
            <v>ME</v>
          </cell>
        </row>
        <row r="493">
          <cell r="C493" t="str">
            <v>MarkJamar</v>
          </cell>
          <cell r="D493">
            <v>150</v>
          </cell>
          <cell r="E493" t="str">
            <v>31y 7m</v>
          </cell>
          <cell r="F493">
            <v>30537</v>
          </cell>
          <cell r="G493">
            <v>0</v>
          </cell>
          <cell r="H493" t="str">
            <v>ME</v>
          </cell>
        </row>
        <row r="494">
          <cell r="C494" t="str">
            <v>MattJones</v>
          </cell>
          <cell r="D494">
            <v>42</v>
          </cell>
          <cell r="E494" t="str">
            <v>27y 4m</v>
          </cell>
          <cell r="F494">
            <v>32068</v>
          </cell>
          <cell r="G494">
            <v>0</v>
          </cell>
          <cell r="H494" t="str">
            <v>ME</v>
          </cell>
        </row>
        <row r="495">
          <cell r="C495" t="str">
            <v>MaxGawn</v>
          </cell>
          <cell r="D495">
            <v>26</v>
          </cell>
          <cell r="E495" t="str">
            <v>23y 2m</v>
          </cell>
          <cell r="F495">
            <v>33602</v>
          </cell>
          <cell r="G495">
            <v>0</v>
          </cell>
          <cell r="H495" t="str">
            <v>ME</v>
          </cell>
        </row>
        <row r="496">
          <cell r="C496" t="str">
            <v>MaxKing</v>
          </cell>
          <cell r="D496">
            <v>0</v>
          </cell>
          <cell r="E496" t="str">
            <v>19y 5m</v>
          </cell>
          <cell r="F496">
            <v>34966</v>
          </cell>
          <cell r="G496">
            <v>0</v>
          </cell>
          <cell r="H496" t="str">
            <v>ME</v>
          </cell>
        </row>
        <row r="497">
          <cell r="C497" t="str">
            <v>MitchellWhite</v>
          </cell>
          <cell r="D497">
            <v>0</v>
          </cell>
          <cell r="E497" t="str">
            <v>18y 11m</v>
          </cell>
          <cell r="F497">
            <v>35165</v>
          </cell>
          <cell r="G497">
            <v>0</v>
          </cell>
          <cell r="H497" t="str">
            <v>ME</v>
          </cell>
        </row>
        <row r="498">
          <cell r="C498" t="str">
            <v>NathanJones</v>
          </cell>
          <cell r="D498">
            <v>179</v>
          </cell>
          <cell r="E498" t="str">
            <v>27y 1m</v>
          </cell>
          <cell r="F498">
            <v>32162</v>
          </cell>
          <cell r="G498">
            <v>0</v>
          </cell>
          <cell r="H498" t="str">
            <v>ME</v>
          </cell>
        </row>
        <row r="499">
          <cell r="C499" t="str">
            <v>NevilleJetta</v>
          </cell>
          <cell r="D499">
            <v>57</v>
          </cell>
          <cell r="E499" t="str">
            <v>25y</v>
          </cell>
          <cell r="F499">
            <v>32916</v>
          </cell>
          <cell r="G499">
            <v>0</v>
          </cell>
          <cell r="H499" t="str">
            <v>ME</v>
          </cell>
        </row>
        <row r="500">
          <cell r="C500" t="str">
            <v>OscarMcDonald</v>
          </cell>
          <cell r="D500">
            <v>0</v>
          </cell>
          <cell r="E500" t="str">
            <v>18y 11m</v>
          </cell>
          <cell r="F500">
            <v>35142</v>
          </cell>
          <cell r="G500">
            <v>0</v>
          </cell>
          <cell r="H500" t="str">
            <v>ME</v>
          </cell>
        </row>
        <row r="501">
          <cell r="C501" t="str">
            <v>RohanBail</v>
          </cell>
          <cell r="D501">
            <v>65</v>
          </cell>
          <cell r="E501" t="str">
            <v>26y 8m</v>
          </cell>
          <cell r="F501">
            <v>32320</v>
          </cell>
          <cell r="G501">
            <v>0</v>
          </cell>
          <cell r="H501" t="str">
            <v>ME</v>
          </cell>
        </row>
        <row r="502">
          <cell r="C502" t="str">
            <v>SamFrost</v>
          </cell>
          <cell r="D502">
            <v>21</v>
          </cell>
          <cell r="E502" t="str">
            <v>21y 6m</v>
          </cell>
          <cell r="F502">
            <v>34209</v>
          </cell>
          <cell r="G502">
            <v>0</v>
          </cell>
          <cell r="H502" t="str">
            <v>ME</v>
          </cell>
        </row>
        <row r="503">
          <cell r="C503" t="str">
            <v>TomMcDonald</v>
          </cell>
          <cell r="D503">
            <v>60</v>
          </cell>
          <cell r="E503" t="str">
            <v>22y 5m</v>
          </cell>
          <cell r="F503">
            <v>33865</v>
          </cell>
          <cell r="G503">
            <v>0</v>
          </cell>
          <cell r="H503" t="str">
            <v>ME</v>
          </cell>
        </row>
        <row r="504">
          <cell r="C504" t="str">
            <v>VivMichie</v>
          </cell>
          <cell r="D504">
            <v>7</v>
          </cell>
          <cell r="E504" t="str">
            <v>23y</v>
          </cell>
          <cell r="F504">
            <v>33657</v>
          </cell>
          <cell r="G504">
            <v>0</v>
          </cell>
          <cell r="H504" t="str">
            <v>ME</v>
          </cell>
        </row>
        <row r="505">
          <cell r="C505" t="str">
            <v>AaronBlack</v>
          </cell>
          <cell r="D505">
            <v>47</v>
          </cell>
          <cell r="E505" t="str">
            <v>24y 3m</v>
          </cell>
          <cell r="F505">
            <v>33206</v>
          </cell>
          <cell r="G505">
            <v>0</v>
          </cell>
          <cell r="H505" t="str">
            <v>NM</v>
          </cell>
        </row>
        <row r="506">
          <cell r="C506" t="str">
            <v>AaronMullett</v>
          </cell>
          <cell r="D506">
            <v>48</v>
          </cell>
          <cell r="E506" t="str">
            <v>23y</v>
          </cell>
          <cell r="F506">
            <v>33657</v>
          </cell>
          <cell r="G506">
            <v>0</v>
          </cell>
          <cell r="H506" t="str">
            <v>NM</v>
          </cell>
        </row>
        <row r="507">
          <cell r="C507" t="str">
            <v>AndrewSwallow</v>
          </cell>
          <cell r="D507">
            <v>164</v>
          </cell>
          <cell r="E507" t="str">
            <v>27y 9m</v>
          </cell>
          <cell r="F507">
            <v>31930</v>
          </cell>
          <cell r="G507">
            <v>0</v>
          </cell>
          <cell r="H507" t="str">
            <v>NM</v>
          </cell>
        </row>
        <row r="508">
          <cell r="C508" t="str">
            <v>BenBrown</v>
          </cell>
          <cell r="D508">
            <v>11</v>
          </cell>
          <cell r="E508" t="str">
            <v>22y 3m</v>
          </cell>
          <cell r="F508">
            <v>33928</v>
          </cell>
          <cell r="G508">
            <v>0</v>
          </cell>
          <cell r="H508" t="str">
            <v>NM</v>
          </cell>
        </row>
        <row r="509">
          <cell r="C509" t="str">
            <v>BenCunnington</v>
          </cell>
          <cell r="D509">
            <v>99</v>
          </cell>
          <cell r="E509" t="str">
            <v>23y 8m</v>
          </cell>
          <cell r="F509">
            <v>33419</v>
          </cell>
          <cell r="G509">
            <v>0</v>
          </cell>
          <cell r="H509" t="str">
            <v>NM</v>
          </cell>
        </row>
        <row r="510">
          <cell r="C510" t="str">
            <v>BenJacobs</v>
          </cell>
          <cell r="D510">
            <v>47</v>
          </cell>
          <cell r="E510" t="str">
            <v>23y 2m</v>
          </cell>
          <cell r="F510">
            <v>33612</v>
          </cell>
          <cell r="G510">
            <v>0</v>
          </cell>
          <cell r="H510" t="str">
            <v>NM</v>
          </cell>
        </row>
        <row r="511">
          <cell r="C511" t="str">
            <v>BradMcKenzie</v>
          </cell>
          <cell r="D511">
            <v>22</v>
          </cell>
          <cell r="E511" t="str">
            <v>21y 9m</v>
          </cell>
          <cell r="F511">
            <v>34118</v>
          </cell>
          <cell r="G511">
            <v>0</v>
          </cell>
          <cell r="H511" t="str">
            <v>NM</v>
          </cell>
        </row>
        <row r="512">
          <cell r="C512" t="str">
            <v>BraydonPreuss</v>
          </cell>
          <cell r="D512">
            <v>0</v>
          </cell>
          <cell r="E512" t="str">
            <v>19y 8m</v>
          </cell>
          <cell r="F512">
            <v>34866</v>
          </cell>
          <cell r="G512">
            <v>0</v>
          </cell>
          <cell r="H512" t="str">
            <v>NM</v>
          </cell>
        </row>
        <row r="513">
          <cell r="C513" t="str">
            <v>BrentHarvey</v>
          </cell>
          <cell r="D513">
            <v>384</v>
          </cell>
          <cell r="E513" t="str">
            <v>36y 9m</v>
          </cell>
          <cell r="F513">
            <v>28624</v>
          </cell>
          <cell r="G513">
            <v>0</v>
          </cell>
          <cell r="H513" t="str">
            <v>NM</v>
          </cell>
        </row>
        <row r="514">
          <cell r="C514" t="str">
            <v>DanielCurrie</v>
          </cell>
          <cell r="D514">
            <v>4</v>
          </cell>
          <cell r="E514" t="str">
            <v>26y</v>
          </cell>
          <cell r="F514">
            <v>32554</v>
          </cell>
          <cell r="G514">
            <v>0</v>
          </cell>
          <cell r="H514" t="str">
            <v>NM</v>
          </cell>
        </row>
        <row r="515">
          <cell r="C515" t="str">
            <v>DanielNielson</v>
          </cell>
          <cell r="D515">
            <v>0</v>
          </cell>
          <cell r="E515" t="str">
            <v>18y 10m</v>
          </cell>
          <cell r="F515">
            <v>35194</v>
          </cell>
          <cell r="G515">
            <v>0</v>
          </cell>
          <cell r="H515" t="str">
            <v>NM</v>
          </cell>
        </row>
        <row r="516">
          <cell r="C516" t="str">
            <v>DanielWells</v>
          </cell>
          <cell r="D516">
            <v>222</v>
          </cell>
          <cell r="E516" t="str">
            <v>30y 1m</v>
          </cell>
          <cell r="F516">
            <v>31081</v>
          </cell>
          <cell r="G516">
            <v>0</v>
          </cell>
          <cell r="H516" t="str">
            <v>NM</v>
          </cell>
        </row>
        <row r="517">
          <cell r="C517" t="str">
            <v>DrewPetrie</v>
          </cell>
          <cell r="D517">
            <v>269</v>
          </cell>
          <cell r="E517" t="str">
            <v>32y 4m</v>
          </cell>
          <cell r="F517">
            <v>30239</v>
          </cell>
          <cell r="G517">
            <v>0</v>
          </cell>
          <cell r="H517" t="str">
            <v>NM</v>
          </cell>
        </row>
        <row r="518">
          <cell r="C518" t="str">
            <v>EdVickers-Willis</v>
          </cell>
          <cell r="D518">
            <v>0</v>
          </cell>
          <cell r="E518" t="str">
            <v>18y 11m</v>
          </cell>
          <cell r="F518">
            <v>35152</v>
          </cell>
          <cell r="G518">
            <v>0</v>
          </cell>
          <cell r="H518" t="str">
            <v>NM</v>
          </cell>
        </row>
        <row r="519">
          <cell r="C519" t="str">
            <v>EricWallace</v>
          </cell>
          <cell r="D519">
            <v>0</v>
          </cell>
          <cell r="E519" t="str">
            <v>26y 2m</v>
          </cell>
          <cell r="F519">
            <v>32490</v>
          </cell>
          <cell r="G519">
            <v>0</v>
          </cell>
          <cell r="H519" t="str">
            <v>NM</v>
          </cell>
        </row>
        <row r="520">
          <cell r="C520" t="str">
            <v>JackZiebell</v>
          </cell>
          <cell r="D520">
            <v>100</v>
          </cell>
          <cell r="E520" t="str">
            <v>24y</v>
          </cell>
          <cell r="F520">
            <v>33297</v>
          </cell>
          <cell r="G520">
            <v>0</v>
          </cell>
          <cell r="H520" t="str">
            <v>NM</v>
          </cell>
        </row>
        <row r="521">
          <cell r="C521" t="str">
            <v>JamieMacMillan</v>
          </cell>
          <cell r="D521">
            <v>64</v>
          </cell>
          <cell r="E521" t="str">
            <v>23y 5m</v>
          </cell>
          <cell r="F521">
            <v>33504</v>
          </cell>
          <cell r="G521">
            <v>0</v>
          </cell>
          <cell r="H521" t="str">
            <v>NM</v>
          </cell>
        </row>
        <row r="522">
          <cell r="C522" t="str">
            <v>JarradWaite</v>
          </cell>
          <cell r="D522">
            <v>184</v>
          </cell>
          <cell r="E522" t="str">
            <v>32y 1m</v>
          </cell>
          <cell r="F522">
            <v>30351</v>
          </cell>
          <cell r="G522">
            <v>0</v>
          </cell>
          <cell r="H522" t="str">
            <v>NM</v>
          </cell>
        </row>
        <row r="523">
          <cell r="C523" t="str">
            <v>JoelTippett</v>
          </cell>
          <cell r="D523">
            <v>6</v>
          </cell>
          <cell r="E523" t="str">
            <v>26y 4m</v>
          </cell>
          <cell r="F523">
            <v>32442</v>
          </cell>
          <cell r="G523">
            <v>0</v>
          </cell>
          <cell r="H523" t="str">
            <v>NM</v>
          </cell>
        </row>
        <row r="524">
          <cell r="C524" t="str">
            <v>KayneTurner</v>
          </cell>
          <cell r="D524">
            <v>6</v>
          </cell>
          <cell r="E524" t="str">
            <v>19y 2m</v>
          </cell>
          <cell r="F524">
            <v>35064</v>
          </cell>
          <cell r="G524">
            <v>0</v>
          </cell>
          <cell r="H524" t="str">
            <v>NM</v>
          </cell>
        </row>
        <row r="525">
          <cell r="C525" t="str">
            <v>KieranHarper</v>
          </cell>
          <cell r="D525">
            <v>40</v>
          </cell>
          <cell r="E525" t="str">
            <v>22y 8m</v>
          </cell>
          <cell r="F525">
            <v>33770</v>
          </cell>
          <cell r="G525">
            <v>0</v>
          </cell>
          <cell r="H525" t="str">
            <v>NM</v>
          </cell>
        </row>
        <row r="526">
          <cell r="C526" t="str">
            <v>LachlanHansen</v>
          </cell>
          <cell r="D526">
            <v>117</v>
          </cell>
          <cell r="E526" t="str">
            <v>26y 6m</v>
          </cell>
          <cell r="F526">
            <v>32372</v>
          </cell>
          <cell r="G526">
            <v>0</v>
          </cell>
          <cell r="H526" t="str">
            <v>NM</v>
          </cell>
        </row>
        <row r="527">
          <cell r="C527" t="str">
            <v>LeighAdams</v>
          </cell>
          <cell r="D527">
            <v>104</v>
          </cell>
          <cell r="E527" t="str">
            <v>26y 11m</v>
          </cell>
          <cell r="F527">
            <v>32239</v>
          </cell>
          <cell r="G527">
            <v>0</v>
          </cell>
          <cell r="H527" t="str">
            <v>NM</v>
          </cell>
        </row>
        <row r="528">
          <cell r="C528" t="str">
            <v>LindsayThomas</v>
          </cell>
          <cell r="D528">
            <v>153</v>
          </cell>
          <cell r="E528" t="str">
            <v>27y</v>
          </cell>
          <cell r="F528">
            <v>32202</v>
          </cell>
          <cell r="G528">
            <v>0</v>
          </cell>
          <cell r="H528" t="str">
            <v>NM</v>
          </cell>
        </row>
        <row r="529">
          <cell r="C529" t="str">
            <v>LukeMcDonald</v>
          </cell>
          <cell r="D529">
            <v>23</v>
          </cell>
          <cell r="E529" t="str">
            <v>20y 1m</v>
          </cell>
          <cell r="F529">
            <v>34739</v>
          </cell>
          <cell r="G529">
            <v>0</v>
          </cell>
          <cell r="H529" t="str">
            <v>NM</v>
          </cell>
        </row>
        <row r="530">
          <cell r="C530" t="str">
            <v>MajakDaw</v>
          </cell>
          <cell r="D530">
            <v>14</v>
          </cell>
          <cell r="E530" t="str">
            <v>23y 11m</v>
          </cell>
          <cell r="F530">
            <v>33308</v>
          </cell>
          <cell r="G530">
            <v>0</v>
          </cell>
          <cell r="H530" t="str">
            <v>NM</v>
          </cell>
        </row>
        <row r="531">
          <cell r="C531" t="str">
            <v>MasonWood</v>
          </cell>
          <cell r="D531">
            <v>1</v>
          </cell>
          <cell r="E531" t="str">
            <v>21y 5m</v>
          </cell>
          <cell r="F531">
            <v>34225</v>
          </cell>
          <cell r="G531">
            <v>0</v>
          </cell>
          <cell r="H531" t="str">
            <v>NM</v>
          </cell>
        </row>
        <row r="532">
          <cell r="C532" t="str">
            <v>MaxWarren</v>
          </cell>
          <cell r="D532">
            <v>1</v>
          </cell>
          <cell r="E532" t="str">
            <v>22y 1m</v>
          </cell>
          <cell r="F532">
            <v>33998</v>
          </cell>
          <cell r="G532">
            <v>0</v>
          </cell>
          <cell r="H532" t="str">
            <v>NM</v>
          </cell>
        </row>
        <row r="533">
          <cell r="C533" t="str">
            <v>MichaelFirrito</v>
          </cell>
          <cell r="D533">
            <v>230</v>
          </cell>
          <cell r="E533" t="str">
            <v>31y 3m</v>
          </cell>
          <cell r="F533">
            <v>30647</v>
          </cell>
          <cell r="G533">
            <v>0</v>
          </cell>
          <cell r="H533" t="str">
            <v>NM</v>
          </cell>
        </row>
        <row r="534">
          <cell r="C534" t="str">
            <v>NathanGrima</v>
          </cell>
          <cell r="D534">
            <v>86</v>
          </cell>
          <cell r="E534" t="str">
            <v>29y 7m</v>
          </cell>
          <cell r="F534">
            <v>31264</v>
          </cell>
          <cell r="G534">
            <v>0</v>
          </cell>
          <cell r="H534" t="str">
            <v>NM</v>
          </cell>
        </row>
        <row r="535">
          <cell r="C535" t="str">
            <v>NickDalSanto</v>
          </cell>
          <cell r="D535">
            <v>285</v>
          </cell>
          <cell r="E535" t="str">
            <v>31y</v>
          </cell>
          <cell r="F535">
            <v>30734</v>
          </cell>
          <cell r="G535">
            <v>0</v>
          </cell>
          <cell r="H535" t="str">
            <v>NM</v>
          </cell>
        </row>
        <row r="536">
          <cell r="C536" t="str">
            <v>RobbieTarrant</v>
          </cell>
          <cell r="D536">
            <v>39</v>
          </cell>
          <cell r="E536" t="str">
            <v>25y 10m</v>
          </cell>
          <cell r="F536">
            <v>32623</v>
          </cell>
          <cell r="G536">
            <v>0</v>
          </cell>
          <cell r="H536" t="str">
            <v>NM</v>
          </cell>
        </row>
        <row r="537">
          <cell r="C537" t="str">
            <v>RobinNahas</v>
          </cell>
          <cell r="D537">
            <v>91</v>
          </cell>
          <cell r="E537" t="str">
            <v>27y 4m</v>
          </cell>
          <cell r="F537">
            <v>32091</v>
          </cell>
          <cell r="G537">
            <v>0</v>
          </cell>
          <cell r="H537" t="str">
            <v>NM</v>
          </cell>
        </row>
        <row r="538">
          <cell r="C538" t="str">
            <v>RyanBastinac</v>
          </cell>
          <cell r="D538">
            <v>104</v>
          </cell>
          <cell r="E538" t="str">
            <v>23y 8m</v>
          </cell>
          <cell r="F538">
            <v>33411</v>
          </cell>
          <cell r="G538">
            <v>0</v>
          </cell>
          <cell r="H538" t="str">
            <v>NM</v>
          </cell>
        </row>
        <row r="539">
          <cell r="C539" t="str">
            <v>SamDurdin</v>
          </cell>
          <cell r="D539">
            <v>0</v>
          </cell>
          <cell r="E539" t="str">
            <v>18y 9m</v>
          </cell>
          <cell r="F539">
            <v>35222</v>
          </cell>
          <cell r="G539">
            <v>0</v>
          </cell>
          <cell r="H539" t="str">
            <v>NM</v>
          </cell>
        </row>
        <row r="540">
          <cell r="C540" t="str">
            <v>SamGibson</v>
          </cell>
          <cell r="D540">
            <v>60</v>
          </cell>
          <cell r="E540" t="str">
            <v>28y 9m</v>
          </cell>
          <cell r="F540">
            <v>31559</v>
          </cell>
          <cell r="G540">
            <v>0</v>
          </cell>
          <cell r="H540" t="str">
            <v>NM</v>
          </cell>
        </row>
        <row r="541">
          <cell r="C541" t="str">
            <v>SamWright</v>
          </cell>
          <cell r="D541">
            <v>84</v>
          </cell>
          <cell r="E541" t="str">
            <v>24y 7m</v>
          </cell>
          <cell r="F541">
            <v>33069</v>
          </cell>
          <cell r="G541">
            <v>0</v>
          </cell>
          <cell r="H541" t="str">
            <v>NM</v>
          </cell>
        </row>
        <row r="542">
          <cell r="C542" t="str">
            <v>ScottMcMahon</v>
          </cell>
          <cell r="D542">
            <v>122</v>
          </cell>
          <cell r="E542" t="str">
            <v>28y 9m</v>
          </cell>
          <cell r="F542">
            <v>31565</v>
          </cell>
          <cell r="G542">
            <v>0</v>
          </cell>
          <cell r="H542" t="str">
            <v>NM</v>
          </cell>
        </row>
        <row r="543">
          <cell r="C543" t="str">
            <v>ScottDThompson</v>
          </cell>
          <cell r="D543">
            <v>136</v>
          </cell>
          <cell r="E543" t="str">
            <v>28y 10m</v>
          </cell>
          <cell r="F543">
            <v>31541</v>
          </cell>
          <cell r="G543">
            <v>0</v>
          </cell>
          <cell r="H543" t="str">
            <v>NM</v>
          </cell>
        </row>
        <row r="544">
          <cell r="C544" t="str">
            <v>ShaunAtley</v>
          </cell>
          <cell r="D544">
            <v>86</v>
          </cell>
          <cell r="E544" t="str">
            <v>22y 5m</v>
          </cell>
          <cell r="F544">
            <v>33860</v>
          </cell>
          <cell r="G544">
            <v>0</v>
          </cell>
          <cell r="H544" t="str">
            <v>NM</v>
          </cell>
        </row>
        <row r="545">
          <cell r="C545" t="str">
            <v>ShaunHiggins</v>
          </cell>
          <cell r="D545">
            <v>129</v>
          </cell>
          <cell r="E545" t="str">
            <v>27y</v>
          </cell>
          <cell r="F545">
            <v>32206</v>
          </cell>
          <cell r="G545">
            <v>0</v>
          </cell>
          <cell r="H545" t="str">
            <v>NM</v>
          </cell>
        </row>
        <row r="546">
          <cell r="C546" t="str">
            <v>TaylorGarner</v>
          </cell>
          <cell r="D546">
            <v>2</v>
          </cell>
          <cell r="E546" t="str">
            <v>21y 2m</v>
          </cell>
          <cell r="F546">
            <v>34342</v>
          </cell>
          <cell r="G546">
            <v>0</v>
          </cell>
          <cell r="H546" t="str">
            <v>NM</v>
          </cell>
        </row>
        <row r="547">
          <cell r="C547" t="str">
            <v>ToddGoldstein</v>
          </cell>
          <cell r="D547">
            <v>125</v>
          </cell>
          <cell r="E547" t="str">
            <v>26y 8m</v>
          </cell>
          <cell r="F547">
            <v>32325</v>
          </cell>
          <cell r="G547">
            <v>0</v>
          </cell>
          <cell r="H547" t="str">
            <v>NM</v>
          </cell>
        </row>
        <row r="548">
          <cell r="C548" t="str">
            <v>TrentDumont</v>
          </cell>
          <cell r="D548">
            <v>0</v>
          </cell>
          <cell r="E548" t="str">
            <v>19y 8m</v>
          </cell>
          <cell r="F548">
            <v>34880</v>
          </cell>
          <cell r="G548">
            <v>0</v>
          </cell>
          <cell r="H548" t="str">
            <v>NM</v>
          </cell>
        </row>
        <row r="549">
          <cell r="C549" t="str">
            <v>WillFordham</v>
          </cell>
          <cell r="D549">
            <v>0</v>
          </cell>
          <cell r="E549" t="str">
            <v>18y 11m</v>
          </cell>
          <cell r="F549">
            <v>35138</v>
          </cell>
          <cell r="G549">
            <v>0</v>
          </cell>
          <cell r="H549" t="str">
            <v>NM</v>
          </cell>
        </row>
        <row r="550">
          <cell r="C550" t="str">
            <v>AaronYoung</v>
          </cell>
          <cell r="D550">
            <v>31</v>
          </cell>
          <cell r="E550" t="str">
            <v>22y 3m</v>
          </cell>
          <cell r="F550">
            <v>33944</v>
          </cell>
          <cell r="G550">
            <v>0</v>
          </cell>
          <cell r="H550" t="str">
            <v>PA</v>
          </cell>
        </row>
        <row r="551">
          <cell r="C551" t="str">
            <v>AlipateCarlile</v>
          </cell>
          <cell r="D551">
            <v>153</v>
          </cell>
          <cell r="E551" t="str">
            <v>27y 10m</v>
          </cell>
          <cell r="F551">
            <v>31897</v>
          </cell>
          <cell r="G551">
            <v>0</v>
          </cell>
          <cell r="H551" t="str">
            <v>PA</v>
          </cell>
        </row>
        <row r="552">
          <cell r="C552" t="str">
            <v>AndrewMoore</v>
          </cell>
          <cell r="D552">
            <v>50</v>
          </cell>
          <cell r="E552" t="str">
            <v>23y 9m</v>
          </cell>
          <cell r="F552">
            <v>33388</v>
          </cell>
          <cell r="G552">
            <v>0</v>
          </cell>
          <cell r="H552" t="str">
            <v>PA</v>
          </cell>
        </row>
        <row r="553">
          <cell r="C553" t="str">
            <v>AngusMonfries</v>
          </cell>
          <cell r="D553">
            <v>191</v>
          </cell>
          <cell r="E553" t="str">
            <v>28y 1m</v>
          </cell>
          <cell r="F553">
            <v>31796</v>
          </cell>
          <cell r="G553">
            <v>0</v>
          </cell>
          <cell r="H553" t="str">
            <v>PA</v>
          </cell>
        </row>
        <row r="554">
          <cell r="C554" t="str">
            <v>BradEbert</v>
          </cell>
          <cell r="D554">
            <v>147</v>
          </cell>
          <cell r="E554" t="str">
            <v>24y 11m</v>
          </cell>
          <cell r="F554">
            <v>32965</v>
          </cell>
          <cell r="G554">
            <v>0</v>
          </cell>
          <cell r="H554" t="str">
            <v>PA</v>
          </cell>
        </row>
        <row r="555">
          <cell r="C555" t="str">
            <v>BrendonAhChee</v>
          </cell>
          <cell r="D555">
            <v>0</v>
          </cell>
          <cell r="E555" t="str">
            <v>21y 2m</v>
          </cell>
          <cell r="F555">
            <v>34324</v>
          </cell>
          <cell r="G555">
            <v>0</v>
          </cell>
          <cell r="H555" t="str">
            <v>PA</v>
          </cell>
        </row>
        <row r="556">
          <cell r="C556" t="str">
            <v>CameronOShea</v>
          </cell>
          <cell r="D556">
            <v>58</v>
          </cell>
          <cell r="E556" t="str">
            <v>22y 11m</v>
          </cell>
          <cell r="F556">
            <v>33676</v>
          </cell>
          <cell r="G556">
            <v>0</v>
          </cell>
          <cell r="H556" t="str">
            <v>PA</v>
          </cell>
        </row>
        <row r="557">
          <cell r="C557" t="str">
            <v>ChadWingard</v>
          </cell>
          <cell r="D557">
            <v>67</v>
          </cell>
          <cell r="E557" t="str">
            <v>21y 7m</v>
          </cell>
          <cell r="F557">
            <v>34179</v>
          </cell>
          <cell r="G557">
            <v>0</v>
          </cell>
          <cell r="H557" t="str">
            <v>PA</v>
          </cell>
        </row>
        <row r="558">
          <cell r="C558" t="str">
            <v>DarcyByrne-Jones</v>
          </cell>
          <cell r="D558">
            <v>0</v>
          </cell>
          <cell r="E558" t="str">
            <v>19y 5m</v>
          </cell>
          <cell r="F558">
            <v>34962</v>
          </cell>
          <cell r="G558">
            <v>0</v>
          </cell>
          <cell r="H558" t="str">
            <v>PA</v>
          </cell>
        </row>
        <row r="559">
          <cell r="C559" t="str">
            <v>DougalHoward</v>
          </cell>
          <cell r="D559">
            <v>0</v>
          </cell>
          <cell r="E559" t="str">
            <v>18y 11m</v>
          </cell>
          <cell r="F559">
            <v>35149</v>
          </cell>
          <cell r="G559">
            <v>0</v>
          </cell>
          <cell r="H559" t="str">
            <v>PA</v>
          </cell>
        </row>
        <row r="560">
          <cell r="C560" t="str">
            <v>HamishHartlett</v>
          </cell>
          <cell r="D560">
            <v>90</v>
          </cell>
          <cell r="E560" t="str">
            <v>24y 6m</v>
          </cell>
          <cell r="F560">
            <v>33099</v>
          </cell>
          <cell r="G560">
            <v>0</v>
          </cell>
          <cell r="H560" t="str">
            <v>PA</v>
          </cell>
        </row>
        <row r="561">
          <cell r="C561" t="str">
            <v>JackHombsch</v>
          </cell>
          <cell r="D561">
            <v>39</v>
          </cell>
          <cell r="E561" t="str">
            <v>22y</v>
          </cell>
          <cell r="F561">
            <v>34035</v>
          </cell>
          <cell r="G561">
            <v>0</v>
          </cell>
          <cell r="H561" t="str">
            <v>PA</v>
          </cell>
        </row>
        <row r="562">
          <cell r="C562" t="str">
            <v>JacksonTrengove</v>
          </cell>
          <cell r="D562">
            <v>98</v>
          </cell>
          <cell r="E562" t="str">
            <v>24y 4m</v>
          </cell>
          <cell r="F562">
            <v>33179</v>
          </cell>
          <cell r="G562">
            <v>0</v>
          </cell>
          <cell r="H562" t="str">
            <v>PA</v>
          </cell>
        </row>
        <row r="563">
          <cell r="C563" t="str">
            <v>JakeNeade</v>
          </cell>
          <cell r="D563">
            <v>24</v>
          </cell>
          <cell r="E563" t="str">
            <v>20y 9m</v>
          </cell>
          <cell r="F563">
            <v>34483</v>
          </cell>
          <cell r="G563">
            <v>0</v>
          </cell>
          <cell r="H563" t="str">
            <v>PA</v>
          </cell>
        </row>
        <row r="564">
          <cell r="C564" t="str">
            <v>JaredPolec</v>
          </cell>
          <cell r="D564">
            <v>40</v>
          </cell>
          <cell r="E564" t="str">
            <v>22y 4m</v>
          </cell>
          <cell r="F564">
            <v>33889</v>
          </cell>
          <cell r="G564">
            <v>0</v>
          </cell>
          <cell r="H564" t="str">
            <v>PA</v>
          </cell>
        </row>
        <row r="565">
          <cell r="C565" t="str">
            <v>JarmanImpey</v>
          </cell>
          <cell r="D565">
            <v>18</v>
          </cell>
          <cell r="E565" t="str">
            <v>19y 8m</v>
          </cell>
          <cell r="F565">
            <v>34889</v>
          </cell>
          <cell r="G565">
            <v>0</v>
          </cell>
          <cell r="H565" t="str">
            <v>PA</v>
          </cell>
        </row>
        <row r="566">
          <cell r="C566" t="str">
            <v>JarradRedden</v>
          </cell>
          <cell r="D566">
            <v>15</v>
          </cell>
          <cell r="E566" t="str">
            <v>24y 2m</v>
          </cell>
          <cell r="F566">
            <v>33234</v>
          </cell>
          <cell r="G566">
            <v>0</v>
          </cell>
          <cell r="H566" t="str">
            <v>PA</v>
          </cell>
        </row>
        <row r="567">
          <cell r="C567" t="str">
            <v>JasperPittard</v>
          </cell>
          <cell r="D567">
            <v>56</v>
          </cell>
          <cell r="E567" t="str">
            <v>23y 11m</v>
          </cell>
          <cell r="F567">
            <v>33329</v>
          </cell>
          <cell r="G567">
            <v>0</v>
          </cell>
          <cell r="H567" t="str">
            <v>PA</v>
          </cell>
        </row>
        <row r="568">
          <cell r="C568" t="str">
            <v>JaySchulz</v>
          </cell>
          <cell r="D568">
            <v>167</v>
          </cell>
          <cell r="E568" t="str">
            <v>29y 10m</v>
          </cell>
          <cell r="F568">
            <v>31155</v>
          </cell>
          <cell r="G568">
            <v>0</v>
          </cell>
          <cell r="H568" t="str">
            <v>PA</v>
          </cell>
        </row>
        <row r="569">
          <cell r="C569" t="str">
            <v>JessePalmer</v>
          </cell>
          <cell r="D569">
            <v>0</v>
          </cell>
          <cell r="E569" t="str">
            <v>18y 4m</v>
          </cell>
          <cell r="F569">
            <v>35355</v>
          </cell>
          <cell r="G569">
            <v>0</v>
          </cell>
          <cell r="H569" t="str">
            <v>PA</v>
          </cell>
        </row>
        <row r="570">
          <cell r="C570" t="str">
            <v>JohannWagner</v>
          </cell>
          <cell r="D570">
            <v>0</v>
          </cell>
          <cell r="E570" t="str">
            <v>24y 4m</v>
          </cell>
          <cell r="F570">
            <v>33162</v>
          </cell>
          <cell r="G570">
            <v>0</v>
          </cell>
          <cell r="H570" t="str">
            <v>PA</v>
          </cell>
        </row>
        <row r="571">
          <cell r="C571" t="str">
            <v>JohnButcher</v>
          </cell>
          <cell r="D571">
            <v>23</v>
          </cell>
          <cell r="E571" t="str">
            <v>23y 8m</v>
          </cell>
          <cell r="F571">
            <v>33422</v>
          </cell>
          <cell r="G571">
            <v>0</v>
          </cell>
          <cell r="H571" t="str">
            <v>PA</v>
          </cell>
        </row>
        <row r="572">
          <cell r="C572" t="str">
            <v>JustinWesthoff</v>
          </cell>
          <cell r="D572">
            <v>159</v>
          </cell>
          <cell r="E572" t="str">
            <v>28y 5m</v>
          </cell>
          <cell r="F572">
            <v>31686</v>
          </cell>
          <cell r="G572">
            <v>0</v>
          </cell>
          <cell r="H572" t="str">
            <v>PA</v>
          </cell>
        </row>
        <row r="573">
          <cell r="C573" t="str">
            <v>KaneCornes</v>
          </cell>
          <cell r="D573">
            <v>293</v>
          </cell>
          <cell r="E573" t="str">
            <v>32y 2m</v>
          </cell>
          <cell r="F573">
            <v>30321</v>
          </cell>
          <cell r="G573">
            <v>0</v>
          </cell>
          <cell r="H573" t="str">
            <v>PA</v>
          </cell>
        </row>
        <row r="574">
          <cell r="C574" t="str">
            <v>KaneMitchell</v>
          </cell>
          <cell r="D574">
            <v>23</v>
          </cell>
          <cell r="E574" t="str">
            <v>25y 3m</v>
          </cell>
          <cell r="F574">
            <v>32843</v>
          </cell>
          <cell r="G574">
            <v>0</v>
          </cell>
          <cell r="H574" t="str">
            <v>PA</v>
          </cell>
        </row>
        <row r="575">
          <cell r="C575" t="str">
            <v>KarlAmon</v>
          </cell>
          <cell r="D575">
            <v>0</v>
          </cell>
          <cell r="E575" t="str">
            <v>19y 6m</v>
          </cell>
          <cell r="F575">
            <v>34930</v>
          </cell>
          <cell r="G575">
            <v>0</v>
          </cell>
          <cell r="H575" t="str">
            <v>PA</v>
          </cell>
        </row>
        <row r="576">
          <cell r="C576" t="str">
            <v>LoganAustin</v>
          </cell>
          <cell r="D576">
            <v>0</v>
          </cell>
          <cell r="E576" t="str">
            <v>19y 8m</v>
          </cell>
          <cell r="F576">
            <v>34888</v>
          </cell>
          <cell r="G576">
            <v>0</v>
          </cell>
          <cell r="H576" t="str">
            <v>PA</v>
          </cell>
        </row>
        <row r="577">
          <cell r="C577" t="str">
            <v>MasonShaw</v>
          </cell>
          <cell r="D577">
            <v>0</v>
          </cell>
          <cell r="E577" t="str">
            <v>21y 1m</v>
          </cell>
          <cell r="F577">
            <v>34349</v>
          </cell>
          <cell r="G577">
            <v>0</v>
          </cell>
          <cell r="H577" t="str">
            <v>PA</v>
          </cell>
        </row>
        <row r="578">
          <cell r="C578" t="str">
            <v>MatthewBroadbent</v>
          </cell>
          <cell r="D578">
            <v>104</v>
          </cell>
          <cell r="E578" t="str">
            <v>24y 7m</v>
          </cell>
          <cell r="F578">
            <v>33086</v>
          </cell>
          <cell r="G578">
            <v>0</v>
          </cell>
          <cell r="H578" t="str">
            <v>PA</v>
          </cell>
        </row>
        <row r="579">
          <cell r="C579" t="str">
            <v>MatthewLobbe</v>
          </cell>
          <cell r="D579">
            <v>67</v>
          </cell>
          <cell r="E579" t="str">
            <v>26y</v>
          </cell>
          <cell r="F579">
            <v>32551</v>
          </cell>
          <cell r="G579">
            <v>0</v>
          </cell>
          <cell r="H579" t="str">
            <v>PA</v>
          </cell>
        </row>
        <row r="580">
          <cell r="C580" t="str">
            <v>MattWhite</v>
          </cell>
          <cell r="D580">
            <v>127</v>
          </cell>
          <cell r="E580" t="str">
            <v>27y 10m</v>
          </cell>
          <cell r="F580">
            <v>31882</v>
          </cell>
          <cell r="G580">
            <v>0</v>
          </cell>
          <cell r="H580" t="str">
            <v>PA</v>
          </cell>
        </row>
        <row r="581">
          <cell r="C581" t="str">
            <v>MitchellHarvey</v>
          </cell>
          <cell r="D581">
            <v>0</v>
          </cell>
          <cell r="E581" t="str">
            <v>19y 6m</v>
          </cell>
          <cell r="F581">
            <v>34928</v>
          </cell>
          <cell r="G581">
            <v>0</v>
          </cell>
          <cell r="H581" t="str">
            <v>PA</v>
          </cell>
        </row>
        <row r="582">
          <cell r="C582" t="str">
            <v>NathanKrakouer</v>
          </cell>
          <cell r="D582">
            <v>53</v>
          </cell>
          <cell r="E582" t="str">
            <v>26y 10m</v>
          </cell>
          <cell r="F582">
            <v>32268</v>
          </cell>
          <cell r="G582">
            <v>0</v>
          </cell>
          <cell r="H582" t="str">
            <v>PA</v>
          </cell>
        </row>
        <row r="583">
          <cell r="C583" t="str">
            <v>OllieWines</v>
          </cell>
          <cell r="D583">
            <v>49</v>
          </cell>
          <cell r="E583" t="str">
            <v>20y 5m</v>
          </cell>
          <cell r="F583">
            <v>34614</v>
          </cell>
          <cell r="G583">
            <v>0</v>
          </cell>
          <cell r="H583" t="str">
            <v>PA</v>
          </cell>
        </row>
        <row r="584">
          <cell r="C584" t="str">
            <v>PatrickRyder</v>
          </cell>
          <cell r="D584">
            <v>170</v>
          </cell>
          <cell r="E584" t="str">
            <v>26y 11m</v>
          </cell>
          <cell r="F584">
            <v>32216</v>
          </cell>
          <cell r="G584">
            <v>0</v>
          </cell>
          <cell r="H584" t="str">
            <v>PA</v>
          </cell>
        </row>
        <row r="585">
          <cell r="C585" t="str">
            <v>PaulStewart</v>
          </cell>
          <cell r="D585">
            <v>81</v>
          </cell>
          <cell r="E585" t="str">
            <v>27y 8m</v>
          </cell>
          <cell r="F585">
            <v>31968</v>
          </cell>
          <cell r="G585">
            <v>0</v>
          </cell>
          <cell r="H585" t="str">
            <v>PA</v>
          </cell>
        </row>
        <row r="586">
          <cell r="C586" t="str">
            <v>RobbieGray</v>
          </cell>
          <cell r="D586">
            <v>115</v>
          </cell>
          <cell r="E586" t="str">
            <v>26y 11m</v>
          </cell>
          <cell r="F586">
            <v>32232</v>
          </cell>
          <cell r="G586">
            <v>0</v>
          </cell>
          <cell r="H586" t="str">
            <v>PA</v>
          </cell>
        </row>
        <row r="587">
          <cell r="C587" t="str">
            <v>SamColquhoun</v>
          </cell>
          <cell r="D587">
            <v>10</v>
          </cell>
          <cell r="E587" t="str">
            <v>20y 2m</v>
          </cell>
          <cell r="F587">
            <v>34688</v>
          </cell>
          <cell r="G587">
            <v>0</v>
          </cell>
          <cell r="H587" t="str">
            <v>PA</v>
          </cell>
        </row>
        <row r="588">
          <cell r="C588" t="str">
            <v>SamGray</v>
          </cell>
          <cell r="D588">
            <v>7</v>
          </cell>
          <cell r="E588" t="str">
            <v>23y 1m</v>
          </cell>
          <cell r="F588">
            <v>33635</v>
          </cell>
          <cell r="G588">
            <v>0</v>
          </cell>
          <cell r="H588" t="str">
            <v>PA</v>
          </cell>
        </row>
        <row r="589">
          <cell r="C589" t="str">
            <v>SamRussell</v>
          </cell>
          <cell r="D589">
            <v>0</v>
          </cell>
          <cell r="E589" t="str">
            <v>19y 2m</v>
          </cell>
          <cell r="F589">
            <v>35054</v>
          </cell>
          <cell r="G589">
            <v>0</v>
          </cell>
          <cell r="H589" t="str">
            <v>PA</v>
          </cell>
        </row>
        <row r="590">
          <cell r="C590" t="str">
            <v>TomJonas</v>
          </cell>
          <cell r="D590">
            <v>56</v>
          </cell>
          <cell r="E590" t="str">
            <v>24y 2m</v>
          </cell>
          <cell r="F590">
            <v>33247</v>
          </cell>
          <cell r="G590">
            <v>0</v>
          </cell>
          <cell r="H590" t="str">
            <v>PA</v>
          </cell>
        </row>
        <row r="591">
          <cell r="C591" t="str">
            <v>TomClurey</v>
          </cell>
          <cell r="D591">
            <v>1</v>
          </cell>
          <cell r="E591" t="str">
            <v>20y 11m</v>
          </cell>
          <cell r="F591">
            <v>34416</v>
          </cell>
          <cell r="G591">
            <v>0</v>
          </cell>
          <cell r="H591" t="str">
            <v>PA</v>
          </cell>
        </row>
        <row r="592">
          <cell r="C592" t="str">
            <v>TomLogan</v>
          </cell>
          <cell r="D592">
            <v>117</v>
          </cell>
          <cell r="E592" t="str">
            <v>29y 8m</v>
          </cell>
          <cell r="F592">
            <v>31230</v>
          </cell>
          <cell r="G592">
            <v>0</v>
          </cell>
          <cell r="H592" t="str">
            <v>PA</v>
          </cell>
        </row>
        <row r="593">
          <cell r="C593" t="str">
            <v>TravisBoak</v>
          </cell>
          <cell r="D593">
            <v>155</v>
          </cell>
          <cell r="E593" t="str">
            <v>26y 7m</v>
          </cell>
          <cell r="F593">
            <v>32356</v>
          </cell>
          <cell r="G593">
            <v>0</v>
          </cell>
          <cell r="H593" t="str">
            <v>PA</v>
          </cell>
        </row>
        <row r="594">
          <cell r="C594" t="str">
            <v>WilliamFrampton</v>
          </cell>
          <cell r="D594">
            <v>0</v>
          </cell>
          <cell r="E594" t="str">
            <v>18y 3m</v>
          </cell>
          <cell r="F594">
            <v>35389</v>
          </cell>
          <cell r="G594">
            <v>0</v>
          </cell>
          <cell r="H594" t="str">
            <v>PA</v>
          </cell>
        </row>
        <row r="595">
          <cell r="C595" t="str">
            <v>AlexRance</v>
          </cell>
          <cell r="D595">
            <v>107</v>
          </cell>
          <cell r="E595" t="str">
            <v>25y 5m</v>
          </cell>
          <cell r="F595">
            <v>32790</v>
          </cell>
          <cell r="G595" t="str">
            <v>DNP</v>
          </cell>
          <cell r="H595" t="str">
            <v>RI</v>
          </cell>
        </row>
        <row r="596">
          <cell r="C596" t="str">
            <v>AnthonyMiles</v>
          </cell>
          <cell r="D596">
            <v>23</v>
          </cell>
          <cell r="E596" t="str">
            <v>23y</v>
          </cell>
          <cell r="F596">
            <v>33662</v>
          </cell>
          <cell r="G596" t="str">
            <v>DNP</v>
          </cell>
          <cell r="H596" t="str">
            <v>RI</v>
          </cell>
        </row>
        <row r="597">
          <cell r="C597" t="str">
            <v>BacharHouli</v>
          </cell>
          <cell r="D597">
            <v>114</v>
          </cell>
          <cell r="E597" t="str">
            <v>26y 9m</v>
          </cell>
          <cell r="F597">
            <v>32275</v>
          </cell>
          <cell r="G597" t="str">
            <v>DNP</v>
          </cell>
          <cell r="H597" t="str">
            <v>RI</v>
          </cell>
        </row>
        <row r="598">
          <cell r="C598" t="str">
            <v>BenGriffiths</v>
          </cell>
          <cell r="D598">
            <v>35</v>
          </cell>
          <cell r="E598" t="str">
            <v>23y 5m</v>
          </cell>
          <cell r="F598">
            <v>33498</v>
          </cell>
          <cell r="G598" t="str">
            <v>DNP</v>
          </cell>
          <cell r="H598" t="str">
            <v>RI</v>
          </cell>
        </row>
        <row r="599">
          <cell r="C599" t="str">
            <v>BenLennon</v>
          </cell>
          <cell r="D599">
            <v>7</v>
          </cell>
          <cell r="E599" t="str">
            <v>19y 8m</v>
          </cell>
          <cell r="F599">
            <v>34885</v>
          </cell>
          <cell r="G599" t="str">
            <v>DNP</v>
          </cell>
          <cell r="H599" t="str">
            <v>RI</v>
          </cell>
        </row>
        <row r="600">
          <cell r="C600" t="str">
            <v>BrandonEllis</v>
          </cell>
          <cell r="D600">
            <v>65</v>
          </cell>
          <cell r="E600" t="str">
            <v>21y 7m</v>
          </cell>
          <cell r="F600">
            <v>34184</v>
          </cell>
          <cell r="G600" t="str">
            <v>DNP</v>
          </cell>
          <cell r="H600" t="str">
            <v>RI</v>
          </cell>
        </row>
        <row r="601">
          <cell r="C601" t="str">
            <v>BrettDeledio</v>
          </cell>
          <cell r="D601">
            <v>214</v>
          </cell>
          <cell r="E601" t="str">
            <v>27y 10m</v>
          </cell>
          <cell r="F601">
            <v>31885</v>
          </cell>
          <cell r="G601" t="str">
            <v>DNP</v>
          </cell>
          <cell r="H601" t="str">
            <v>RI</v>
          </cell>
        </row>
        <row r="602">
          <cell r="C602" t="str">
            <v>ChrisKnights</v>
          </cell>
          <cell r="D602">
            <v>101</v>
          </cell>
          <cell r="E602" t="str">
            <v>28y 5m</v>
          </cell>
          <cell r="F602">
            <v>31680</v>
          </cell>
          <cell r="G602" t="str">
            <v>DNP</v>
          </cell>
          <cell r="H602" t="str">
            <v>RI</v>
          </cell>
        </row>
        <row r="603">
          <cell r="C603" t="str">
            <v>ChrisNewman</v>
          </cell>
          <cell r="D603">
            <v>251</v>
          </cell>
          <cell r="E603" t="str">
            <v>32y 9m</v>
          </cell>
          <cell r="F603">
            <v>30089</v>
          </cell>
          <cell r="G603" t="str">
            <v>DNP</v>
          </cell>
          <cell r="H603" t="str">
            <v>RI</v>
          </cell>
        </row>
        <row r="604">
          <cell r="C604" t="str">
            <v>ConnorMenadue</v>
          </cell>
          <cell r="D604">
            <v>0</v>
          </cell>
          <cell r="E604" t="str">
            <v>18y 5m</v>
          </cell>
          <cell r="F604">
            <v>35327</v>
          </cell>
          <cell r="G604" t="str">
            <v>DNP</v>
          </cell>
          <cell r="H604" t="str">
            <v>RI</v>
          </cell>
        </row>
        <row r="605">
          <cell r="C605" t="str">
            <v>CoreyEllis</v>
          </cell>
          <cell r="D605">
            <v>0</v>
          </cell>
          <cell r="E605" t="str">
            <v>18y 5m</v>
          </cell>
          <cell r="F605">
            <v>35347</v>
          </cell>
          <cell r="G605" t="str">
            <v>DNP</v>
          </cell>
          <cell r="H605" t="str">
            <v>RI</v>
          </cell>
        </row>
        <row r="606">
          <cell r="C606" t="str">
            <v>DanielButler</v>
          </cell>
          <cell r="D606">
            <v>0</v>
          </cell>
          <cell r="E606" t="str">
            <v>18y 9m</v>
          </cell>
          <cell r="F606">
            <v>35219</v>
          </cell>
          <cell r="G606" t="str">
            <v>DNP</v>
          </cell>
          <cell r="H606" t="str">
            <v>RI</v>
          </cell>
        </row>
        <row r="607">
          <cell r="C607" t="str">
            <v>DavidAstbury</v>
          </cell>
          <cell r="D607">
            <v>37</v>
          </cell>
          <cell r="E607" t="str">
            <v>24y</v>
          </cell>
          <cell r="F607">
            <v>33295</v>
          </cell>
          <cell r="G607" t="str">
            <v>DNP</v>
          </cell>
          <cell r="H607" t="str">
            <v>RI</v>
          </cell>
        </row>
        <row r="608">
          <cell r="C608" t="str">
            <v>DustinMartin</v>
          </cell>
          <cell r="D608">
            <v>108</v>
          </cell>
          <cell r="E608" t="str">
            <v>23y 8m</v>
          </cell>
          <cell r="F608">
            <v>33415</v>
          </cell>
          <cell r="G608" t="str">
            <v>DNP</v>
          </cell>
          <cell r="H608" t="str">
            <v>RI</v>
          </cell>
        </row>
        <row r="609">
          <cell r="C609" t="str">
            <v>DylanGrimes</v>
          </cell>
          <cell r="D609">
            <v>45</v>
          </cell>
          <cell r="E609" t="str">
            <v>23y 7m</v>
          </cell>
          <cell r="F609">
            <v>33435</v>
          </cell>
          <cell r="G609" t="str">
            <v>DNP</v>
          </cell>
          <cell r="H609" t="str">
            <v>RI</v>
          </cell>
        </row>
        <row r="610">
          <cell r="C610" t="str">
            <v>IvanMaric</v>
          </cell>
          <cell r="D610">
            <v>132</v>
          </cell>
          <cell r="E610" t="str">
            <v>29y 2m</v>
          </cell>
          <cell r="F610">
            <v>31416</v>
          </cell>
          <cell r="G610" t="str">
            <v>DNP</v>
          </cell>
          <cell r="H610" t="str">
            <v>RI</v>
          </cell>
        </row>
        <row r="611">
          <cell r="C611" t="str">
            <v>IvanSoldo</v>
          </cell>
          <cell r="D611">
            <v>0</v>
          </cell>
          <cell r="E611" t="str">
            <v>18y 10m</v>
          </cell>
          <cell r="F611">
            <v>35169</v>
          </cell>
          <cell r="G611" t="str">
            <v>DNP</v>
          </cell>
          <cell r="H611" t="str">
            <v>RI</v>
          </cell>
        </row>
        <row r="612">
          <cell r="C612" t="str">
            <v>JackRiewoldt</v>
          </cell>
          <cell r="D612">
            <v>157</v>
          </cell>
          <cell r="E612" t="str">
            <v>26y 4m</v>
          </cell>
          <cell r="F612">
            <v>32447</v>
          </cell>
          <cell r="G612" t="str">
            <v>DNP</v>
          </cell>
          <cell r="H612" t="str">
            <v>RI</v>
          </cell>
        </row>
        <row r="613">
          <cell r="C613" t="str">
            <v>JakeBatchelor</v>
          </cell>
          <cell r="D613">
            <v>52</v>
          </cell>
          <cell r="E613" t="str">
            <v>23y</v>
          </cell>
          <cell r="F613">
            <v>33647</v>
          </cell>
          <cell r="G613" t="str">
            <v>DNP</v>
          </cell>
          <cell r="H613" t="str">
            <v>RI</v>
          </cell>
        </row>
        <row r="614">
          <cell r="C614" t="str">
            <v>JasonCastagna</v>
          </cell>
          <cell r="D614">
            <v>0</v>
          </cell>
          <cell r="E614" t="str">
            <v>18y 7m</v>
          </cell>
          <cell r="F614">
            <v>35258</v>
          </cell>
          <cell r="G614" t="str">
            <v>DNP</v>
          </cell>
          <cell r="H614" t="str">
            <v>RI</v>
          </cell>
        </row>
        <row r="615">
          <cell r="C615" t="str">
            <v>JaydenShort</v>
          </cell>
          <cell r="D615">
            <v>0</v>
          </cell>
          <cell r="E615" t="str">
            <v>19y 1m</v>
          </cell>
          <cell r="F615">
            <v>35088</v>
          </cell>
          <cell r="G615" t="str">
            <v>DNP</v>
          </cell>
          <cell r="H615" t="str">
            <v>RI</v>
          </cell>
        </row>
        <row r="616">
          <cell r="C616" t="str">
            <v>KamdynMcintosh</v>
          </cell>
          <cell r="D616">
            <v>0</v>
          </cell>
          <cell r="E616" t="str">
            <v>20y 11m</v>
          </cell>
          <cell r="F616">
            <v>34427</v>
          </cell>
          <cell r="G616" t="str">
            <v>DNP</v>
          </cell>
          <cell r="H616" t="str">
            <v>RI</v>
          </cell>
        </row>
        <row r="617">
          <cell r="C617" t="str">
            <v>KaneLambert</v>
          </cell>
          <cell r="D617">
            <v>0</v>
          </cell>
          <cell r="E617" t="str">
            <v>23y 3m</v>
          </cell>
          <cell r="F617">
            <v>33568</v>
          </cell>
          <cell r="G617" t="str">
            <v>DNP</v>
          </cell>
          <cell r="H617" t="str">
            <v>RI</v>
          </cell>
        </row>
        <row r="618">
          <cell r="C618" t="str">
            <v>LiamMcbean</v>
          </cell>
          <cell r="D618">
            <v>0</v>
          </cell>
          <cell r="E618" t="str">
            <v>20y 6m</v>
          </cell>
          <cell r="F618">
            <v>34571</v>
          </cell>
          <cell r="G618" t="str">
            <v>DNP</v>
          </cell>
          <cell r="H618" t="str">
            <v>RI</v>
          </cell>
        </row>
        <row r="619">
          <cell r="C619" t="str">
            <v>MatthewArnot</v>
          </cell>
          <cell r="D619">
            <v>8</v>
          </cell>
          <cell r="E619" t="str">
            <v>21y 4m</v>
          </cell>
          <cell r="F619">
            <v>34263</v>
          </cell>
          <cell r="G619" t="str">
            <v>DNP</v>
          </cell>
          <cell r="H619" t="str">
            <v>RI</v>
          </cell>
        </row>
        <row r="620">
          <cell r="C620" t="str">
            <v>MattDea</v>
          </cell>
          <cell r="D620">
            <v>31</v>
          </cell>
          <cell r="E620" t="str">
            <v>23y 4m</v>
          </cell>
          <cell r="F620">
            <v>33524</v>
          </cell>
          <cell r="G620" t="str">
            <v>DNP</v>
          </cell>
          <cell r="H620" t="str">
            <v>RI</v>
          </cell>
        </row>
        <row r="621">
          <cell r="C621" t="str">
            <v>MattMcdonough</v>
          </cell>
          <cell r="D621">
            <v>8</v>
          </cell>
          <cell r="E621" t="str">
            <v>21y 1m</v>
          </cell>
          <cell r="F621">
            <v>34360</v>
          </cell>
          <cell r="G621" t="str">
            <v>DNP</v>
          </cell>
          <cell r="H621" t="str">
            <v>RI</v>
          </cell>
        </row>
        <row r="622">
          <cell r="C622" t="str">
            <v>MattThomas</v>
          </cell>
          <cell r="D622">
            <v>100</v>
          </cell>
          <cell r="E622" t="str">
            <v>28y</v>
          </cell>
          <cell r="F622">
            <v>31835</v>
          </cell>
          <cell r="G622" t="str">
            <v>DNP</v>
          </cell>
          <cell r="H622" t="str">
            <v>RI</v>
          </cell>
        </row>
        <row r="623">
          <cell r="C623" t="str">
            <v>NathanDrummond</v>
          </cell>
          <cell r="D623">
            <v>0</v>
          </cell>
          <cell r="E623" t="str">
            <v>20y 1m</v>
          </cell>
          <cell r="F623">
            <v>34718</v>
          </cell>
          <cell r="G623" t="str">
            <v>DNP</v>
          </cell>
          <cell r="H623" t="str">
            <v>RI</v>
          </cell>
        </row>
        <row r="624">
          <cell r="C624" t="str">
            <v>NathanFoley</v>
          </cell>
          <cell r="D624">
            <v>154</v>
          </cell>
          <cell r="E624" t="str">
            <v>29y 6m</v>
          </cell>
          <cell r="F624">
            <v>31298</v>
          </cell>
          <cell r="G624" t="str">
            <v>DNP</v>
          </cell>
          <cell r="H624" t="str">
            <v>RI</v>
          </cell>
        </row>
        <row r="625">
          <cell r="C625" t="str">
            <v>NathanGordon</v>
          </cell>
          <cell r="D625">
            <v>14</v>
          </cell>
          <cell r="E625" t="str">
            <v>25y</v>
          </cell>
          <cell r="F625">
            <v>32916</v>
          </cell>
          <cell r="G625" t="str">
            <v>DNP</v>
          </cell>
          <cell r="H625" t="str">
            <v>RI</v>
          </cell>
        </row>
        <row r="626">
          <cell r="C626" t="str">
            <v>NickVlastuin</v>
          </cell>
          <cell r="D626">
            <v>38</v>
          </cell>
          <cell r="E626" t="str">
            <v>20y 10m</v>
          </cell>
          <cell r="F626">
            <v>34443</v>
          </cell>
          <cell r="G626" t="str">
            <v>DNP</v>
          </cell>
          <cell r="H626" t="str">
            <v>RI</v>
          </cell>
        </row>
        <row r="627">
          <cell r="C627" t="str">
            <v>ReeceConca</v>
          </cell>
          <cell r="D627">
            <v>71</v>
          </cell>
          <cell r="E627" t="str">
            <v>22y 6m</v>
          </cell>
          <cell r="F627">
            <v>33828</v>
          </cell>
          <cell r="G627" t="str">
            <v>DNP</v>
          </cell>
          <cell r="H627" t="str">
            <v>RI</v>
          </cell>
        </row>
        <row r="628">
          <cell r="C628" t="str">
            <v>ReeceMcKenzie</v>
          </cell>
          <cell r="D628">
            <v>0</v>
          </cell>
          <cell r="E628" t="str">
            <v>18y 11m</v>
          </cell>
          <cell r="F628">
            <v>35152</v>
          </cell>
          <cell r="G628" t="str">
            <v>DNP</v>
          </cell>
          <cell r="H628" t="str">
            <v>RI</v>
          </cell>
        </row>
        <row r="629">
          <cell r="C629" t="str">
            <v>RickyPetterd</v>
          </cell>
          <cell r="D629">
            <v>83</v>
          </cell>
          <cell r="E629" t="str">
            <v>26y 7m</v>
          </cell>
          <cell r="F629">
            <v>32348</v>
          </cell>
          <cell r="G629" t="str">
            <v>DNP</v>
          </cell>
          <cell r="H629" t="str">
            <v>RI</v>
          </cell>
        </row>
        <row r="630">
          <cell r="C630" t="str">
            <v>SamLloyd</v>
          </cell>
          <cell r="D630">
            <v>8</v>
          </cell>
          <cell r="E630" t="str">
            <v>25y</v>
          </cell>
          <cell r="F630">
            <v>32935</v>
          </cell>
          <cell r="G630" t="str">
            <v>DNP</v>
          </cell>
          <cell r="H630" t="str">
            <v>RI</v>
          </cell>
        </row>
        <row r="631">
          <cell r="C631" t="str">
            <v>ShaneEdwards</v>
          </cell>
          <cell r="D631">
            <v>152</v>
          </cell>
          <cell r="E631" t="str">
            <v>26y 4m</v>
          </cell>
          <cell r="F631">
            <v>32441</v>
          </cell>
          <cell r="G631" t="str">
            <v>DNP</v>
          </cell>
          <cell r="H631" t="str">
            <v>RI</v>
          </cell>
        </row>
        <row r="632">
          <cell r="C632" t="str">
            <v>ShaunGrigg</v>
          </cell>
          <cell r="D632">
            <v>124</v>
          </cell>
          <cell r="E632" t="str">
            <v>26y 10m</v>
          </cell>
          <cell r="F632">
            <v>32252</v>
          </cell>
          <cell r="G632" t="str">
            <v>DNP</v>
          </cell>
          <cell r="H632" t="str">
            <v>RI</v>
          </cell>
        </row>
        <row r="633">
          <cell r="C633" t="str">
            <v>ShaunHampson</v>
          </cell>
          <cell r="D633">
            <v>74</v>
          </cell>
          <cell r="E633" t="str">
            <v>26y 11m</v>
          </cell>
          <cell r="F633">
            <v>32223</v>
          </cell>
          <cell r="G633" t="str">
            <v>DNP</v>
          </cell>
          <cell r="H633" t="str">
            <v>RI</v>
          </cell>
        </row>
        <row r="634">
          <cell r="C634" t="str">
            <v>StevenMorris</v>
          </cell>
          <cell r="D634">
            <v>64</v>
          </cell>
          <cell r="E634" t="str">
            <v>26y 2m</v>
          </cell>
          <cell r="F634">
            <v>32508</v>
          </cell>
          <cell r="G634" t="str">
            <v>DNP</v>
          </cell>
          <cell r="H634" t="str">
            <v>RI</v>
          </cell>
        </row>
        <row r="635">
          <cell r="C635" t="str">
            <v>TaylorHunt</v>
          </cell>
          <cell r="D635">
            <v>63</v>
          </cell>
          <cell r="E635" t="str">
            <v>24y 4m</v>
          </cell>
          <cell r="F635">
            <v>33182</v>
          </cell>
          <cell r="G635">
            <v>0</v>
          </cell>
          <cell r="H635" t="str">
            <v>RI</v>
          </cell>
        </row>
        <row r="636">
          <cell r="C636" t="str">
            <v>ToddElton</v>
          </cell>
          <cell r="D636">
            <v>1</v>
          </cell>
          <cell r="E636" t="str">
            <v>21y 10m</v>
          </cell>
          <cell r="F636">
            <v>34088</v>
          </cell>
          <cell r="G636" t="str">
            <v>DNP</v>
          </cell>
          <cell r="H636" t="str">
            <v>RI</v>
          </cell>
        </row>
        <row r="637">
          <cell r="C637" t="str">
            <v>TrentCotchin</v>
          </cell>
          <cell r="D637">
            <v>131</v>
          </cell>
          <cell r="E637" t="str">
            <v>24y 11m</v>
          </cell>
          <cell r="F637">
            <v>32970</v>
          </cell>
          <cell r="G637" t="str">
            <v>DNP</v>
          </cell>
          <cell r="H637" t="str">
            <v>RI</v>
          </cell>
        </row>
        <row r="638">
          <cell r="C638" t="str">
            <v>TroyChaplin</v>
          </cell>
          <cell r="D638">
            <v>185</v>
          </cell>
          <cell r="E638" t="str">
            <v>29y</v>
          </cell>
          <cell r="F638">
            <v>31466</v>
          </cell>
          <cell r="G638" t="str">
            <v>DNP</v>
          </cell>
          <cell r="H638" t="str">
            <v>RI</v>
          </cell>
        </row>
        <row r="639">
          <cell r="C639" t="str">
            <v>TyroneVickery</v>
          </cell>
          <cell r="D639">
            <v>87</v>
          </cell>
          <cell r="E639" t="str">
            <v>24y 9m</v>
          </cell>
          <cell r="F639">
            <v>33024</v>
          </cell>
          <cell r="G639" t="str">
            <v>DNP</v>
          </cell>
          <cell r="H639" t="str">
            <v>RI</v>
          </cell>
        </row>
        <row r="640">
          <cell r="C640" t="str">
            <v>AdamSchneider</v>
          </cell>
          <cell r="D640">
            <v>213</v>
          </cell>
          <cell r="E640" t="str">
            <v>30y 9m</v>
          </cell>
          <cell r="F640">
            <v>30814</v>
          </cell>
          <cell r="G640" t="str">
            <v>DNP</v>
          </cell>
          <cell r="H640" t="str">
            <v>SK</v>
          </cell>
        </row>
        <row r="641">
          <cell r="C641" t="str">
            <v>AhmedSaad</v>
          </cell>
          <cell r="D641">
            <v>29</v>
          </cell>
          <cell r="E641" t="str">
            <v>25y 5m</v>
          </cell>
          <cell r="F641">
            <v>32790</v>
          </cell>
          <cell r="G641" t="str">
            <v>DNP</v>
          </cell>
          <cell r="H641" t="str">
            <v>SK</v>
          </cell>
        </row>
        <row r="642">
          <cell r="C642" t="str">
            <v>ArrynSiposs</v>
          </cell>
          <cell r="D642">
            <v>28</v>
          </cell>
          <cell r="E642" t="str">
            <v>22y 3m</v>
          </cell>
          <cell r="F642">
            <v>33933</v>
          </cell>
          <cell r="G642" t="str">
            <v>DNP</v>
          </cell>
          <cell r="H642" t="str">
            <v>SK</v>
          </cell>
        </row>
        <row r="643">
          <cell r="C643" t="str">
            <v>BillyLonger</v>
          </cell>
          <cell r="D643">
            <v>25</v>
          </cell>
          <cell r="E643" t="str">
            <v>21y 9m</v>
          </cell>
          <cell r="F643">
            <v>34101</v>
          </cell>
          <cell r="G643" t="str">
            <v>DNP</v>
          </cell>
          <cell r="H643" t="str">
            <v>SK</v>
          </cell>
        </row>
        <row r="644">
          <cell r="C644" t="str">
            <v>BlakeAcres</v>
          </cell>
          <cell r="D644">
            <v>3</v>
          </cell>
          <cell r="E644" t="str">
            <v>19y 5m</v>
          </cell>
          <cell r="F644">
            <v>34979</v>
          </cell>
          <cell r="G644" t="str">
            <v>DNP</v>
          </cell>
          <cell r="H644" t="str">
            <v>SK</v>
          </cell>
        </row>
        <row r="645">
          <cell r="C645" t="str">
            <v>BrentonPayne</v>
          </cell>
          <cell r="D645">
            <v>0</v>
          </cell>
          <cell r="E645" t="str">
            <v>18y 6m</v>
          </cell>
          <cell r="F645">
            <v>35311</v>
          </cell>
          <cell r="G645" t="str">
            <v>DNP</v>
          </cell>
          <cell r="H645" t="str">
            <v>SK</v>
          </cell>
        </row>
        <row r="646">
          <cell r="C646" t="str">
            <v>BrodieMurdoch</v>
          </cell>
          <cell r="D646">
            <v>17</v>
          </cell>
          <cell r="E646" t="str">
            <v>21y 1m</v>
          </cell>
          <cell r="F646">
            <v>34355</v>
          </cell>
          <cell r="G646" t="str">
            <v>DNP</v>
          </cell>
          <cell r="H646" t="str">
            <v>SK</v>
          </cell>
        </row>
        <row r="647">
          <cell r="C647" t="str">
            <v>CameronShenton</v>
          </cell>
          <cell r="D647">
            <v>14</v>
          </cell>
          <cell r="E647" t="str">
            <v>24y 5m</v>
          </cell>
          <cell r="F647">
            <v>33143</v>
          </cell>
          <cell r="G647" t="str">
            <v>DNP</v>
          </cell>
          <cell r="H647" t="str">
            <v>SK</v>
          </cell>
        </row>
        <row r="648">
          <cell r="C648" t="str">
            <v>DanielMarkworth</v>
          </cell>
          <cell r="D648">
            <v>0</v>
          </cell>
          <cell r="E648" t="str">
            <v>22y 11m</v>
          </cell>
          <cell r="F648">
            <v>33697</v>
          </cell>
          <cell r="G648" t="str">
            <v>DNP</v>
          </cell>
          <cell r="H648" t="str">
            <v>SK</v>
          </cell>
        </row>
        <row r="649">
          <cell r="C649" t="str">
            <v>DanielMcKenzie</v>
          </cell>
          <cell r="D649">
            <v>0</v>
          </cell>
          <cell r="E649" t="str">
            <v>18y 9m</v>
          </cell>
          <cell r="F649">
            <v>35202</v>
          </cell>
          <cell r="G649" t="str">
            <v>DNP</v>
          </cell>
          <cell r="H649" t="str">
            <v>SK</v>
          </cell>
        </row>
        <row r="650">
          <cell r="C650" t="str">
            <v>DarrenMinchington</v>
          </cell>
          <cell r="D650">
            <v>5</v>
          </cell>
          <cell r="E650" t="str">
            <v>21y 3m</v>
          </cell>
          <cell r="F650">
            <v>34312</v>
          </cell>
          <cell r="G650" t="str">
            <v>DNP</v>
          </cell>
          <cell r="H650" t="str">
            <v>SK</v>
          </cell>
        </row>
        <row r="651">
          <cell r="C651" t="str">
            <v>DavidArmitage</v>
          </cell>
          <cell r="D651">
            <v>107</v>
          </cell>
          <cell r="E651" t="str">
            <v>26y 8m</v>
          </cell>
          <cell r="F651">
            <v>32310</v>
          </cell>
          <cell r="G651" t="str">
            <v>DNP</v>
          </cell>
          <cell r="H651" t="str">
            <v>SK</v>
          </cell>
        </row>
        <row r="652">
          <cell r="C652" t="str">
            <v>DylanRoberton</v>
          </cell>
          <cell r="D652">
            <v>64</v>
          </cell>
          <cell r="E652" t="str">
            <v>23y 8m</v>
          </cell>
          <cell r="F652">
            <v>33410</v>
          </cell>
          <cell r="G652" t="str">
            <v>DNP</v>
          </cell>
          <cell r="H652" t="str">
            <v>SK</v>
          </cell>
        </row>
        <row r="653">
          <cell r="C653" t="str">
            <v>EliTempleton</v>
          </cell>
          <cell r="D653">
            <v>6</v>
          </cell>
          <cell r="E653" t="str">
            <v>19y 6m</v>
          </cell>
          <cell r="F653">
            <v>34930</v>
          </cell>
          <cell r="G653" t="str">
            <v>DNP</v>
          </cell>
          <cell r="H653" t="str">
            <v>SK</v>
          </cell>
        </row>
        <row r="654">
          <cell r="C654" t="str">
            <v>FarrenRay</v>
          </cell>
          <cell r="D654">
            <v>197</v>
          </cell>
          <cell r="E654" t="str">
            <v>28y 11m</v>
          </cell>
          <cell r="F654">
            <v>31494</v>
          </cell>
          <cell r="G654" t="str">
            <v>DNP</v>
          </cell>
          <cell r="H654" t="str">
            <v>SK</v>
          </cell>
        </row>
        <row r="655">
          <cell r="C655" t="str">
            <v>HughGoddard</v>
          </cell>
          <cell r="D655">
            <v>0</v>
          </cell>
          <cell r="E655" t="str">
            <v>18y 6m</v>
          </cell>
          <cell r="F655">
            <v>35301</v>
          </cell>
          <cell r="G655" t="str">
            <v>DNP</v>
          </cell>
          <cell r="H655" t="str">
            <v>SK</v>
          </cell>
        </row>
        <row r="656">
          <cell r="C656" t="str">
            <v>JackBillings</v>
          </cell>
          <cell r="D656">
            <v>16</v>
          </cell>
          <cell r="E656" t="str">
            <v>19y 6m</v>
          </cell>
          <cell r="F656">
            <v>34929</v>
          </cell>
          <cell r="G656" t="str">
            <v>DNP</v>
          </cell>
          <cell r="H656" t="str">
            <v>SK</v>
          </cell>
        </row>
        <row r="657">
          <cell r="C657" t="str">
            <v>JackLonie</v>
          </cell>
          <cell r="D657">
            <v>0</v>
          </cell>
          <cell r="E657" t="str">
            <v>18y 6m</v>
          </cell>
          <cell r="F657">
            <v>35290</v>
          </cell>
          <cell r="G657" t="str">
            <v>DNP</v>
          </cell>
          <cell r="H657" t="str">
            <v>SK</v>
          </cell>
        </row>
        <row r="658">
          <cell r="C658" t="str">
            <v>JackNewnes</v>
          </cell>
          <cell r="D658">
            <v>47</v>
          </cell>
          <cell r="E658" t="str">
            <v>22y</v>
          </cell>
          <cell r="F658">
            <v>34024</v>
          </cell>
          <cell r="G658" t="str">
            <v>DNP</v>
          </cell>
          <cell r="H658" t="str">
            <v>SK</v>
          </cell>
        </row>
        <row r="659">
          <cell r="C659" t="str">
            <v>JackSinclair</v>
          </cell>
          <cell r="D659">
            <v>0</v>
          </cell>
          <cell r="E659" t="str">
            <v>20y</v>
          </cell>
          <cell r="F659">
            <v>34742</v>
          </cell>
          <cell r="G659" t="str">
            <v>DNP</v>
          </cell>
          <cell r="H659" t="str">
            <v>SK</v>
          </cell>
        </row>
        <row r="660">
          <cell r="C660" t="str">
            <v>JackSteven</v>
          </cell>
          <cell r="D660">
            <v>90</v>
          </cell>
          <cell r="E660" t="str">
            <v>24y 11m</v>
          </cell>
          <cell r="F660">
            <v>32960</v>
          </cell>
          <cell r="G660" t="str">
            <v>DNP</v>
          </cell>
          <cell r="H660" t="str">
            <v>SK</v>
          </cell>
        </row>
        <row r="661">
          <cell r="C661" t="str">
            <v>JarrynGeary</v>
          </cell>
          <cell r="D661">
            <v>100</v>
          </cell>
          <cell r="E661" t="str">
            <v>26y 8m</v>
          </cell>
          <cell r="F661">
            <v>32317</v>
          </cell>
          <cell r="G661" t="str">
            <v>DNP</v>
          </cell>
          <cell r="H661" t="str">
            <v>SK</v>
          </cell>
        </row>
        <row r="662">
          <cell r="C662" t="str">
            <v>JasonHolmes</v>
          </cell>
          <cell r="D662">
            <v>0</v>
          </cell>
          <cell r="E662" t="str">
            <v>25y 4m</v>
          </cell>
          <cell r="F662">
            <v>32809</v>
          </cell>
          <cell r="G662" t="str">
            <v>DNP</v>
          </cell>
          <cell r="H662" t="str">
            <v>SK</v>
          </cell>
        </row>
        <row r="663">
          <cell r="C663" t="str">
            <v>JimmyWebster</v>
          </cell>
          <cell r="D663">
            <v>22</v>
          </cell>
          <cell r="E663" t="str">
            <v>21y 8m</v>
          </cell>
          <cell r="F663">
            <v>34148</v>
          </cell>
          <cell r="G663" t="str">
            <v>DNP</v>
          </cell>
          <cell r="H663" t="str">
            <v>SK</v>
          </cell>
        </row>
        <row r="664">
          <cell r="C664" t="str">
            <v>JoshBruce</v>
          </cell>
          <cell r="D664">
            <v>24</v>
          </cell>
          <cell r="E664" t="str">
            <v>22y 9m</v>
          </cell>
          <cell r="F664">
            <v>33763</v>
          </cell>
          <cell r="G664" t="str">
            <v>DNP</v>
          </cell>
          <cell r="H664" t="str">
            <v>SK</v>
          </cell>
        </row>
        <row r="665">
          <cell r="C665" t="str">
            <v>JoshSaunders</v>
          </cell>
          <cell r="D665">
            <v>20</v>
          </cell>
          <cell r="E665" t="str">
            <v>20y 6m</v>
          </cell>
          <cell r="F665">
            <v>34577</v>
          </cell>
          <cell r="G665" t="str">
            <v>DNP</v>
          </cell>
          <cell r="H665" t="str">
            <v>SK</v>
          </cell>
        </row>
        <row r="666">
          <cell r="C666" t="str">
            <v>LeighMontagna</v>
          </cell>
          <cell r="D666">
            <v>232</v>
          </cell>
          <cell r="E666" t="str">
            <v>31y 4m</v>
          </cell>
          <cell r="F666">
            <v>30622</v>
          </cell>
          <cell r="G666" t="str">
            <v>DNP</v>
          </cell>
          <cell r="H666" t="str">
            <v>SK</v>
          </cell>
        </row>
        <row r="667">
          <cell r="C667" t="str">
            <v>LewisPierce</v>
          </cell>
          <cell r="D667">
            <v>0</v>
          </cell>
          <cell r="E667" t="str">
            <v>20y 3m</v>
          </cell>
          <cell r="F667">
            <v>34654</v>
          </cell>
          <cell r="G667" t="str">
            <v>DNP</v>
          </cell>
          <cell r="H667" t="str">
            <v>SK</v>
          </cell>
        </row>
        <row r="668">
          <cell r="C668" t="str">
            <v>LukeDelaney</v>
          </cell>
          <cell r="D668">
            <v>48</v>
          </cell>
          <cell r="E668" t="str">
            <v>25y 8m</v>
          </cell>
          <cell r="F668">
            <v>32683</v>
          </cell>
          <cell r="G668" t="str">
            <v>DNP</v>
          </cell>
          <cell r="H668" t="str">
            <v>SK</v>
          </cell>
        </row>
        <row r="669">
          <cell r="C669" t="str">
            <v>LukeDunstan</v>
          </cell>
          <cell r="D669">
            <v>16</v>
          </cell>
          <cell r="E669" t="str">
            <v>20y 1m</v>
          </cell>
          <cell r="F669">
            <v>34728</v>
          </cell>
          <cell r="G669" t="str">
            <v>DNP</v>
          </cell>
          <cell r="H669" t="str">
            <v>SK</v>
          </cell>
        </row>
        <row r="670">
          <cell r="C670" t="str">
            <v>MaverickWeller</v>
          </cell>
          <cell r="D670">
            <v>48</v>
          </cell>
          <cell r="E670" t="str">
            <v>23y</v>
          </cell>
          <cell r="F670">
            <v>33647</v>
          </cell>
          <cell r="G670" t="str">
            <v>DNP</v>
          </cell>
          <cell r="H670" t="str">
            <v>SK</v>
          </cell>
        </row>
        <row r="671">
          <cell r="C671" t="str">
            <v>NathanWright</v>
          </cell>
          <cell r="D671">
            <v>15</v>
          </cell>
          <cell r="E671" t="str">
            <v>21y</v>
          </cell>
          <cell r="F671">
            <v>34381</v>
          </cell>
          <cell r="G671" t="str">
            <v>DNP</v>
          </cell>
          <cell r="H671" t="str">
            <v>SK</v>
          </cell>
        </row>
        <row r="672">
          <cell r="C672" t="str">
            <v>NickRiewoldt</v>
          </cell>
          <cell r="D672">
            <v>281</v>
          </cell>
          <cell r="E672" t="str">
            <v>32y 4m</v>
          </cell>
          <cell r="F672">
            <v>30241</v>
          </cell>
          <cell r="G672" t="str">
            <v>DNP</v>
          </cell>
          <cell r="H672" t="str">
            <v>SK</v>
          </cell>
        </row>
        <row r="673">
          <cell r="C673" t="str">
            <v>PatrickMcCartin</v>
          </cell>
          <cell r="D673">
            <v>0</v>
          </cell>
          <cell r="E673" t="str">
            <v>18y 10m</v>
          </cell>
          <cell r="F673">
            <v>35174</v>
          </cell>
          <cell r="G673" t="str">
            <v>DNP</v>
          </cell>
          <cell r="H673" t="str">
            <v>SK</v>
          </cell>
        </row>
        <row r="674">
          <cell r="C674" t="str">
            <v>SamFisher</v>
          </cell>
          <cell r="D674">
            <v>198</v>
          </cell>
          <cell r="E674" t="str">
            <v>32y 8m</v>
          </cell>
          <cell r="F674">
            <v>30142</v>
          </cell>
          <cell r="G674" t="str">
            <v>DNP</v>
          </cell>
          <cell r="H674" t="str">
            <v>SK</v>
          </cell>
        </row>
        <row r="675">
          <cell r="C675" t="str">
            <v>SamGilbert</v>
          </cell>
          <cell r="D675">
            <v>146</v>
          </cell>
          <cell r="E675" t="str">
            <v>28y 6m</v>
          </cell>
          <cell r="F675">
            <v>31643</v>
          </cell>
          <cell r="G675" t="str">
            <v>DNP</v>
          </cell>
          <cell r="H675" t="str">
            <v>SK</v>
          </cell>
        </row>
        <row r="676">
          <cell r="C676" t="str">
            <v>SeanDempster</v>
          </cell>
          <cell r="D676">
            <v>182</v>
          </cell>
          <cell r="E676" t="str">
            <v>31y 1m</v>
          </cell>
          <cell r="F676">
            <v>30701</v>
          </cell>
          <cell r="G676" t="str">
            <v>DNP</v>
          </cell>
          <cell r="H676" t="str">
            <v>SK</v>
          </cell>
        </row>
        <row r="677">
          <cell r="C677" t="str">
            <v>SebastianRoss</v>
          </cell>
          <cell r="D677">
            <v>27</v>
          </cell>
          <cell r="E677" t="str">
            <v>21y 10m</v>
          </cell>
          <cell r="F677">
            <v>34096</v>
          </cell>
          <cell r="G677" t="str">
            <v>DNP</v>
          </cell>
          <cell r="H677" t="str">
            <v>SK</v>
          </cell>
        </row>
        <row r="678">
          <cell r="C678" t="str">
            <v>ShaneSavage</v>
          </cell>
          <cell r="D678">
            <v>70</v>
          </cell>
          <cell r="E678" t="str">
            <v>24y 2m</v>
          </cell>
          <cell r="F678">
            <v>33243</v>
          </cell>
          <cell r="G678" t="str">
            <v>DNP</v>
          </cell>
          <cell r="H678" t="str">
            <v>SK</v>
          </cell>
        </row>
        <row r="679">
          <cell r="C679" t="str">
            <v>SpencerWhite</v>
          </cell>
          <cell r="D679">
            <v>2</v>
          </cell>
          <cell r="E679" t="str">
            <v>20y 5m</v>
          </cell>
          <cell r="F679">
            <v>34599</v>
          </cell>
          <cell r="G679" t="str">
            <v>DNP</v>
          </cell>
          <cell r="H679" t="str">
            <v>SK</v>
          </cell>
        </row>
        <row r="680">
          <cell r="C680" t="str">
            <v>TomCurren</v>
          </cell>
          <cell r="D680">
            <v>23</v>
          </cell>
          <cell r="E680" t="str">
            <v>22y 7m</v>
          </cell>
          <cell r="F680">
            <v>33814</v>
          </cell>
          <cell r="G680" t="str">
            <v>DNP</v>
          </cell>
          <cell r="H680" t="str">
            <v>SK</v>
          </cell>
        </row>
        <row r="681">
          <cell r="C681" t="str">
            <v>TomLee</v>
          </cell>
          <cell r="D681">
            <v>13</v>
          </cell>
          <cell r="E681" t="str">
            <v>24y 2m</v>
          </cell>
          <cell r="F681">
            <v>33240</v>
          </cell>
          <cell r="G681" t="str">
            <v>DNP</v>
          </cell>
          <cell r="H681" t="str">
            <v>SK</v>
          </cell>
        </row>
        <row r="682">
          <cell r="C682" t="str">
            <v>TimMembrey</v>
          </cell>
          <cell r="D682">
            <v>1</v>
          </cell>
          <cell r="E682" t="str">
            <v>20y 9m</v>
          </cell>
          <cell r="F682">
            <v>34480</v>
          </cell>
          <cell r="G682" t="str">
            <v>DNP</v>
          </cell>
          <cell r="H682" t="str">
            <v>SK</v>
          </cell>
        </row>
        <row r="683">
          <cell r="C683" t="str">
            <v>TomHickey</v>
          </cell>
          <cell r="D683">
            <v>30</v>
          </cell>
          <cell r="E683" t="str">
            <v>24y</v>
          </cell>
          <cell r="F683">
            <v>33303</v>
          </cell>
          <cell r="G683" t="str">
            <v>DNP</v>
          </cell>
          <cell r="H683" t="str">
            <v>SK</v>
          </cell>
        </row>
        <row r="684">
          <cell r="C684" t="str">
            <v>TomSimpkin</v>
          </cell>
          <cell r="D684">
            <v>31</v>
          </cell>
          <cell r="E684" t="str">
            <v>24y 7m</v>
          </cell>
          <cell r="F684">
            <v>33092</v>
          </cell>
          <cell r="G684" t="str">
            <v>DNP</v>
          </cell>
          <cell r="H684" t="str">
            <v>SK</v>
          </cell>
        </row>
        <row r="685">
          <cell r="C685" t="str">
            <v>AbainaDavis</v>
          </cell>
          <cell r="D685">
            <v>0</v>
          </cell>
          <cell r="E685" t="str">
            <v>19y 1m</v>
          </cell>
          <cell r="F685">
            <v>35091</v>
          </cell>
          <cell r="G685" t="str">
            <v>DNP</v>
          </cell>
          <cell r="H685" t="str">
            <v>SY</v>
          </cell>
        </row>
        <row r="686">
          <cell r="C686" t="str">
            <v>AdamGoodes</v>
          </cell>
          <cell r="D686">
            <v>351</v>
          </cell>
          <cell r="E686" t="str">
            <v>35y 2m</v>
          </cell>
          <cell r="F686">
            <v>29228</v>
          </cell>
          <cell r="G686" t="str">
            <v>DNP</v>
          </cell>
          <cell r="H686" t="str">
            <v>SY</v>
          </cell>
        </row>
        <row r="687">
          <cell r="C687" t="str">
            <v>AlexJohnson</v>
          </cell>
          <cell r="D687">
            <v>45</v>
          </cell>
          <cell r="E687" t="str">
            <v>23y</v>
          </cell>
          <cell r="F687">
            <v>33665</v>
          </cell>
          <cell r="G687" t="str">
            <v>DNP</v>
          </cell>
          <cell r="H687" t="str">
            <v>SY</v>
          </cell>
        </row>
        <row r="688">
          <cell r="C688" t="str">
            <v>AliirAliir</v>
          </cell>
          <cell r="D688">
            <v>0</v>
          </cell>
          <cell r="E688" t="str">
            <v>20y 6m</v>
          </cell>
          <cell r="F688">
            <v>34582</v>
          </cell>
          <cell r="G688" t="str">
            <v>DNP</v>
          </cell>
          <cell r="H688" t="str">
            <v>SY</v>
          </cell>
        </row>
        <row r="689">
          <cell r="C689" t="str">
            <v>BenMcGlynn</v>
          </cell>
          <cell r="D689">
            <v>144</v>
          </cell>
          <cell r="E689" t="str">
            <v>29y 7m</v>
          </cell>
          <cell r="F689">
            <v>31265</v>
          </cell>
          <cell r="G689" t="str">
            <v>DNP</v>
          </cell>
          <cell r="H689" t="str">
            <v>SY</v>
          </cell>
        </row>
        <row r="690">
          <cell r="C690" t="str">
            <v>BrandonJack</v>
          </cell>
          <cell r="D690">
            <v>17</v>
          </cell>
          <cell r="E690" t="str">
            <v>20y 9m</v>
          </cell>
          <cell r="F690">
            <v>34479</v>
          </cell>
          <cell r="G690" t="str">
            <v>DNP</v>
          </cell>
          <cell r="H690" t="str">
            <v>SY</v>
          </cell>
        </row>
        <row r="691">
          <cell r="C691" t="str">
            <v>CraigBird</v>
          </cell>
          <cell r="D691">
            <v>131</v>
          </cell>
          <cell r="E691" t="str">
            <v>26y 1m</v>
          </cell>
          <cell r="F691">
            <v>32529</v>
          </cell>
          <cell r="G691" t="str">
            <v>DNP</v>
          </cell>
          <cell r="H691" t="str">
            <v>SY</v>
          </cell>
        </row>
        <row r="692">
          <cell r="C692" t="str">
            <v>DaneRampe</v>
          </cell>
          <cell r="D692">
            <v>48</v>
          </cell>
          <cell r="E692" t="str">
            <v>24y 9m</v>
          </cell>
          <cell r="F692">
            <v>33026</v>
          </cell>
          <cell r="G692" t="str">
            <v>DNP</v>
          </cell>
          <cell r="H692" t="str">
            <v>SY</v>
          </cell>
        </row>
        <row r="693">
          <cell r="C693" t="str">
            <v>DanHannebery</v>
          </cell>
          <cell r="D693">
            <v>120</v>
          </cell>
          <cell r="E693" t="str">
            <v>24y</v>
          </cell>
          <cell r="F693">
            <v>33293</v>
          </cell>
          <cell r="G693" t="str">
            <v>DNP</v>
          </cell>
          <cell r="H693" t="str">
            <v>SY</v>
          </cell>
        </row>
        <row r="694">
          <cell r="C694" t="str">
            <v>DanielRobinson</v>
          </cell>
          <cell r="D694">
            <v>0</v>
          </cell>
          <cell r="E694" t="str">
            <v>20y 8m</v>
          </cell>
          <cell r="F694">
            <v>34518</v>
          </cell>
          <cell r="G694" t="str">
            <v>DNP</v>
          </cell>
          <cell r="H694" t="str">
            <v>SY</v>
          </cell>
        </row>
        <row r="695">
          <cell r="C695" t="str">
            <v>DeanTowers</v>
          </cell>
          <cell r="D695">
            <v>6</v>
          </cell>
          <cell r="E695" t="str">
            <v>24y 10m</v>
          </cell>
          <cell r="F695">
            <v>32997</v>
          </cell>
          <cell r="G695" t="str">
            <v>DNP</v>
          </cell>
          <cell r="H695" t="str">
            <v>SY</v>
          </cell>
        </row>
        <row r="696">
          <cell r="C696" t="str">
            <v>GaryRohan</v>
          </cell>
          <cell r="D696">
            <v>43</v>
          </cell>
          <cell r="E696" t="str">
            <v>23y 9m</v>
          </cell>
          <cell r="F696">
            <v>33396</v>
          </cell>
          <cell r="G696" t="str">
            <v>DNP</v>
          </cell>
          <cell r="H696" t="str">
            <v>SY</v>
          </cell>
        </row>
        <row r="697">
          <cell r="C697" t="str">
            <v>GeorgeHewett</v>
          </cell>
          <cell r="D697">
            <v>0</v>
          </cell>
          <cell r="E697" t="str">
            <v>19y 2m</v>
          </cell>
          <cell r="F697">
            <v>35062</v>
          </cell>
          <cell r="G697" t="str">
            <v>DNP</v>
          </cell>
          <cell r="H697" t="str">
            <v>SY</v>
          </cell>
        </row>
        <row r="698">
          <cell r="C698" t="str">
            <v>HarrisonMarsh</v>
          </cell>
          <cell r="D698">
            <v>0</v>
          </cell>
          <cell r="E698" t="str">
            <v>21y 1m</v>
          </cell>
          <cell r="F698">
            <v>34347</v>
          </cell>
          <cell r="G698" t="str">
            <v>DNP</v>
          </cell>
          <cell r="H698" t="str">
            <v>SY</v>
          </cell>
        </row>
        <row r="699">
          <cell r="C699" t="str">
            <v>HarryCunningham</v>
          </cell>
          <cell r="D699">
            <v>31</v>
          </cell>
          <cell r="E699" t="str">
            <v>21y 3m</v>
          </cell>
          <cell r="F699">
            <v>34309</v>
          </cell>
          <cell r="G699" t="str">
            <v>DNP</v>
          </cell>
          <cell r="H699" t="str">
            <v>SY</v>
          </cell>
        </row>
        <row r="700">
          <cell r="C700" t="str">
            <v>HeathGrundy</v>
          </cell>
          <cell r="D700">
            <v>164</v>
          </cell>
          <cell r="E700" t="str">
            <v>28y 9m</v>
          </cell>
          <cell r="F700">
            <v>31565</v>
          </cell>
          <cell r="G700" t="str">
            <v>DNP</v>
          </cell>
          <cell r="H700" t="str">
            <v>SY</v>
          </cell>
        </row>
        <row r="701">
          <cell r="C701" t="str">
            <v>IsaacHeeney</v>
          </cell>
          <cell r="D701">
            <v>0</v>
          </cell>
          <cell r="E701" t="str">
            <v>18y 10m</v>
          </cell>
          <cell r="F701">
            <v>35190</v>
          </cell>
          <cell r="G701" t="str">
            <v>DNP</v>
          </cell>
          <cell r="H701" t="str">
            <v>SY</v>
          </cell>
        </row>
        <row r="702">
          <cell r="C702" t="str">
            <v>JackHiscox</v>
          </cell>
          <cell r="D702">
            <v>0</v>
          </cell>
          <cell r="E702" t="str">
            <v>19y 11m</v>
          </cell>
          <cell r="F702">
            <v>34781</v>
          </cell>
          <cell r="G702" t="str">
            <v>DNP</v>
          </cell>
          <cell r="H702" t="str">
            <v>SY</v>
          </cell>
        </row>
        <row r="703">
          <cell r="C703" t="str">
            <v>JakeLloyd</v>
          </cell>
          <cell r="D703">
            <v>21</v>
          </cell>
          <cell r="E703" t="str">
            <v>21y 5m</v>
          </cell>
          <cell r="F703">
            <v>34232</v>
          </cell>
          <cell r="G703" t="str">
            <v>DNP</v>
          </cell>
          <cell r="H703" t="str">
            <v>SY</v>
          </cell>
        </row>
        <row r="704">
          <cell r="C704" t="str">
            <v>JamesRose</v>
          </cell>
          <cell r="D704">
            <v>0</v>
          </cell>
          <cell r="E704" t="str">
            <v>18y 10m</v>
          </cell>
          <cell r="F704">
            <v>35171</v>
          </cell>
          <cell r="G704" t="str">
            <v>DNP</v>
          </cell>
          <cell r="H704" t="str">
            <v>SY</v>
          </cell>
        </row>
        <row r="705">
          <cell r="C705" t="str">
            <v>JarradMcVeigh</v>
          </cell>
          <cell r="D705">
            <v>244</v>
          </cell>
          <cell r="E705" t="str">
            <v>29y 11m</v>
          </cell>
          <cell r="F705">
            <v>31144</v>
          </cell>
          <cell r="G705" t="str">
            <v>DNP</v>
          </cell>
          <cell r="H705" t="str">
            <v>SY</v>
          </cell>
        </row>
        <row r="706">
          <cell r="C706" t="str">
            <v>JeremyLaidler</v>
          </cell>
          <cell r="D706">
            <v>45</v>
          </cell>
          <cell r="E706" t="str">
            <v>25y 7m</v>
          </cell>
          <cell r="F706">
            <v>32725</v>
          </cell>
          <cell r="G706" t="str">
            <v>DNP</v>
          </cell>
          <cell r="H706" t="str">
            <v>SY</v>
          </cell>
        </row>
        <row r="707">
          <cell r="C707" t="str">
            <v>JordanFoote</v>
          </cell>
          <cell r="D707">
            <v>0</v>
          </cell>
          <cell r="E707" t="str">
            <v>19y 2m</v>
          </cell>
          <cell r="F707">
            <v>35066</v>
          </cell>
          <cell r="G707" t="str">
            <v>DNP</v>
          </cell>
          <cell r="H707" t="str">
            <v>SY</v>
          </cell>
        </row>
        <row r="708">
          <cell r="C708" t="str">
            <v>JoshKennedy</v>
          </cell>
          <cell r="D708">
            <v>134</v>
          </cell>
          <cell r="E708" t="str">
            <v>26y 8m</v>
          </cell>
          <cell r="F708">
            <v>32314</v>
          </cell>
          <cell r="G708" t="str">
            <v>DNP</v>
          </cell>
          <cell r="H708" t="str">
            <v>SY</v>
          </cell>
        </row>
        <row r="709">
          <cell r="C709" t="str">
            <v>KierenJack</v>
          </cell>
          <cell r="D709">
            <v>163</v>
          </cell>
          <cell r="E709" t="str">
            <v>27y 8m</v>
          </cell>
          <cell r="F709">
            <v>31956</v>
          </cell>
          <cell r="G709" t="str">
            <v>DNP</v>
          </cell>
          <cell r="H709" t="str">
            <v>SY</v>
          </cell>
        </row>
        <row r="710">
          <cell r="C710" t="str">
            <v>KurtTippett</v>
          </cell>
          <cell r="D710">
            <v>130</v>
          </cell>
          <cell r="E710" t="str">
            <v>27y 10m</v>
          </cell>
          <cell r="F710">
            <v>31905</v>
          </cell>
          <cell r="G710" t="str">
            <v>DNP</v>
          </cell>
          <cell r="H710" t="str">
            <v>SY</v>
          </cell>
        </row>
        <row r="711">
          <cell r="C711" t="str">
            <v>LanceFranklin</v>
          </cell>
          <cell r="D711">
            <v>204</v>
          </cell>
          <cell r="E711" t="str">
            <v>28y 1m</v>
          </cell>
          <cell r="F711">
            <v>31807</v>
          </cell>
          <cell r="G711" t="str">
            <v>DNP</v>
          </cell>
          <cell r="H711" t="str">
            <v>SY</v>
          </cell>
        </row>
        <row r="712">
          <cell r="C712" t="str">
            <v>LewisJetta</v>
          </cell>
          <cell r="D712">
            <v>103</v>
          </cell>
          <cell r="E712" t="str">
            <v>25y 10m</v>
          </cell>
          <cell r="F712">
            <v>32632</v>
          </cell>
          <cell r="G712" t="str">
            <v>DNP</v>
          </cell>
          <cell r="H712" t="str">
            <v>SY</v>
          </cell>
        </row>
        <row r="713">
          <cell r="C713" t="str">
            <v>LewisMelican</v>
          </cell>
          <cell r="D713">
            <v>0</v>
          </cell>
          <cell r="E713" t="str">
            <v>18y 4m</v>
          </cell>
          <cell r="F713">
            <v>35373</v>
          </cell>
          <cell r="G713" t="str">
            <v>DNP</v>
          </cell>
          <cell r="H713" t="str">
            <v>SY</v>
          </cell>
        </row>
        <row r="714">
          <cell r="C714" t="str">
            <v>LloydPerris</v>
          </cell>
          <cell r="D714">
            <v>0</v>
          </cell>
          <cell r="E714" t="str">
            <v>20y 2m</v>
          </cell>
          <cell r="F714">
            <v>34701</v>
          </cell>
          <cell r="G714" t="str">
            <v>DNP</v>
          </cell>
          <cell r="H714" t="str">
            <v>SY</v>
          </cell>
        </row>
        <row r="715">
          <cell r="C715" t="str">
            <v>LukeParker</v>
          </cell>
          <cell r="D715">
            <v>82</v>
          </cell>
          <cell r="E715" t="str">
            <v>22y 4m</v>
          </cell>
          <cell r="F715">
            <v>33902</v>
          </cell>
          <cell r="G715" t="str">
            <v>DNP</v>
          </cell>
          <cell r="H715" t="str">
            <v>SY</v>
          </cell>
        </row>
        <row r="716">
          <cell r="C716" t="str">
            <v>MikePyke</v>
          </cell>
          <cell r="D716">
            <v>90</v>
          </cell>
          <cell r="E716" t="str">
            <v>30y 11m</v>
          </cell>
          <cell r="F716">
            <v>30765</v>
          </cell>
          <cell r="G716" t="str">
            <v>DNP</v>
          </cell>
          <cell r="H716" t="str">
            <v>SY</v>
          </cell>
        </row>
        <row r="717">
          <cell r="C717" t="str">
            <v>NickSmith</v>
          </cell>
          <cell r="D717">
            <v>121</v>
          </cell>
          <cell r="E717" t="str">
            <v>26y 8m</v>
          </cell>
          <cell r="F717">
            <v>32306</v>
          </cell>
          <cell r="G717" t="str">
            <v>DNP</v>
          </cell>
          <cell r="H717" t="str">
            <v>SY</v>
          </cell>
        </row>
        <row r="718">
          <cell r="C718" t="str">
            <v>NicNewman</v>
          </cell>
          <cell r="D718">
            <v>0</v>
          </cell>
          <cell r="E718" t="str">
            <v>22y 1m</v>
          </cell>
          <cell r="F718">
            <v>33984</v>
          </cell>
          <cell r="G718" t="str">
            <v>DNP</v>
          </cell>
          <cell r="H718" t="str">
            <v>SY</v>
          </cell>
        </row>
        <row r="719">
          <cell r="C719" t="str">
            <v>RhyceShaw</v>
          </cell>
          <cell r="D719">
            <v>213</v>
          </cell>
          <cell r="E719" t="str">
            <v>33y 4m</v>
          </cell>
          <cell r="F719">
            <v>29875</v>
          </cell>
          <cell r="G719" t="str">
            <v>DNP</v>
          </cell>
          <cell r="H719" t="str">
            <v>SY</v>
          </cell>
        </row>
        <row r="720">
          <cell r="C720" t="str">
            <v>SamNaismith</v>
          </cell>
          <cell r="D720">
            <v>1</v>
          </cell>
          <cell r="E720" t="str">
            <v>22y 7m</v>
          </cell>
          <cell r="F720">
            <v>33801</v>
          </cell>
          <cell r="G720" t="str">
            <v>DNP</v>
          </cell>
          <cell r="H720" t="str">
            <v>SY</v>
          </cell>
        </row>
        <row r="721">
          <cell r="C721" t="str">
            <v>SamReid</v>
          </cell>
          <cell r="D721">
            <v>76</v>
          </cell>
          <cell r="E721" t="str">
            <v>23y 2m</v>
          </cell>
          <cell r="F721">
            <v>33599</v>
          </cell>
          <cell r="G721" t="str">
            <v>DNP</v>
          </cell>
          <cell r="H721" t="str">
            <v>SY</v>
          </cell>
        </row>
        <row r="722">
          <cell r="C722" t="str">
            <v>SeanMcLaren</v>
          </cell>
          <cell r="D722">
            <v>0</v>
          </cell>
          <cell r="E722" t="str">
            <v>19y 2m</v>
          </cell>
          <cell r="F722">
            <v>35074</v>
          </cell>
          <cell r="G722" t="str">
            <v>DNP</v>
          </cell>
          <cell r="H722" t="str">
            <v>SY</v>
          </cell>
        </row>
        <row r="723">
          <cell r="C723" t="str">
            <v>TedRichards</v>
          </cell>
          <cell r="D723">
            <v>231</v>
          </cell>
          <cell r="E723" t="str">
            <v>32y 1m</v>
          </cell>
          <cell r="F723">
            <v>30327</v>
          </cell>
          <cell r="G723" t="str">
            <v>DNP</v>
          </cell>
          <cell r="H723" t="str">
            <v>SY</v>
          </cell>
        </row>
        <row r="724">
          <cell r="C724" t="str">
            <v>TobyNankervis</v>
          </cell>
          <cell r="D724">
            <v>0</v>
          </cell>
          <cell r="E724" t="str">
            <v>20y 6m</v>
          </cell>
          <cell r="F724">
            <v>34558</v>
          </cell>
          <cell r="G724" t="str">
            <v>DNP</v>
          </cell>
          <cell r="H724" t="str">
            <v>SY</v>
          </cell>
        </row>
        <row r="725">
          <cell r="C725" t="str">
            <v>TomDerickx</v>
          </cell>
          <cell r="D725">
            <v>14</v>
          </cell>
          <cell r="E725" t="str">
            <v>27y 3m</v>
          </cell>
          <cell r="F725">
            <v>32118</v>
          </cell>
          <cell r="G725" t="str">
            <v>DNP</v>
          </cell>
          <cell r="H725" t="str">
            <v>SY</v>
          </cell>
        </row>
        <row r="726">
          <cell r="C726" t="str">
            <v>TomMitchell</v>
          </cell>
          <cell r="D726">
            <v>20</v>
          </cell>
          <cell r="E726" t="str">
            <v>21y 9m</v>
          </cell>
          <cell r="F726">
            <v>34120</v>
          </cell>
          <cell r="G726" t="str">
            <v>DNP</v>
          </cell>
          <cell r="H726" t="str">
            <v>SY</v>
          </cell>
        </row>
        <row r="727">
          <cell r="C727" t="str">
            <v>XavierRichards</v>
          </cell>
          <cell r="D727">
            <v>1</v>
          </cell>
          <cell r="E727" t="str">
            <v>21y 10m</v>
          </cell>
          <cell r="F727">
            <v>34084</v>
          </cell>
          <cell r="G727" t="str">
            <v>DNP</v>
          </cell>
          <cell r="H727" t="str">
            <v>SY</v>
          </cell>
        </row>
        <row r="728">
          <cell r="C728" t="str">
            <v>ZakJones</v>
          </cell>
          <cell r="D728">
            <v>4</v>
          </cell>
          <cell r="E728" t="str">
            <v>19y 11m</v>
          </cell>
          <cell r="F728">
            <v>34773</v>
          </cell>
          <cell r="G728" t="str">
            <v>DNP</v>
          </cell>
          <cell r="H728" t="str">
            <v>SY</v>
          </cell>
        </row>
        <row r="729">
          <cell r="C729" t="str">
            <v>AyceCordy</v>
          </cell>
          <cell r="D729">
            <v>20</v>
          </cell>
          <cell r="E729" t="str">
            <v>24y 7m</v>
          </cell>
          <cell r="F729">
            <v>33091</v>
          </cell>
          <cell r="G729" t="str">
            <v>DNP</v>
          </cell>
          <cell r="H729" t="str">
            <v>WB</v>
          </cell>
        </row>
        <row r="730">
          <cell r="C730" t="str">
            <v>BaileyDale</v>
          </cell>
          <cell r="D730">
            <v>0</v>
          </cell>
          <cell r="E730" t="str">
            <v>18y 7m</v>
          </cell>
          <cell r="F730">
            <v>35268</v>
          </cell>
          <cell r="G730" t="str">
            <v>DNP</v>
          </cell>
          <cell r="H730" t="str">
            <v>WB</v>
          </cell>
        </row>
        <row r="731">
          <cell r="C731" t="str">
            <v>BrettGoodes</v>
          </cell>
          <cell r="D731">
            <v>15</v>
          </cell>
          <cell r="E731" t="str">
            <v>31y</v>
          </cell>
          <cell r="F731">
            <v>30729</v>
          </cell>
          <cell r="G731" t="str">
            <v>DNP</v>
          </cell>
          <cell r="H731" t="str">
            <v>WB</v>
          </cell>
        </row>
        <row r="732">
          <cell r="C732" t="str">
            <v>CalebDaniel</v>
          </cell>
          <cell r="D732">
            <v>0</v>
          </cell>
          <cell r="E732" t="str">
            <v>18y 8m</v>
          </cell>
          <cell r="F732">
            <v>35253</v>
          </cell>
          <cell r="G732" t="str">
            <v>DNP</v>
          </cell>
          <cell r="H732" t="str">
            <v>WB</v>
          </cell>
        </row>
        <row r="733">
          <cell r="C733" t="str">
            <v>ClaySmith</v>
          </cell>
          <cell r="D733">
            <v>31</v>
          </cell>
          <cell r="E733" t="str">
            <v>21y 9m</v>
          </cell>
          <cell r="F733">
            <v>34100</v>
          </cell>
          <cell r="G733" t="str">
            <v>DNP</v>
          </cell>
          <cell r="H733" t="str">
            <v>WB</v>
          </cell>
        </row>
        <row r="734">
          <cell r="C734" t="str">
            <v>DaleMorris</v>
          </cell>
          <cell r="D734">
            <v>193</v>
          </cell>
          <cell r="E734" t="str">
            <v>32y 2m</v>
          </cell>
          <cell r="F734">
            <v>30314</v>
          </cell>
          <cell r="G734" t="str">
            <v>DNP</v>
          </cell>
          <cell r="H734" t="str">
            <v>WB</v>
          </cell>
        </row>
        <row r="735">
          <cell r="C735" t="str">
            <v>DanielPearce</v>
          </cell>
          <cell r="D735">
            <v>5</v>
          </cell>
          <cell r="E735" t="str">
            <v>22y 1m</v>
          </cell>
          <cell r="F735">
            <v>33991</v>
          </cell>
          <cell r="G735" t="str">
            <v>DNP</v>
          </cell>
          <cell r="H735" t="str">
            <v>WB</v>
          </cell>
        </row>
        <row r="736">
          <cell r="C736" t="str">
            <v>DeclanHamilton</v>
          </cell>
          <cell r="D736">
            <v>0</v>
          </cell>
          <cell r="E736" t="str">
            <v>18y 11m</v>
          </cell>
          <cell r="F736">
            <v>35142</v>
          </cell>
          <cell r="G736" t="str">
            <v>DNP</v>
          </cell>
          <cell r="H736" t="str">
            <v>WB</v>
          </cell>
        </row>
        <row r="737">
          <cell r="C737" t="str">
            <v>EastonWood</v>
          </cell>
          <cell r="D737">
            <v>65</v>
          </cell>
          <cell r="E737" t="str">
            <v>25y 6m</v>
          </cell>
          <cell r="F737">
            <v>32755</v>
          </cell>
          <cell r="G737" t="str">
            <v>DNP</v>
          </cell>
          <cell r="H737" t="str">
            <v>WB</v>
          </cell>
        </row>
        <row r="738">
          <cell r="C738" t="str">
            <v>FletcherRoberts</v>
          </cell>
          <cell r="D738">
            <v>7</v>
          </cell>
          <cell r="E738" t="str">
            <v>21y 9m</v>
          </cell>
          <cell r="F738">
            <v>34123</v>
          </cell>
          <cell r="G738" t="str">
            <v>DNP</v>
          </cell>
          <cell r="H738" t="str">
            <v>WB</v>
          </cell>
        </row>
        <row r="739">
          <cell r="C739" t="str">
            <v>JackRedpath</v>
          </cell>
          <cell r="D739">
            <v>3</v>
          </cell>
          <cell r="E739" t="str">
            <v>24y 2m</v>
          </cell>
          <cell r="F739">
            <v>33220</v>
          </cell>
          <cell r="G739" t="str">
            <v>DNP</v>
          </cell>
          <cell r="H739" t="str">
            <v>WB</v>
          </cell>
        </row>
        <row r="740">
          <cell r="C740" t="str">
            <v>JackMacrae</v>
          </cell>
          <cell r="D740">
            <v>34</v>
          </cell>
          <cell r="E740" t="str">
            <v>20y 7m</v>
          </cell>
          <cell r="F740">
            <v>34549</v>
          </cell>
          <cell r="G740" t="str">
            <v>DNP</v>
          </cell>
          <cell r="H740" t="str">
            <v>WB</v>
          </cell>
        </row>
        <row r="741">
          <cell r="C741" t="str">
            <v>JakeStringer</v>
          </cell>
          <cell r="D741">
            <v>28</v>
          </cell>
          <cell r="E741" t="str">
            <v>20y 10m</v>
          </cell>
          <cell r="F741">
            <v>34449</v>
          </cell>
          <cell r="G741" t="str">
            <v>DNP</v>
          </cell>
          <cell r="H741" t="str">
            <v>WB</v>
          </cell>
        </row>
        <row r="742">
          <cell r="C742" t="str">
            <v>JarradGrant</v>
          </cell>
          <cell r="D742">
            <v>62</v>
          </cell>
          <cell r="E742" t="str">
            <v>25y 8m</v>
          </cell>
          <cell r="F742">
            <v>32695</v>
          </cell>
          <cell r="G742" t="str">
            <v>DNP</v>
          </cell>
          <cell r="H742" t="str">
            <v>WB</v>
          </cell>
        </row>
        <row r="743">
          <cell r="C743" t="str">
            <v>JasonJohannisen</v>
          </cell>
          <cell r="D743">
            <v>27</v>
          </cell>
          <cell r="E743" t="str">
            <v>22y 4m</v>
          </cell>
          <cell r="F743">
            <v>33916</v>
          </cell>
          <cell r="G743" t="str">
            <v>DNP</v>
          </cell>
          <cell r="H743" t="str">
            <v>WB</v>
          </cell>
        </row>
        <row r="744">
          <cell r="C744" t="str">
            <v>JoelHamling</v>
          </cell>
          <cell r="D744">
            <v>0</v>
          </cell>
          <cell r="E744" t="str">
            <v>21y 11m</v>
          </cell>
          <cell r="F744">
            <v>34068</v>
          </cell>
          <cell r="G744" t="str">
            <v>DNP</v>
          </cell>
          <cell r="H744" t="str">
            <v>WB</v>
          </cell>
        </row>
        <row r="745">
          <cell r="C745" t="str">
            <v>JordanKelly</v>
          </cell>
          <cell r="D745">
            <v>0</v>
          </cell>
          <cell r="E745" t="str">
            <v>21y 8m</v>
          </cell>
          <cell r="F745">
            <v>34147</v>
          </cell>
          <cell r="G745" t="str">
            <v>DNP</v>
          </cell>
          <cell r="H745" t="str">
            <v>WB</v>
          </cell>
        </row>
        <row r="746">
          <cell r="C746" t="str">
            <v>JordanRoughead</v>
          </cell>
          <cell r="D746">
            <v>72</v>
          </cell>
          <cell r="E746" t="str">
            <v>24y 4m</v>
          </cell>
          <cell r="F746">
            <v>33180</v>
          </cell>
          <cell r="G746" t="str">
            <v>DNP</v>
          </cell>
          <cell r="H746" t="str">
            <v>WB</v>
          </cell>
        </row>
        <row r="747">
          <cell r="C747" t="str">
            <v>JoshuaPrudden</v>
          </cell>
          <cell r="D747">
            <v>0</v>
          </cell>
          <cell r="E747" t="str">
            <v>20y 6m</v>
          </cell>
          <cell r="F747">
            <v>34583</v>
          </cell>
          <cell r="G747" t="str">
            <v>DNP</v>
          </cell>
          <cell r="H747" t="str">
            <v>WB</v>
          </cell>
        </row>
        <row r="748">
          <cell r="C748" t="str">
            <v>KobyStevens</v>
          </cell>
          <cell r="D748">
            <v>50</v>
          </cell>
          <cell r="E748" t="str">
            <v>23y 8m</v>
          </cell>
          <cell r="F748">
            <v>33407</v>
          </cell>
          <cell r="G748" t="str">
            <v>DNP</v>
          </cell>
          <cell r="H748" t="str">
            <v>WB</v>
          </cell>
        </row>
        <row r="749">
          <cell r="C749" t="str">
            <v>LachieHunter</v>
          </cell>
          <cell r="D749">
            <v>23</v>
          </cell>
          <cell r="E749" t="str">
            <v>20y 2m</v>
          </cell>
          <cell r="F749">
            <v>34681</v>
          </cell>
          <cell r="G749" t="str">
            <v>DNP</v>
          </cell>
          <cell r="H749" t="str">
            <v>WB</v>
          </cell>
        </row>
        <row r="750">
          <cell r="C750" t="str">
            <v>LiamPicken</v>
          </cell>
          <cell r="D750">
            <v>129</v>
          </cell>
          <cell r="E750" t="str">
            <v>28y 7m</v>
          </cell>
          <cell r="F750">
            <v>31625</v>
          </cell>
          <cell r="G750" t="str">
            <v>DNP</v>
          </cell>
          <cell r="H750" t="str">
            <v>WB</v>
          </cell>
        </row>
        <row r="751">
          <cell r="C751" t="str">
            <v>LinJong</v>
          </cell>
          <cell r="D751">
            <v>10</v>
          </cell>
          <cell r="E751" t="str">
            <v>21y 9m</v>
          </cell>
          <cell r="F751">
            <v>34124</v>
          </cell>
          <cell r="G751" t="str">
            <v>DNP</v>
          </cell>
          <cell r="H751" t="str">
            <v>WB</v>
          </cell>
        </row>
        <row r="752">
          <cell r="C752" t="str">
            <v>LukasWebb</v>
          </cell>
          <cell r="D752">
            <v>0</v>
          </cell>
          <cell r="E752" t="str">
            <v>19y</v>
          </cell>
          <cell r="F752">
            <v>35128</v>
          </cell>
          <cell r="G752" t="str">
            <v>DNP</v>
          </cell>
          <cell r="H752" t="str">
            <v>WB</v>
          </cell>
        </row>
        <row r="753">
          <cell r="C753" t="str">
            <v>LukeDahlhaus</v>
          </cell>
          <cell r="D753">
            <v>71</v>
          </cell>
          <cell r="E753" t="str">
            <v>22y 6m</v>
          </cell>
          <cell r="F753">
            <v>33837</v>
          </cell>
          <cell r="G753" t="str">
            <v>DNP</v>
          </cell>
          <cell r="H753" t="str">
            <v>WB</v>
          </cell>
        </row>
        <row r="754">
          <cell r="C754" t="str">
            <v>MarcusBontempelli</v>
          </cell>
          <cell r="D754">
            <v>16</v>
          </cell>
          <cell r="E754" t="str">
            <v>19y 3m</v>
          </cell>
          <cell r="F754">
            <v>35027</v>
          </cell>
          <cell r="G754" t="str">
            <v>DNP</v>
          </cell>
          <cell r="H754" t="str">
            <v>WB</v>
          </cell>
        </row>
        <row r="755">
          <cell r="C755" t="str">
            <v>MatthewBoyd</v>
          </cell>
          <cell r="D755">
            <v>239</v>
          </cell>
          <cell r="E755" t="str">
            <v>32y 6m</v>
          </cell>
          <cell r="F755">
            <v>30190</v>
          </cell>
          <cell r="G755" t="str">
            <v>DNP</v>
          </cell>
          <cell r="H755" t="str">
            <v>WB</v>
          </cell>
        </row>
        <row r="756">
          <cell r="C756" t="str">
            <v>MatthewFuller</v>
          </cell>
          <cell r="D756">
            <v>0</v>
          </cell>
          <cell r="E756" t="str">
            <v>24y 9m</v>
          </cell>
          <cell r="F756">
            <v>33025</v>
          </cell>
          <cell r="G756" t="str">
            <v>DNP</v>
          </cell>
          <cell r="H756" t="str">
            <v>WB</v>
          </cell>
        </row>
        <row r="757">
          <cell r="C757" t="str">
            <v>MichaelTalia</v>
          </cell>
          <cell r="D757">
            <v>16</v>
          </cell>
          <cell r="E757" t="str">
            <v>22y</v>
          </cell>
          <cell r="F757">
            <v>34011</v>
          </cell>
          <cell r="G757" t="str">
            <v>DNP</v>
          </cell>
          <cell r="H757" t="str">
            <v>WB</v>
          </cell>
        </row>
        <row r="758">
          <cell r="C758" t="str">
            <v>MitchWallis</v>
          </cell>
          <cell r="D758">
            <v>56</v>
          </cell>
          <cell r="E758" t="str">
            <v>22y 4m</v>
          </cell>
          <cell r="F758">
            <v>33901</v>
          </cell>
          <cell r="G758" t="str">
            <v>DNP</v>
          </cell>
          <cell r="H758" t="str">
            <v>WB</v>
          </cell>
        </row>
        <row r="759">
          <cell r="C759" t="str">
            <v>MitchHoneychurch</v>
          </cell>
          <cell r="D759">
            <v>3</v>
          </cell>
          <cell r="E759" t="str">
            <v>20y</v>
          </cell>
          <cell r="F759">
            <v>34760</v>
          </cell>
          <cell r="G759" t="str">
            <v>DNP</v>
          </cell>
          <cell r="H759" t="str">
            <v>WB</v>
          </cell>
        </row>
        <row r="760">
          <cell r="C760" t="str">
            <v>NathanHrovat</v>
          </cell>
          <cell r="D760">
            <v>19</v>
          </cell>
          <cell r="E760" t="str">
            <v>20y 9m</v>
          </cell>
          <cell r="F760">
            <v>34492</v>
          </cell>
          <cell r="G760" t="str">
            <v>DNP</v>
          </cell>
          <cell r="H760" t="str">
            <v>WB</v>
          </cell>
        </row>
        <row r="761">
          <cell r="C761" t="str">
            <v>RoarkeSmith</v>
          </cell>
          <cell r="D761">
            <v>0</v>
          </cell>
          <cell r="E761" t="str">
            <v>18y 5m</v>
          </cell>
          <cell r="F761">
            <v>35319</v>
          </cell>
          <cell r="G761" t="str">
            <v>DNP</v>
          </cell>
          <cell r="H761" t="str">
            <v>WB</v>
          </cell>
        </row>
        <row r="762">
          <cell r="C762" t="str">
            <v>RobertMurphy</v>
          </cell>
          <cell r="D762">
            <v>271</v>
          </cell>
          <cell r="E762" t="str">
            <v>32y 9m</v>
          </cell>
          <cell r="F762">
            <v>30111</v>
          </cell>
          <cell r="G762" t="str">
            <v>DNP</v>
          </cell>
          <cell r="H762" t="str">
            <v>WB</v>
          </cell>
        </row>
        <row r="763">
          <cell r="C763" t="str">
            <v>SamDarley</v>
          </cell>
          <cell r="D763">
            <v>18</v>
          </cell>
          <cell r="E763" t="str">
            <v>22y</v>
          </cell>
          <cell r="F763">
            <v>34015</v>
          </cell>
          <cell r="G763" t="str">
            <v>DNP</v>
          </cell>
          <cell r="H763" t="str">
            <v>WB</v>
          </cell>
        </row>
        <row r="764">
          <cell r="C764" t="str">
            <v>ShaneBiggs</v>
          </cell>
          <cell r="D764">
            <v>6</v>
          </cell>
          <cell r="E764" t="str">
            <v>23y 7m</v>
          </cell>
          <cell r="F764">
            <v>33455</v>
          </cell>
          <cell r="G764" t="str">
            <v>DNP</v>
          </cell>
          <cell r="H764" t="str">
            <v>WB</v>
          </cell>
        </row>
        <row r="765">
          <cell r="C765" t="str">
            <v>StewartCrameri</v>
          </cell>
          <cell r="D765">
            <v>79</v>
          </cell>
          <cell r="E765" t="str">
            <v>26y 7m</v>
          </cell>
          <cell r="F765">
            <v>32365</v>
          </cell>
          <cell r="G765" t="str">
            <v>DNP</v>
          </cell>
          <cell r="H765" t="str">
            <v>WB</v>
          </cell>
        </row>
        <row r="766">
          <cell r="C766" t="str">
            <v>TomBoyd</v>
          </cell>
          <cell r="D766">
            <v>9</v>
          </cell>
          <cell r="E766" t="str">
            <v>19y 6m</v>
          </cell>
          <cell r="F766">
            <v>34933</v>
          </cell>
          <cell r="G766" t="str">
            <v>DNP</v>
          </cell>
          <cell r="H766" t="str">
            <v>WB</v>
          </cell>
        </row>
        <row r="767">
          <cell r="C767" t="str">
            <v>TomLiberatore</v>
          </cell>
          <cell r="D767">
            <v>77</v>
          </cell>
          <cell r="E767" t="str">
            <v>22y 9m</v>
          </cell>
          <cell r="F767">
            <v>33740</v>
          </cell>
          <cell r="G767" t="str">
            <v>DNP</v>
          </cell>
          <cell r="H767" t="str">
            <v>WB</v>
          </cell>
        </row>
        <row r="768">
          <cell r="C768" t="str">
            <v>TobyMcLean</v>
          </cell>
          <cell r="D768">
            <v>0</v>
          </cell>
          <cell r="E768" t="str">
            <v>19y 1m</v>
          </cell>
          <cell r="F768">
            <v>35095</v>
          </cell>
          <cell r="G768" t="str">
            <v>DNP</v>
          </cell>
          <cell r="H768" t="str">
            <v>WB</v>
          </cell>
        </row>
        <row r="769">
          <cell r="C769" t="str">
            <v>TomCampbell</v>
          </cell>
          <cell r="D769">
            <v>20</v>
          </cell>
          <cell r="E769" t="str">
            <v>23y 4m</v>
          </cell>
          <cell r="F769">
            <v>33544</v>
          </cell>
          <cell r="G769" t="str">
            <v>DNP</v>
          </cell>
          <cell r="H769" t="str">
            <v>WB</v>
          </cell>
        </row>
        <row r="770">
          <cell r="C770" t="str">
            <v>ToryDickson</v>
          </cell>
          <cell r="D770">
            <v>34</v>
          </cell>
          <cell r="E770" t="str">
            <v>27y 5m</v>
          </cell>
          <cell r="F770">
            <v>32046</v>
          </cell>
          <cell r="G770" t="str">
            <v>DNP</v>
          </cell>
          <cell r="H770" t="str">
            <v>WB</v>
          </cell>
        </row>
        <row r="771">
          <cell r="C771" t="str">
            <v>WillMinson</v>
          </cell>
          <cell r="D771">
            <v>179</v>
          </cell>
          <cell r="E771" t="str">
            <v>29y 10m</v>
          </cell>
          <cell r="F771">
            <v>31148</v>
          </cell>
          <cell r="G771" t="str">
            <v>DNP</v>
          </cell>
          <cell r="H771" t="str">
            <v>WB</v>
          </cell>
        </row>
        <row r="772">
          <cell r="C772" t="str">
            <v>ZaineCordy</v>
          </cell>
          <cell r="D772">
            <v>0</v>
          </cell>
          <cell r="E772" t="str">
            <v>18y 4m</v>
          </cell>
          <cell r="F772">
            <v>35365</v>
          </cell>
          <cell r="G772" t="str">
            <v>DNP</v>
          </cell>
          <cell r="H772" t="str">
            <v>WB</v>
          </cell>
        </row>
        <row r="773">
          <cell r="C773" t="str">
            <v>AlecWaterman</v>
          </cell>
          <cell r="D773">
            <v>0</v>
          </cell>
          <cell r="E773" t="str">
            <v>18y 6m</v>
          </cell>
          <cell r="F773">
            <v>35296</v>
          </cell>
          <cell r="G773" t="str">
            <v>DNP</v>
          </cell>
          <cell r="H773" t="str">
            <v>WC</v>
          </cell>
        </row>
        <row r="774">
          <cell r="C774" t="str">
            <v>AndrewGaff</v>
          </cell>
          <cell r="D774">
            <v>85</v>
          </cell>
          <cell r="E774" t="str">
            <v>22y 8m</v>
          </cell>
          <cell r="F774">
            <v>33771</v>
          </cell>
          <cell r="G774" t="str">
            <v>DNP</v>
          </cell>
          <cell r="H774" t="str">
            <v>WC</v>
          </cell>
        </row>
        <row r="775">
          <cell r="C775" t="str">
            <v>BradSheppard</v>
          </cell>
          <cell r="D775">
            <v>59</v>
          </cell>
          <cell r="E775" t="str">
            <v>23y 9m</v>
          </cell>
          <cell r="F775">
            <v>33381</v>
          </cell>
          <cell r="G775" t="str">
            <v>DNP</v>
          </cell>
          <cell r="H775" t="str">
            <v>WC</v>
          </cell>
        </row>
        <row r="776">
          <cell r="C776" t="str">
            <v>BrantColledge</v>
          </cell>
          <cell r="D776">
            <v>2</v>
          </cell>
          <cell r="E776" t="str">
            <v>20y 4m</v>
          </cell>
          <cell r="F776">
            <v>34632</v>
          </cell>
          <cell r="G776" t="str">
            <v>DNP</v>
          </cell>
          <cell r="H776" t="str">
            <v>WC</v>
          </cell>
        </row>
        <row r="777">
          <cell r="C777" t="str">
            <v>CallumSinclair</v>
          </cell>
          <cell r="D777">
            <v>9</v>
          </cell>
          <cell r="E777" t="str">
            <v>25y 5m</v>
          </cell>
          <cell r="F777">
            <v>32774</v>
          </cell>
          <cell r="G777" t="str">
            <v>DNP</v>
          </cell>
          <cell r="H777" t="str">
            <v>WC</v>
          </cell>
        </row>
        <row r="778">
          <cell r="C778" t="str">
            <v>ChrisMasten</v>
          </cell>
          <cell r="D778">
            <v>118</v>
          </cell>
          <cell r="E778" t="str">
            <v>25y 10m</v>
          </cell>
          <cell r="F778">
            <v>32630</v>
          </cell>
          <cell r="G778" t="str">
            <v>DNP</v>
          </cell>
          <cell r="H778" t="str">
            <v>WC</v>
          </cell>
        </row>
        <row r="779">
          <cell r="C779" t="str">
            <v>CoreyAdamson</v>
          </cell>
          <cell r="D779">
            <v>0</v>
          </cell>
          <cell r="E779" t="str">
            <v>23y</v>
          </cell>
          <cell r="F779">
            <v>33657</v>
          </cell>
          <cell r="G779" t="str">
            <v>DNP</v>
          </cell>
          <cell r="H779" t="str">
            <v>WC</v>
          </cell>
        </row>
        <row r="780">
          <cell r="C780" t="str">
            <v>DamienCavka</v>
          </cell>
          <cell r="D780">
            <v>0</v>
          </cell>
          <cell r="E780" t="str">
            <v>18y 9m</v>
          </cell>
          <cell r="F780">
            <v>35219</v>
          </cell>
          <cell r="G780" t="str">
            <v>DNP</v>
          </cell>
          <cell r="H780" t="str">
            <v>WC</v>
          </cell>
        </row>
        <row r="781">
          <cell r="C781" t="str">
            <v>DomSheed</v>
          </cell>
          <cell r="D781">
            <v>10</v>
          </cell>
          <cell r="E781" t="str">
            <v>19y 11m</v>
          </cell>
          <cell r="F781">
            <v>34799</v>
          </cell>
          <cell r="G781" t="str">
            <v>DNP</v>
          </cell>
          <cell r="H781" t="str">
            <v>WC</v>
          </cell>
        </row>
        <row r="782">
          <cell r="C782" t="str">
            <v>DylanMain</v>
          </cell>
          <cell r="D782">
            <v>0</v>
          </cell>
          <cell r="E782" t="str">
            <v>19y 6m</v>
          </cell>
          <cell r="F782">
            <v>34944</v>
          </cell>
          <cell r="G782" t="str">
            <v>DNP</v>
          </cell>
          <cell r="H782" t="str">
            <v>WC</v>
          </cell>
        </row>
        <row r="783">
          <cell r="C783" t="str">
            <v>ElliotYeo</v>
          </cell>
          <cell r="D783">
            <v>40</v>
          </cell>
          <cell r="E783" t="str">
            <v>21y 5m</v>
          </cell>
          <cell r="F783">
            <v>34243</v>
          </cell>
          <cell r="G783" t="str">
            <v>DNP</v>
          </cell>
          <cell r="H783" t="str">
            <v>WC</v>
          </cell>
        </row>
        <row r="784">
          <cell r="C784" t="str">
            <v>EricMacKenzie</v>
          </cell>
          <cell r="D784">
            <v>121</v>
          </cell>
          <cell r="E784" t="str">
            <v>26y 9m</v>
          </cell>
          <cell r="F784">
            <v>32282</v>
          </cell>
          <cell r="G784" t="str">
            <v>DNP</v>
          </cell>
          <cell r="H784" t="str">
            <v>WC</v>
          </cell>
        </row>
        <row r="785">
          <cell r="C785" t="str">
            <v>FraserMcInnes</v>
          </cell>
          <cell r="D785">
            <v>0</v>
          </cell>
          <cell r="E785" t="str">
            <v>21y 7m</v>
          </cell>
          <cell r="F785">
            <v>34169</v>
          </cell>
          <cell r="G785" t="str">
            <v>DNP</v>
          </cell>
          <cell r="H785" t="str">
            <v>WC</v>
          </cell>
        </row>
        <row r="786">
          <cell r="C786" t="str">
            <v>JackDarling</v>
          </cell>
          <cell r="D786">
            <v>90</v>
          </cell>
          <cell r="E786" t="str">
            <v>22y 8m</v>
          </cell>
          <cell r="F786">
            <v>33768</v>
          </cell>
          <cell r="G786" t="str">
            <v>DNP</v>
          </cell>
          <cell r="H786" t="str">
            <v>WC</v>
          </cell>
        </row>
        <row r="787">
          <cell r="C787" t="str">
            <v>JacksonNelson</v>
          </cell>
          <cell r="D787">
            <v>0</v>
          </cell>
          <cell r="E787" t="str">
            <v>18y 11m</v>
          </cell>
          <cell r="F787">
            <v>35139</v>
          </cell>
          <cell r="G787" t="str">
            <v>DNP</v>
          </cell>
          <cell r="H787" t="str">
            <v>WC</v>
          </cell>
        </row>
        <row r="788">
          <cell r="C788" t="str">
            <v>JamieBennell</v>
          </cell>
          <cell r="D788">
            <v>76</v>
          </cell>
          <cell r="E788" t="str">
            <v>24y 9m</v>
          </cell>
          <cell r="F788">
            <v>33031</v>
          </cell>
          <cell r="G788" t="str">
            <v>DNP</v>
          </cell>
          <cell r="H788" t="str">
            <v>WC</v>
          </cell>
        </row>
        <row r="789">
          <cell r="C789" t="str">
            <v>JamieCripps</v>
          </cell>
          <cell r="D789">
            <v>50</v>
          </cell>
          <cell r="E789" t="str">
            <v>22y 10m</v>
          </cell>
          <cell r="F789">
            <v>33717</v>
          </cell>
          <cell r="G789" t="str">
            <v>DNP</v>
          </cell>
          <cell r="H789" t="str">
            <v>WC</v>
          </cell>
        </row>
        <row r="790">
          <cell r="C790" t="str">
            <v>JeremyMcGovern</v>
          </cell>
          <cell r="D790">
            <v>13</v>
          </cell>
          <cell r="E790" t="str">
            <v>22y 10m</v>
          </cell>
          <cell r="F790">
            <v>33709</v>
          </cell>
          <cell r="G790" t="str">
            <v>DNP</v>
          </cell>
          <cell r="H790" t="str">
            <v>WC</v>
          </cell>
        </row>
        <row r="791">
          <cell r="C791" t="str">
            <v>JoshHill</v>
          </cell>
          <cell r="D791">
            <v>117</v>
          </cell>
          <cell r="E791" t="str">
            <v>26y 1m</v>
          </cell>
          <cell r="F791">
            <v>32527</v>
          </cell>
          <cell r="G791" t="str">
            <v>DNP</v>
          </cell>
          <cell r="H791" t="str">
            <v>WC</v>
          </cell>
        </row>
        <row r="792">
          <cell r="C792" t="str">
            <v>JoshPKennedy</v>
          </cell>
          <cell r="D792">
            <v>140</v>
          </cell>
          <cell r="E792" t="str">
            <v>27y 6m</v>
          </cell>
          <cell r="F792">
            <v>32014</v>
          </cell>
          <cell r="G792" t="str">
            <v>DNP</v>
          </cell>
          <cell r="H792" t="str">
            <v>WC</v>
          </cell>
        </row>
        <row r="793">
          <cell r="C793" t="str">
            <v>KaneLucas</v>
          </cell>
          <cell r="D793">
            <v>42</v>
          </cell>
          <cell r="E793" t="str">
            <v>23y 8m</v>
          </cell>
          <cell r="F793">
            <v>33415</v>
          </cell>
          <cell r="G793">
            <v>0</v>
          </cell>
          <cell r="H793" t="str">
            <v>WC</v>
          </cell>
        </row>
        <row r="794">
          <cell r="C794" t="str">
            <v>LiamDuggan</v>
          </cell>
          <cell r="D794">
            <v>0</v>
          </cell>
          <cell r="E794" t="str">
            <v>18y 2m</v>
          </cell>
          <cell r="F794">
            <v>35410</v>
          </cell>
          <cell r="G794" t="str">
            <v>DNP</v>
          </cell>
          <cell r="H794" t="str">
            <v>WC</v>
          </cell>
        </row>
        <row r="795">
          <cell r="C795" t="str">
            <v>LukeShuey</v>
          </cell>
          <cell r="D795">
            <v>86</v>
          </cell>
          <cell r="E795" t="str">
            <v>24y 9m</v>
          </cell>
          <cell r="F795">
            <v>33026</v>
          </cell>
          <cell r="G795" t="str">
            <v>DNP</v>
          </cell>
          <cell r="H795" t="str">
            <v>WC</v>
          </cell>
        </row>
        <row r="796">
          <cell r="C796" t="str">
            <v>MalcolmKarpany</v>
          </cell>
          <cell r="D796">
            <v>0</v>
          </cell>
          <cell r="E796" t="str">
            <v>19y 9m</v>
          </cell>
          <cell r="F796">
            <v>34851</v>
          </cell>
          <cell r="G796" t="str">
            <v>DNP</v>
          </cell>
          <cell r="H796" t="str">
            <v>WC</v>
          </cell>
        </row>
        <row r="797">
          <cell r="C797" t="str">
            <v>MarkHutchings</v>
          </cell>
          <cell r="D797">
            <v>25</v>
          </cell>
          <cell r="E797" t="str">
            <v>23y 9m</v>
          </cell>
          <cell r="F797">
            <v>33383</v>
          </cell>
          <cell r="G797" t="str">
            <v>DNP</v>
          </cell>
          <cell r="H797" t="str">
            <v>WC</v>
          </cell>
        </row>
        <row r="798">
          <cell r="C798" t="str">
            <v>MarkLecras</v>
          </cell>
          <cell r="D798">
            <v>130</v>
          </cell>
          <cell r="E798" t="str">
            <v>28y 6m</v>
          </cell>
          <cell r="F798">
            <v>31654</v>
          </cell>
          <cell r="G798" t="str">
            <v>DNP</v>
          </cell>
          <cell r="H798" t="str">
            <v>WC</v>
          </cell>
        </row>
        <row r="799">
          <cell r="C799" t="str">
            <v>MattPriddis</v>
          </cell>
          <cell r="D799">
            <v>173</v>
          </cell>
          <cell r="E799" t="str">
            <v>29y 11m</v>
          </cell>
          <cell r="F799">
            <v>31127</v>
          </cell>
          <cell r="G799" t="str">
            <v>DNP</v>
          </cell>
          <cell r="H799" t="str">
            <v>WC</v>
          </cell>
        </row>
        <row r="800">
          <cell r="C800" t="str">
            <v>MattRosa</v>
          </cell>
          <cell r="D800">
            <v>151</v>
          </cell>
          <cell r="E800" t="str">
            <v>28y 3m</v>
          </cell>
          <cell r="F800">
            <v>31739</v>
          </cell>
          <cell r="G800" t="str">
            <v>DNP</v>
          </cell>
          <cell r="H800" t="str">
            <v>WC</v>
          </cell>
        </row>
        <row r="801">
          <cell r="C801" t="str">
            <v>MitchWBrown</v>
          </cell>
          <cell r="D801">
            <v>89</v>
          </cell>
          <cell r="E801" t="str">
            <v>26y 2m</v>
          </cell>
          <cell r="F801">
            <v>32494</v>
          </cell>
          <cell r="G801" t="str">
            <v>DNP</v>
          </cell>
          <cell r="H801" t="str">
            <v>WC</v>
          </cell>
        </row>
        <row r="802">
          <cell r="C802" t="str">
            <v>MurrayNewman</v>
          </cell>
          <cell r="D802">
            <v>4</v>
          </cell>
          <cell r="E802" t="str">
            <v>21y 3m</v>
          </cell>
          <cell r="F802">
            <v>34291</v>
          </cell>
          <cell r="G802" t="str">
            <v>DNP</v>
          </cell>
          <cell r="H802" t="str">
            <v>WC</v>
          </cell>
        </row>
        <row r="803">
          <cell r="C803" t="str">
            <v>NicNaitanui</v>
          </cell>
          <cell r="D803">
            <v>108</v>
          </cell>
          <cell r="E803" t="str">
            <v>24y 10m</v>
          </cell>
          <cell r="F803">
            <v>32997</v>
          </cell>
          <cell r="G803" t="str">
            <v>DNP</v>
          </cell>
          <cell r="H803" t="str">
            <v>WC</v>
          </cell>
        </row>
        <row r="804">
          <cell r="C804" t="str">
            <v>PaddyBrophy</v>
          </cell>
          <cell r="D804">
            <v>0</v>
          </cell>
          <cell r="E804" t="str">
            <v>21y</v>
          </cell>
          <cell r="F804">
            <v>34387</v>
          </cell>
          <cell r="G804" t="str">
            <v>DNP</v>
          </cell>
          <cell r="H804" t="str">
            <v>WC</v>
          </cell>
        </row>
        <row r="805">
          <cell r="C805" t="str">
            <v>PatrickMcGinnity</v>
          </cell>
          <cell r="D805">
            <v>81</v>
          </cell>
          <cell r="E805" t="str">
            <v>26y</v>
          </cell>
          <cell r="F805">
            <v>32557</v>
          </cell>
          <cell r="G805" t="str">
            <v>DNP</v>
          </cell>
          <cell r="H805" t="str">
            <v>WC</v>
          </cell>
        </row>
        <row r="806">
          <cell r="C806" t="str">
            <v>RowenPowell</v>
          </cell>
          <cell r="D806">
            <v>0</v>
          </cell>
          <cell r="E806" t="str">
            <v>19y 5m</v>
          </cell>
          <cell r="F806">
            <v>34959</v>
          </cell>
          <cell r="G806" t="str">
            <v>DNP</v>
          </cell>
          <cell r="H806" t="str">
            <v>WC</v>
          </cell>
        </row>
        <row r="807">
          <cell r="C807" t="str">
            <v>SamButler</v>
          </cell>
          <cell r="D807">
            <v>120</v>
          </cell>
          <cell r="E807" t="str">
            <v>29y 1m</v>
          </cell>
          <cell r="F807">
            <v>31426</v>
          </cell>
          <cell r="G807" t="str">
            <v>DNP</v>
          </cell>
          <cell r="H807" t="str">
            <v>WC</v>
          </cell>
        </row>
        <row r="808">
          <cell r="C808" t="str">
            <v>ScottLycett</v>
          </cell>
          <cell r="D808">
            <v>22</v>
          </cell>
          <cell r="E808" t="str">
            <v>22y 5m</v>
          </cell>
          <cell r="F808">
            <v>33873</v>
          </cell>
          <cell r="G808" t="str">
            <v>DNP</v>
          </cell>
          <cell r="H808" t="str">
            <v>WC</v>
          </cell>
        </row>
        <row r="809">
          <cell r="C809" t="str">
            <v>ScottSelwood</v>
          </cell>
          <cell r="D809">
            <v>122</v>
          </cell>
          <cell r="E809" t="str">
            <v>24y 11m</v>
          </cell>
          <cell r="F809">
            <v>32959</v>
          </cell>
          <cell r="G809" t="str">
            <v>DNP</v>
          </cell>
          <cell r="H809" t="str">
            <v>WC</v>
          </cell>
        </row>
        <row r="810">
          <cell r="C810" t="str">
            <v>ShannonHurn</v>
          </cell>
          <cell r="D810">
            <v>152</v>
          </cell>
          <cell r="E810" t="str">
            <v>27y 6m</v>
          </cell>
          <cell r="F810">
            <v>32024</v>
          </cell>
          <cell r="G810" t="str">
            <v>DNP</v>
          </cell>
          <cell r="H810" t="str">
            <v>WC</v>
          </cell>
        </row>
        <row r="811">
          <cell r="C811" t="str">
            <v>SharrodWellingham</v>
          </cell>
          <cell r="D811">
            <v>115</v>
          </cell>
          <cell r="E811" t="str">
            <v>26y 8m</v>
          </cell>
          <cell r="F811">
            <v>32331</v>
          </cell>
          <cell r="G811" t="str">
            <v>DNP</v>
          </cell>
          <cell r="H811" t="str">
            <v>WC</v>
          </cell>
        </row>
        <row r="812">
          <cell r="C812" t="str">
            <v>SimonTunbridge</v>
          </cell>
          <cell r="D812">
            <v>6</v>
          </cell>
          <cell r="E812" t="str">
            <v>21y 11m</v>
          </cell>
          <cell r="F812">
            <v>34060</v>
          </cell>
          <cell r="G812" t="str">
            <v>DNP</v>
          </cell>
          <cell r="H812" t="str">
            <v>WC</v>
          </cell>
        </row>
        <row r="813">
          <cell r="C813" t="str">
            <v>TomBarrass</v>
          </cell>
          <cell r="D813">
            <v>0</v>
          </cell>
          <cell r="E813" t="str">
            <v>19y 5m</v>
          </cell>
          <cell r="F813">
            <v>34980</v>
          </cell>
          <cell r="G813" t="str">
            <v>DNP</v>
          </cell>
          <cell r="H813" t="str">
            <v>WC</v>
          </cell>
        </row>
        <row r="814">
          <cell r="C814" t="str">
            <v>TomLamb</v>
          </cell>
          <cell r="D814">
            <v>0</v>
          </cell>
          <cell r="E814" t="str">
            <v>18y 4m</v>
          </cell>
          <cell r="F814">
            <v>35357</v>
          </cell>
          <cell r="G814" t="str">
            <v>DNP</v>
          </cell>
          <cell r="H814" t="str">
            <v>WC</v>
          </cell>
        </row>
        <row r="815">
          <cell r="C815" t="str">
            <v>WillMaginness</v>
          </cell>
          <cell r="D815">
            <v>0</v>
          </cell>
          <cell r="E815" t="str">
            <v>20y 1m</v>
          </cell>
          <cell r="F815">
            <v>34712</v>
          </cell>
          <cell r="G815" t="str">
            <v>DNP</v>
          </cell>
          <cell r="H815" t="str">
            <v>WC</v>
          </cell>
        </row>
        <row r="816">
          <cell r="C816" t="str">
            <v>WillSchofield</v>
          </cell>
          <cell r="D816">
            <v>111</v>
          </cell>
          <cell r="E816" t="str">
            <v>26y 1m</v>
          </cell>
          <cell r="F816">
            <v>32532</v>
          </cell>
          <cell r="G816" t="str">
            <v>DNP</v>
          </cell>
          <cell r="H816" t="str">
            <v>WC</v>
          </cell>
        </row>
        <row r="817">
          <cell r="C817" t="str">
            <v>XavierEllis</v>
          </cell>
          <cell r="D817">
            <v>103</v>
          </cell>
          <cell r="E817" t="str">
            <v>27y</v>
          </cell>
          <cell r="F817">
            <v>32201</v>
          </cell>
          <cell r="G817" t="str">
            <v>DNP</v>
          </cell>
          <cell r="H817" t="str">
            <v>WC</v>
          </cell>
        </row>
      </sheetData>
      <sheetData sheetId="2">
        <row r="2">
          <cell r="A2" t="str">
            <v>RoryAtkins</v>
          </cell>
          <cell r="B2" t="str">
            <v>Knee</v>
          </cell>
          <cell r="C2" t="str">
            <v>11w</v>
          </cell>
        </row>
        <row r="3">
          <cell r="A3" t="str">
            <v>RileyKnight</v>
          </cell>
          <cell r="B3" t="str">
            <v>Ankle</v>
          </cell>
          <cell r="C3" t="str">
            <v>8-9w</v>
          </cell>
        </row>
        <row r="4">
          <cell r="A4" t="str">
            <v>AndyOtten</v>
          </cell>
          <cell r="B4" t="str">
            <v>Knee</v>
          </cell>
          <cell r="C4" t="str">
            <v>5-6m</v>
          </cell>
        </row>
        <row r="5">
          <cell r="A5" t="str">
            <v>BrentReilly</v>
          </cell>
          <cell r="B5" t="str">
            <v>Skull</v>
          </cell>
          <cell r="C5" t="str">
            <v>TBA</v>
          </cell>
        </row>
        <row r="6">
          <cell r="A6" t="str">
            <v>SamShaw</v>
          </cell>
          <cell r="B6" t="str">
            <v>Hamstring</v>
          </cell>
          <cell r="C6" t="str">
            <v>7-9w</v>
          </cell>
        </row>
        <row r="7">
          <cell r="A7" t="str">
            <v>ScottThompson</v>
          </cell>
          <cell r="B7" t="str">
            <v>Hamstring</v>
          </cell>
          <cell r="C7" t="str">
            <v>3-4w</v>
          </cell>
        </row>
        <row r="8">
          <cell r="A8" t="str">
            <v>AllenChristensen</v>
          </cell>
          <cell r="B8" t="str">
            <v>Back</v>
          </cell>
          <cell r="C8" t="str">
            <v>Avail</v>
          </cell>
        </row>
        <row r="9">
          <cell r="A9" t="str">
            <v>JonathanFreeman</v>
          </cell>
          <cell r="B9" t="str">
            <v>Glute</v>
          </cell>
          <cell r="C9" t="str">
            <v>6-8w</v>
          </cell>
        </row>
        <row r="10">
          <cell r="A10" t="str">
            <v>CianHanley</v>
          </cell>
          <cell r="B10" t="str">
            <v>Knee</v>
          </cell>
          <cell r="C10" t="str">
            <v>Seas</v>
          </cell>
        </row>
        <row r="11">
          <cell r="A11" t="str">
            <v>PearceHanley</v>
          </cell>
          <cell r="B11" t="str">
            <v>Hip</v>
          </cell>
          <cell r="C11" t="str">
            <v>14w</v>
          </cell>
        </row>
        <row r="12">
          <cell r="A12" t="str">
            <v>RyanHarwood</v>
          </cell>
          <cell r="B12" t="str">
            <v>Groin</v>
          </cell>
          <cell r="C12" t="str">
            <v>6-7w</v>
          </cell>
        </row>
        <row r="13">
          <cell r="A13" t="str">
            <v>TrentWest</v>
          </cell>
          <cell r="B13" t="str">
            <v>Knee</v>
          </cell>
          <cell r="C13" t="str">
            <v>6-8w</v>
          </cell>
        </row>
        <row r="14">
          <cell r="A14" t="str">
            <v>DavidEllard</v>
          </cell>
          <cell r="B14" t="str">
            <v>Calf</v>
          </cell>
          <cell r="C14" t="str">
            <v>1-2w</v>
          </cell>
        </row>
        <row r="15">
          <cell r="A15" t="str">
            <v>JaydenFoster</v>
          </cell>
          <cell r="B15" t="str">
            <v>Foot</v>
          </cell>
          <cell r="C15" t="str">
            <v>Test</v>
          </cell>
        </row>
        <row r="16">
          <cell r="A16" t="str">
            <v>CameronGiles</v>
          </cell>
          <cell r="B16" t="str">
            <v>Foot</v>
          </cell>
          <cell r="C16" t="str">
            <v>Indef</v>
          </cell>
        </row>
        <row r="17">
          <cell r="A17" t="str">
            <v>NickHolman</v>
          </cell>
          <cell r="B17" t="str">
            <v>Quad</v>
          </cell>
          <cell r="C17" t="str">
            <v>Test</v>
          </cell>
        </row>
        <row r="18">
          <cell r="A18" t="str">
            <v>MatthewKreuzer</v>
          </cell>
          <cell r="B18" t="str">
            <v>Foot</v>
          </cell>
          <cell r="C18" t="str">
            <v>5w</v>
          </cell>
        </row>
        <row r="19">
          <cell r="A19" t="str">
            <v>MarcMurphy</v>
          </cell>
          <cell r="B19" t="str">
            <v>Calf</v>
          </cell>
          <cell r="C19" t="str">
            <v>1-2w</v>
          </cell>
        </row>
        <row r="20">
          <cell r="A20" t="str">
            <v>AndrewWalker</v>
          </cell>
          <cell r="B20" t="str">
            <v>Knee</v>
          </cell>
          <cell r="C20" t="str">
            <v>4w</v>
          </cell>
        </row>
        <row r="21">
          <cell r="A21" t="str">
            <v>MarkWhiley</v>
          </cell>
          <cell r="B21" t="str">
            <v>Achilles tendon</v>
          </cell>
          <cell r="C21" t="str">
            <v>2w</v>
          </cell>
        </row>
        <row r="22">
          <cell r="A22" t="str">
            <v>BrentMacaffer</v>
          </cell>
          <cell r="B22" t="str">
            <v>Knee</v>
          </cell>
          <cell r="C22" t="str">
            <v>3-4w</v>
          </cell>
        </row>
        <row r="23">
          <cell r="A23" t="str">
            <v>JonathonMarsh</v>
          </cell>
          <cell r="B23" t="str">
            <v>Hamstring</v>
          </cell>
          <cell r="C23" t="str">
            <v>2w</v>
          </cell>
        </row>
        <row r="24">
          <cell r="A24" t="str">
            <v>DarcyMoore</v>
          </cell>
          <cell r="B24" t="str">
            <v>Toe</v>
          </cell>
          <cell r="C24" t="str">
            <v>1-2w</v>
          </cell>
        </row>
        <row r="25">
          <cell r="A25" t="str">
            <v>BenReid</v>
          </cell>
          <cell r="B25" t="str">
            <v>Calf</v>
          </cell>
          <cell r="C25" t="str">
            <v>Avail</v>
          </cell>
        </row>
        <row r="26">
          <cell r="A26" t="str">
            <v>MattScharenberg</v>
          </cell>
          <cell r="B26" t="str">
            <v>Knee</v>
          </cell>
          <cell r="C26" t="str">
            <v>Indef</v>
          </cell>
        </row>
        <row r="27">
          <cell r="A27" t="str">
            <v>PaulSeedsman</v>
          </cell>
          <cell r="B27" t="str">
            <v>Hip</v>
          </cell>
          <cell r="C27" t="str">
            <v>3w</v>
          </cell>
        </row>
        <row r="28">
          <cell r="A28" t="str">
            <v>JesseWhite</v>
          </cell>
          <cell r="B28" t="str">
            <v>Corked thigh</v>
          </cell>
          <cell r="C28" t="str">
            <v>Avail</v>
          </cell>
        </row>
        <row r="29">
          <cell r="A29" t="str">
            <v>JarrodWitts</v>
          </cell>
          <cell r="B29" t="str">
            <v>Shoulder</v>
          </cell>
          <cell r="C29" t="str">
            <v>1week</v>
          </cell>
        </row>
        <row r="30">
          <cell r="A30" t="str">
            <v>ClintonYoung</v>
          </cell>
          <cell r="B30" t="str">
            <v>Hamstring</v>
          </cell>
          <cell r="C30" t="str">
            <v>1-2w</v>
          </cell>
        </row>
        <row r="31">
          <cell r="A31" t="str">
            <v>KurtAylett</v>
          </cell>
          <cell r="B31" t="str">
            <v>Hamstring</v>
          </cell>
          <cell r="C31" t="str">
            <v>4w</v>
          </cell>
        </row>
        <row r="32">
          <cell r="A32" t="str">
            <v>CourtenayDempsey</v>
          </cell>
          <cell r="B32" t="str">
            <v>Foot</v>
          </cell>
          <cell r="C32" t="str">
            <v>1week</v>
          </cell>
        </row>
        <row r="33">
          <cell r="A33" t="str">
            <v>WillHams</v>
          </cell>
          <cell r="B33" t="str">
            <v>Ankle</v>
          </cell>
          <cell r="C33" t="str">
            <v>TBC</v>
          </cell>
        </row>
        <row r="34">
          <cell r="A34" t="str">
            <v>DysonHeppell</v>
          </cell>
          <cell r="B34" t="str">
            <v>Knee</v>
          </cell>
          <cell r="C34" t="str">
            <v>2w</v>
          </cell>
        </row>
        <row r="35">
          <cell r="A35" t="str">
            <v>NickKommer</v>
          </cell>
          <cell r="B35" t="str">
            <v>Knee</v>
          </cell>
          <cell r="C35" t="str">
            <v>TBC</v>
          </cell>
        </row>
        <row r="36">
          <cell r="A36" t="str">
            <v>JaydenLaverde</v>
          </cell>
          <cell r="B36" t="str">
            <v>Groin</v>
          </cell>
          <cell r="C36" t="str">
            <v>1week</v>
          </cell>
        </row>
        <row r="37">
          <cell r="A37" t="str">
            <v>TaytePears</v>
          </cell>
          <cell r="B37" t="str">
            <v>Heel</v>
          </cell>
          <cell r="C37" t="str">
            <v>TBC</v>
          </cell>
        </row>
        <row r="38">
          <cell r="A38" t="str">
            <v>JasonWinderlich</v>
          </cell>
          <cell r="B38" t="str">
            <v>Back</v>
          </cell>
          <cell r="C38" t="str">
            <v>TBC</v>
          </cell>
        </row>
        <row r="39">
          <cell r="A39" t="str">
            <v>MichaelBarlow</v>
          </cell>
          <cell r="B39" t="str">
            <v>Ankle</v>
          </cell>
          <cell r="C39" t="str">
            <v>TBC</v>
          </cell>
        </row>
        <row r="40">
          <cell r="A40" t="str">
            <v>ZacDawson</v>
          </cell>
          <cell r="B40" t="str">
            <v>Groin</v>
          </cell>
          <cell r="C40" t="str">
            <v>2-4w</v>
          </cell>
        </row>
        <row r="41">
          <cell r="A41" t="str">
            <v>PaulDuffield</v>
          </cell>
          <cell r="B41" t="str">
            <v>Rib</v>
          </cell>
          <cell r="C41" t="str">
            <v>6w</v>
          </cell>
        </row>
        <row r="42">
          <cell r="A42" t="str">
            <v>AnthonyMorabito</v>
          </cell>
          <cell r="B42" t="str">
            <v>Knee</v>
          </cell>
          <cell r="C42" t="str">
            <v>TBC</v>
          </cell>
        </row>
        <row r="43">
          <cell r="A43" t="str">
            <v>ZacBates</v>
          </cell>
          <cell r="B43" t="str">
            <v>Hamstring</v>
          </cell>
          <cell r="C43" t="str">
            <v>S/T</v>
          </cell>
        </row>
        <row r="44">
          <cell r="A44" t="str">
            <v>CameronDelaney</v>
          </cell>
          <cell r="B44" t="str">
            <v>Foot</v>
          </cell>
          <cell r="C44" t="str">
            <v>L/T</v>
          </cell>
        </row>
        <row r="45">
          <cell r="A45" t="str">
            <v>LincolnMcCarthy</v>
          </cell>
          <cell r="B45" t="str">
            <v>Foot</v>
          </cell>
          <cell r="C45" t="str">
            <v>L/T</v>
          </cell>
        </row>
        <row r="46">
          <cell r="A46" t="str">
            <v>DanielMenzel</v>
          </cell>
          <cell r="B46" t="str">
            <v>Knee/Hamstring</v>
          </cell>
          <cell r="C46" t="str">
            <v>M/T</v>
          </cell>
        </row>
        <row r="47">
          <cell r="A47" t="str">
            <v>RhysStanley</v>
          </cell>
          <cell r="B47" t="str">
            <v>Leg/Bone stress</v>
          </cell>
          <cell r="C47" t="str">
            <v>S/T</v>
          </cell>
        </row>
        <row r="48">
          <cell r="A48" t="str">
            <v>JacksonThurlow</v>
          </cell>
          <cell r="B48" t="str">
            <v>Kidney</v>
          </cell>
          <cell r="C48" t="str">
            <v>M/T</v>
          </cell>
        </row>
        <row r="49">
          <cell r="A49" t="str">
            <v>NathanVardy</v>
          </cell>
          <cell r="B49" t="str">
            <v>Knee</v>
          </cell>
          <cell r="C49" t="str">
            <v>M/T</v>
          </cell>
        </row>
        <row r="50">
          <cell r="A50" t="str">
            <v>GaryAblett</v>
          </cell>
          <cell r="B50" t="str">
            <v>Shoulder</v>
          </cell>
          <cell r="C50" t="str">
            <v>1-2w</v>
          </cell>
        </row>
        <row r="51">
          <cell r="A51" t="str">
            <v>CharlieDixon</v>
          </cell>
          <cell r="B51" t="str">
            <v>Ankle</v>
          </cell>
          <cell r="C51" t="str">
            <v>4w</v>
          </cell>
        </row>
        <row r="52">
          <cell r="A52" t="str">
            <v>TomLynch</v>
          </cell>
          <cell r="B52" t="str">
            <v>Suspended</v>
          </cell>
          <cell r="C52" t="str">
            <v>R2</v>
          </cell>
        </row>
        <row r="53">
          <cell r="A53" t="str">
            <v>JaegerO'Meara</v>
          </cell>
          <cell r="B53" t="str">
            <v>Knee</v>
          </cell>
          <cell r="C53" t="str">
            <v>1-2w</v>
          </cell>
        </row>
        <row r="54">
          <cell r="A54" t="str">
            <v>DannyStanley</v>
          </cell>
          <cell r="B54" t="str">
            <v>Thigh</v>
          </cell>
          <cell r="C54" t="str">
            <v>1-2w</v>
          </cell>
        </row>
        <row r="55">
          <cell r="A55" t="str">
            <v>HenrySchade</v>
          </cell>
          <cell r="B55" t="str">
            <v>Ankle</v>
          </cell>
          <cell r="C55" t="str">
            <v>1-2w</v>
          </cell>
        </row>
        <row r="56">
          <cell r="A56" t="str">
            <v>SeanLemmens</v>
          </cell>
          <cell r="B56" t="str">
            <v>Turf toe</v>
          </cell>
          <cell r="C56" t="str">
            <v>1-2w</v>
          </cell>
        </row>
        <row r="57">
          <cell r="A57" t="str">
            <v>JeremyFinlayson</v>
          </cell>
          <cell r="B57" t="str">
            <v>Hip</v>
          </cell>
          <cell r="C57" t="str">
            <v>6w</v>
          </cell>
        </row>
        <row r="58">
          <cell r="A58" t="str">
            <v>CalebMarchbank</v>
          </cell>
          <cell r="B58" t="str">
            <v>Shin</v>
          </cell>
          <cell r="C58" t="str">
            <v>4w</v>
          </cell>
        </row>
        <row r="59">
          <cell r="A59" t="str">
            <v>TimMohr</v>
          </cell>
          <cell r="B59" t="str">
            <v>Knee</v>
          </cell>
          <cell r="C59" t="str">
            <v>2w</v>
          </cell>
        </row>
        <row r="60">
          <cell r="A60" t="str">
            <v>JonathonPatton</v>
          </cell>
          <cell r="B60" t="str">
            <v>Knee</v>
          </cell>
          <cell r="C60" t="str">
            <v>Indef</v>
          </cell>
        </row>
        <row r="61">
          <cell r="A61" t="str">
            <v>LachiePlowman</v>
          </cell>
          <cell r="B61" t="str">
            <v>Elbow</v>
          </cell>
          <cell r="C61" t="str">
            <v>10w</v>
          </cell>
        </row>
        <row r="62">
          <cell r="A62" t="str">
            <v>TomScully</v>
          </cell>
          <cell r="B62" t="str">
            <v>Ankle</v>
          </cell>
          <cell r="C62" t="str">
            <v>2w</v>
          </cell>
        </row>
        <row r="63">
          <cell r="A63" t="str">
            <v>LiamSumner</v>
          </cell>
          <cell r="B63" t="str">
            <v>Foot</v>
          </cell>
          <cell r="C63" t="str">
            <v>7w</v>
          </cell>
        </row>
        <row r="64">
          <cell r="A64" t="str">
            <v>JacobTownsend</v>
          </cell>
          <cell r="B64" t="str">
            <v>Foot</v>
          </cell>
          <cell r="C64" t="str">
            <v>4w</v>
          </cell>
        </row>
        <row r="65">
          <cell r="A65" t="str">
            <v>GrantBirchall</v>
          </cell>
          <cell r="B65" t="str">
            <v>Knee</v>
          </cell>
          <cell r="C65" t="str">
            <v>1-2w</v>
          </cell>
        </row>
        <row r="66">
          <cell r="A66" t="str">
            <v>KaidenBrand</v>
          </cell>
          <cell r="B66" t="str">
            <v>Shoulder</v>
          </cell>
          <cell r="C66" t="str">
            <v>4-5m</v>
          </cell>
        </row>
        <row r="67">
          <cell r="A67" t="str">
            <v>ChrisDawes</v>
          </cell>
          <cell r="B67" t="str">
            <v>Suspended</v>
          </cell>
          <cell r="C67" t="str">
            <v>R2</v>
          </cell>
        </row>
        <row r="68">
          <cell r="A68" t="str">
            <v>JeremyHowe</v>
          </cell>
          <cell r="B68" t="str">
            <v>Hamstring</v>
          </cell>
          <cell r="C68" t="str">
            <v>2w</v>
          </cell>
        </row>
        <row r="69">
          <cell r="A69" t="str">
            <v>AlexNeal-Bullen</v>
          </cell>
          <cell r="B69" t="str">
            <v>Knee</v>
          </cell>
          <cell r="C69" t="str">
            <v>4w</v>
          </cell>
        </row>
        <row r="70">
          <cell r="A70" t="str">
            <v>ChristianPetracca</v>
          </cell>
          <cell r="B70" t="str">
            <v>Knee</v>
          </cell>
          <cell r="C70" t="str">
            <v>Seas</v>
          </cell>
        </row>
        <row r="71">
          <cell r="A71" t="str">
            <v>JackTrengove</v>
          </cell>
          <cell r="B71" t="str">
            <v>Foot</v>
          </cell>
          <cell r="C71" t="str">
            <v>Indef</v>
          </cell>
        </row>
        <row r="72">
          <cell r="A72" t="str">
            <v>BernieVince</v>
          </cell>
          <cell r="B72" t="str">
            <v>Hamstring</v>
          </cell>
          <cell r="C72" t="str">
            <v>2w</v>
          </cell>
        </row>
        <row r="73">
          <cell r="A73" t="str">
            <v>NathanGrima</v>
          </cell>
          <cell r="B73" t="str">
            <v>Back</v>
          </cell>
          <cell r="C73" t="str">
            <v>10-12w</v>
          </cell>
        </row>
        <row r="74">
          <cell r="A74" t="str">
            <v>LachlanHansen</v>
          </cell>
          <cell r="B74" t="str">
            <v>Hips</v>
          </cell>
          <cell r="C74" t="str">
            <v>2w</v>
          </cell>
        </row>
        <row r="75">
          <cell r="A75" t="str">
            <v>AaronMullett</v>
          </cell>
          <cell r="B75" t="str">
            <v>Shoulder</v>
          </cell>
          <cell r="C75" t="str">
            <v>10w</v>
          </cell>
        </row>
        <row r="76">
          <cell r="A76" t="str">
            <v>LoganAustin</v>
          </cell>
          <cell r="B76" t="str">
            <v>Shoulder</v>
          </cell>
          <cell r="C76" t="str">
            <v>2-3w</v>
          </cell>
        </row>
        <row r="77">
          <cell r="A77" t="str">
            <v>SamColquhoun</v>
          </cell>
          <cell r="B77" t="str">
            <v>Knee</v>
          </cell>
          <cell r="C77" t="str">
            <v>2-3w</v>
          </cell>
        </row>
        <row r="78">
          <cell r="A78" t="str">
            <v>BillyFrampton*</v>
          </cell>
          <cell r="B78" t="str">
            <v>Shin</v>
          </cell>
          <cell r="C78" t="str">
            <v>5-8w</v>
          </cell>
        </row>
        <row r="79">
          <cell r="A79" t="str">
            <v>HamishHartlett</v>
          </cell>
          <cell r="B79" t="str">
            <v>Groin</v>
          </cell>
          <cell r="C79" t="str">
            <v>1-2w</v>
          </cell>
        </row>
        <row r="80">
          <cell r="A80" t="str">
            <v>JarradRedden</v>
          </cell>
          <cell r="B80" t="str">
            <v>Knee</v>
          </cell>
          <cell r="C80" t="str">
            <v>Test</v>
          </cell>
        </row>
        <row r="81">
          <cell r="A81" t="str">
            <v>MasonShaw</v>
          </cell>
          <cell r="B81" t="str">
            <v>Groin</v>
          </cell>
          <cell r="C81" t="str">
            <v>2-3w</v>
          </cell>
        </row>
        <row r="82">
          <cell r="A82" t="str">
            <v>JacksonTrengove</v>
          </cell>
          <cell r="B82" t="str">
            <v>Shoulder</v>
          </cell>
          <cell r="C82" t="str">
            <v>2-3w</v>
          </cell>
        </row>
        <row r="83">
          <cell r="A83" t="str">
            <v>ChadWingard</v>
          </cell>
          <cell r="B83" t="str">
            <v>Knee</v>
          </cell>
          <cell r="C83" t="str">
            <v>2-3w</v>
          </cell>
        </row>
        <row r="84">
          <cell r="A84" t="str">
            <v>MattDea</v>
          </cell>
          <cell r="B84" t="str">
            <v>Hamstring</v>
          </cell>
          <cell r="C84" t="str">
            <v>2-4w</v>
          </cell>
        </row>
        <row r="85">
          <cell r="A85" t="str">
            <v>CoreyEllis</v>
          </cell>
          <cell r="B85" t="str">
            <v>Foot</v>
          </cell>
          <cell r="C85" t="str">
            <v>1-2w</v>
          </cell>
        </row>
        <row r="86">
          <cell r="A86" t="str">
            <v>NathanFoley</v>
          </cell>
          <cell r="B86" t="str">
            <v>Foot</v>
          </cell>
          <cell r="C86" t="str">
            <v>7-9w</v>
          </cell>
        </row>
        <row r="87">
          <cell r="A87" t="str">
            <v>MattThomas</v>
          </cell>
          <cell r="B87" t="str">
            <v>Knee</v>
          </cell>
          <cell r="C87" t="str">
            <v>1-2w</v>
          </cell>
        </row>
        <row r="88">
          <cell r="A88" t="str">
            <v>JackBillings</v>
          </cell>
          <cell r="B88" t="str">
            <v>Hamstring</v>
          </cell>
          <cell r="C88" t="str">
            <v>3w</v>
          </cell>
        </row>
        <row r="89">
          <cell r="A89" t="str">
            <v>SamGilbert</v>
          </cell>
          <cell r="B89" t="str">
            <v>Foot</v>
          </cell>
          <cell r="C89" t="str">
            <v>7-9w</v>
          </cell>
        </row>
        <row r="90">
          <cell r="A90" t="str">
            <v>DanielMarkworth</v>
          </cell>
          <cell r="B90" t="str">
            <v>Shoulder</v>
          </cell>
          <cell r="C90" t="str">
            <v>Indef</v>
          </cell>
        </row>
        <row r="91">
          <cell r="A91" t="str">
            <v>BrodieMurdoch</v>
          </cell>
          <cell r="B91" t="str">
            <v>Back</v>
          </cell>
          <cell r="C91" t="str">
            <v>Indef</v>
          </cell>
        </row>
        <row r="92">
          <cell r="A92" t="str">
            <v>FarrenRay</v>
          </cell>
          <cell r="B92" t="str">
            <v>Hamstring</v>
          </cell>
          <cell r="C92" t="str">
            <v>11-13w</v>
          </cell>
        </row>
        <row r="93">
          <cell r="A93" t="str">
            <v>SebRoss</v>
          </cell>
          <cell r="B93" t="str">
            <v>Hamstring</v>
          </cell>
          <cell r="C93" t="str">
            <v>10-12w</v>
          </cell>
        </row>
        <row r="94">
          <cell r="A94" t="str">
            <v>ShaneSavage</v>
          </cell>
          <cell r="B94" t="str">
            <v>Hamstring</v>
          </cell>
          <cell r="C94" t="str">
            <v>1week</v>
          </cell>
        </row>
        <row r="95">
          <cell r="A95" t="str">
            <v>TomSimpkin</v>
          </cell>
          <cell r="B95" t="str">
            <v>Knee</v>
          </cell>
          <cell r="C95" t="str">
            <v>Test</v>
          </cell>
        </row>
        <row r="96">
          <cell r="A96" t="str">
            <v>ArrynSiposs</v>
          </cell>
          <cell r="B96" t="str">
            <v>Shoulder</v>
          </cell>
          <cell r="C96" t="str">
            <v>12-16w</v>
          </cell>
        </row>
        <row r="97">
          <cell r="A97" t="str">
            <v>JackSteven</v>
          </cell>
          <cell r="B97" t="str">
            <v>Thigh</v>
          </cell>
          <cell r="C97" t="str">
            <v>Test</v>
          </cell>
        </row>
        <row r="98">
          <cell r="A98" t="str">
            <v>JimmyWebster</v>
          </cell>
          <cell r="B98" t="str">
            <v>Finger</v>
          </cell>
          <cell r="C98" t="str">
            <v>5w</v>
          </cell>
        </row>
        <row r="99">
          <cell r="A99" t="str">
            <v>AlexJohnson</v>
          </cell>
          <cell r="B99" t="str">
            <v>Knee</v>
          </cell>
          <cell r="C99" t="str">
            <v>Indef</v>
          </cell>
        </row>
        <row r="100">
          <cell r="A100" t="str">
            <v>NicNewman</v>
          </cell>
          <cell r="B100" t="str">
            <v>Knee</v>
          </cell>
          <cell r="C100" t="str">
            <v>3-4w</v>
          </cell>
        </row>
        <row r="101">
          <cell r="A101" t="str">
            <v>LloydPerris</v>
          </cell>
          <cell r="B101" t="str">
            <v>Knee</v>
          </cell>
          <cell r="C101" t="str">
            <v>8w</v>
          </cell>
        </row>
        <row r="102">
          <cell r="A102" t="str">
            <v>JackDarling</v>
          </cell>
          <cell r="B102" t="str">
            <v>Foot</v>
          </cell>
          <cell r="C102" t="str">
            <v>4-8w</v>
          </cell>
        </row>
        <row r="103">
          <cell r="A103" t="str">
            <v>XavierEllis</v>
          </cell>
          <cell r="B103" t="str">
            <v>Hamstring</v>
          </cell>
          <cell r="C103" t="str">
            <v>1-3w</v>
          </cell>
        </row>
        <row r="104">
          <cell r="A104" t="str">
            <v>MarkHutchings</v>
          </cell>
          <cell r="B104" t="str">
            <v>Groin</v>
          </cell>
          <cell r="C104" t="str">
            <v>TBC</v>
          </cell>
        </row>
        <row r="105">
          <cell r="A105" t="str">
            <v>EricMackenzie</v>
          </cell>
          <cell r="B105" t="str">
            <v>Knee</v>
          </cell>
          <cell r="C105" t="str">
            <v>Seas</v>
          </cell>
        </row>
        <row r="106">
          <cell r="A106" t="str">
            <v>CallumSinclair</v>
          </cell>
          <cell r="B106" t="str">
            <v>Thumb</v>
          </cell>
          <cell r="C106" t="str">
            <v>3-4w</v>
          </cell>
        </row>
        <row r="107">
          <cell r="A107" t="str">
            <v>ShaneBiggs</v>
          </cell>
          <cell r="B107" t="str">
            <v>Hamstring</v>
          </cell>
          <cell r="C107" t="str">
            <v>2-3w</v>
          </cell>
        </row>
        <row r="108">
          <cell r="A108" t="str">
            <v>ZaineCordy</v>
          </cell>
          <cell r="B108" t="str">
            <v>Shoulder</v>
          </cell>
          <cell r="C108" t="str">
            <v>6-7w</v>
          </cell>
        </row>
        <row r="109">
          <cell r="A109" t="str">
            <v>NathanHrovat</v>
          </cell>
          <cell r="B109" t="str">
            <v>Ribs</v>
          </cell>
          <cell r="C109" t="str">
            <v>Test</v>
          </cell>
        </row>
        <row r="110">
          <cell r="A110" t="str">
            <v>TomLiberatore</v>
          </cell>
          <cell r="B110" t="str">
            <v>Knee</v>
          </cell>
          <cell r="C110" t="str">
            <v>Seas</v>
          </cell>
        </row>
        <row r="111">
          <cell r="A111" t="str">
            <v>FletcherRoberts</v>
          </cell>
          <cell r="B111" t="str">
            <v>Groin</v>
          </cell>
          <cell r="C111" t="str">
            <v>2-3w</v>
          </cell>
        </row>
        <row r="112">
          <cell r="A112" t="str">
            <v>ClaySmith</v>
          </cell>
          <cell r="B112" t="str">
            <v>Knee</v>
          </cell>
          <cell r="C112" t="str">
            <v>TBC</v>
          </cell>
        </row>
      </sheetData>
      <sheetData sheetId="3">
        <row r="1">
          <cell r="A1" t="str">
            <v>Pick</v>
          </cell>
          <cell r="B1" t="str">
            <v>Team</v>
          </cell>
          <cell r="C1" t="str">
            <v>Full Name</v>
          </cell>
          <cell r="D1" t="str">
            <v>Coach</v>
          </cell>
        </row>
        <row r="2">
          <cell r="A2">
            <v>1</v>
          </cell>
          <cell r="B2" t="str">
            <v>RH</v>
          </cell>
          <cell r="C2" t="str">
            <v>Rhubarbarians</v>
          </cell>
          <cell r="D2" t="str">
            <v>Heath</v>
          </cell>
        </row>
        <row r="3">
          <cell r="A3">
            <v>2</v>
          </cell>
          <cell r="B3" t="str">
            <v>RO</v>
          </cell>
          <cell r="C3" t="str">
            <v>Roofa's Squadron</v>
          </cell>
          <cell r="D3" t="str">
            <v>Roofa</v>
          </cell>
        </row>
        <row r="4">
          <cell r="A4">
            <v>3</v>
          </cell>
          <cell r="B4" t="str">
            <v>TW</v>
          </cell>
          <cell r="C4" t="str">
            <v>Twaddstars</v>
          </cell>
          <cell r="D4" t="str">
            <v>Twadds</v>
          </cell>
        </row>
        <row r="5">
          <cell r="A5">
            <v>4</v>
          </cell>
          <cell r="B5" t="str">
            <v>BH</v>
          </cell>
          <cell r="C5" t="str">
            <v>Buddhastators</v>
          </cell>
          <cell r="D5" t="str">
            <v>Buddha</v>
          </cell>
        </row>
        <row r="6">
          <cell r="A6">
            <v>5</v>
          </cell>
          <cell r="B6" t="str">
            <v>RE</v>
          </cell>
          <cell r="C6" t="str">
            <v>Real Saints</v>
          </cell>
          <cell r="D6" t="str">
            <v>Rosco</v>
          </cell>
        </row>
        <row r="7">
          <cell r="A7">
            <v>6</v>
          </cell>
          <cell r="B7" t="str">
            <v>MB</v>
          </cell>
          <cell r="C7" t="str">
            <v>May Blooms</v>
          </cell>
          <cell r="D7" t="str">
            <v>Tobes</v>
          </cell>
        </row>
        <row r="8">
          <cell r="A8">
            <v>7</v>
          </cell>
          <cell r="B8" t="str">
            <v>DA</v>
          </cell>
          <cell r="C8" t="str">
            <v>Dark Side</v>
          </cell>
          <cell r="D8" t="str">
            <v>Anand</v>
          </cell>
        </row>
        <row r="9">
          <cell r="A9">
            <v>8</v>
          </cell>
          <cell r="B9" t="str">
            <v>MP</v>
          </cell>
          <cell r="C9" t="str">
            <v>Mustard Pots</v>
          </cell>
          <cell r="D9" t="str">
            <v>Sammy</v>
          </cell>
        </row>
        <row r="10">
          <cell r="A10">
            <v>9</v>
          </cell>
          <cell r="B10" t="str">
            <v>KK</v>
          </cell>
          <cell r="C10" t="str">
            <v>Karl's Krushers</v>
          </cell>
          <cell r="D10" t="str">
            <v>Karl</v>
          </cell>
        </row>
        <row r="11">
          <cell r="A11">
            <v>10</v>
          </cell>
          <cell r="B11" t="str">
            <v>RA</v>
          </cell>
          <cell r="C11" t="str">
            <v>Rapid Sossage</v>
          </cell>
          <cell r="D11" t="str">
            <v>Mick</v>
          </cell>
        </row>
        <row r="12">
          <cell r="A12">
            <v>11</v>
          </cell>
          <cell r="B12" t="str">
            <v>RA</v>
          </cell>
          <cell r="C12" t="str">
            <v>Rapid Sossage</v>
          </cell>
          <cell r="D12" t="str">
            <v>Mick</v>
          </cell>
        </row>
        <row r="13">
          <cell r="A13">
            <v>12</v>
          </cell>
          <cell r="B13" t="str">
            <v>KK</v>
          </cell>
          <cell r="C13" t="str">
            <v>Karl's Krushers</v>
          </cell>
          <cell r="D13" t="str">
            <v>Karl</v>
          </cell>
        </row>
        <row r="14">
          <cell r="A14">
            <v>13</v>
          </cell>
          <cell r="B14" t="str">
            <v>MP</v>
          </cell>
          <cell r="C14" t="str">
            <v>Mustard Pots</v>
          </cell>
          <cell r="D14" t="str">
            <v>Sammy</v>
          </cell>
        </row>
        <row r="15">
          <cell r="A15">
            <v>14</v>
          </cell>
          <cell r="B15" t="str">
            <v>DA</v>
          </cell>
          <cell r="C15" t="str">
            <v>Dark Side</v>
          </cell>
          <cell r="D15" t="str">
            <v>Anand</v>
          </cell>
        </row>
        <row r="16">
          <cell r="A16">
            <v>15</v>
          </cell>
          <cell r="B16" t="str">
            <v>MB</v>
          </cell>
          <cell r="C16" t="str">
            <v>May Blooms</v>
          </cell>
          <cell r="D16" t="str">
            <v>Tobes</v>
          </cell>
        </row>
        <row r="17">
          <cell r="A17">
            <v>16</v>
          </cell>
          <cell r="B17" t="str">
            <v>RE</v>
          </cell>
          <cell r="C17" t="str">
            <v>Real Saints</v>
          </cell>
          <cell r="D17" t="str">
            <v>Rosco</v>
          </cell>
        </row>
        <row r="18">
          <cell r="A18">
            <v>17</v>
          </cell>
          <cell r="B18" t="str">
            <v>BH</v>
          </cell>
          <cell r="C18" t="str">
            <v>Buddhastators</v>
          </cell>
          <cell r="D18" t="str">
            <v>Buddha</v>
          </cell>
        </row>
        <row r="19">
          <cell r="A19">
            <v>18</v>
          </cell>
          <cell r="B19" t="str">
            <v>TW</v>
          </cell>
          <cell r="C19" t="str">
            <v>Twaddstars</v>
          </cell>
          <cell r="D19" t="str">
            <v>Twadds</v>
          </cell>
        </row>
        <row r="20">
          <cell r="A20">
            <v>19</v>
          </cell>
          <cell r="B20" t="str">
            <v>RO</v>
          </cell>
          <cell r="C20" t="str">
            <v>Roofa's Squadron</v>
          </cell>
          <cell r="D20" t="str">
            <v>Roofa</v>
          </cell>
        </row>
        <row r="21">
          <cell r="A21">
            <v>20</v>
          </cell>
          <cell r="B21" t="str">
            <v>RH</v>
          </cell>
          <cell r="C21" t="str">
            <v>Rhubarbarians</v>
          </cell>
          <cell r="D21" t="str">
            <v>Heath</v>
          </cell>
        </row>
        <row r="22">
          <cell r="A22">
            <v>21</v>
          </cell>
          <cell r="B22" t="str">
            <v>RH</v>
          </cell>
          <cell r="C22" t="str">
            <v>Rhubarbarians</v>
          </cell>
          <cell r="D22" t="str">
            <v>Heath</v>
          </cell>
        </row>
        <row r="23">
          <cell r="A23">
            <v>22</v>
          </cell>
          <cell r="B23" t="str">
            <v>RO</v>
          </cell>
          <cell r="C23" t="str">
            <v>Roofa's Squadron</v>
          </cell>
          <cell r="D23" t="str">
            <v>Roofa</v>
          </cell>
        </row>
        <row r="24">
          <cell r="A24">
            <v>23</v>
          </cell>
          <cell r="B24" t="str">
            <v>TW</v>
          </cell>
          <cell r="C24" t="str">
            <v>Twaddstars</v>
          </cell>
          <cell r="D24" t="str">
            <v>Twadds</v>
          </cell>
        </row>
        <row r="25">
          <cell r="A25">
            <v>24</v>
          </cell>
          <cell r="B25" t="str">
            <v>BH</v>
          </cell>
          <cell r="C25" t="str">
            <v>Buddhastators</v>
          </cell>
          <cell r="D25" t="str">
            <v>Buddha</v>
          </cell>
        </row>
        <row r="26">
          <cell r="A26">
            <v>25</v>
          </cell>
          <cell r="B26" t="str">
            <v>RE</v>
          </cell>
          <cell r="C26" t="str">
            <v>Real Saints</v>
          </cell>
          <cell r="D26" t="str">
            <v>Rosco</v>
          </cell>
        </row>
        <row r="27">
          <cell r="A27">
            <v>26</v>
          </cell>
          <cell r="B27" t="str">
            <v>MB</v>
          </cell>
          <cell r="C27" t="str">
            <v>May Blooms</v>
          </cell>
          <cell r="D27" t="str">
            <v>Tobes</v>
          </cell>
        </row>
        <row r="28">
          <cell r="A28">
            <v>27</v>
          </cell>
          <cell r="B28" t="str">
            <v>DA</v>
          </cell>
          <cell r="C28" t="str">
            <v>Dark Side</v>
          </cell>
          <cell r="D28" t="str">
            <v>Anand</v>
          </cell>
        </row>
        <row r="29">
          <cell r="A29">
            <v>28</v>
          </cell>
          <cell r="B29" t="str">
            <v>MP</v>
          </cell>
          <cell r="C29" t="str">
            <v>Mustard Pots</v>
          </cell>
          <cell r="D29" t="str">
            <v>Sammy</v>
          </cell>
        </row>
        <row r="30">
          <cell r="A30">
            <v>29</v>
          </cell>
          <cell r="B30" t="str">
            <v>KK</v>
          </cell>
          <cell r="C30" t="str">
            <v>Karl's Krushers</v>
          </cell>
          <cell r="D30" t="str">
            <v>Karl</v>
          </cell>
        </row>
        <row r="31">
          <cell r="A31">
            <v>30</v>
          </cell>
          <cell r="B31" t="str">
            <v>RA</v>
          </cell>
          <cell r="C31" t="str">
            <v>Rapid Sossage</v>
          </cell>
          <cell r="D31" t="str">
            <v>Mick</v>
          </cell>
        </row>
        <row r="32">
          <cell r="A32">
            <v>31</v>
          </cell>
          <cell r="B32" t="str">
            <v>RA</v>
          </cell>
          <cell r="C32" t="str">
            <v>Rapid Sossage</v>
          </cell>
          <cell r="D32" t="str">
            <v>Mick</v>
          </cell>
        </row>
        <row r="33">
          <cell r="A33">
            <v>32</v>
          </cell>
          <cell r="B33" t="str">
            <v>KK</v>
          </cell>
          <cell r="C33" t="str">
            <v>Karl's Krushers</v>
          </cell>
          <cell r="D33" t="str">
            <v>Karl</v>
          </cell>
        </row>
        <row r="34">
          <cell r="A34">
            <v>33</v>
          </cell>
          <cell r="B34" t="str">
            <v>MP</v>
          </cell>
          <cell r="C34" t="str">
            <v>Mustard Pots</v>
          </cell>
          <cell r="D34" t="str">
            <v>Sammy</v>
          </cell>
        </row>
        <row r="35">
          <cell r="A35">
            <v>34</v>
          </cell>
          <cell r="B35" t="str">
            <v>DA</v>
          </cell>
          <cell r="C35" t="str">
            <v>Dark Side</v>
          </cell>
          <cell r="D35" t="str">
            <v>Anand</v>
          </cell>
        </row>
        <row r="36">
          <cell r="A36">
            <v>35</v>
          </cell>
          <cell r="B36" t="str">
            <v>MB</v>
          </cell>
          <cell r="C36" t="str">
            <v>May Blooms</v>
          </cell>
          <cell r="D36" t="str">
            <v>Tobes</v>
          </cell>
        </row>
        <row r="37">
          <cell r="A37">
            <v>36</v>
          </cell>
          <cell r="B37" t="str">
            <v>RE</v>
          </cell>
          <cell r="C37" t="str">
            <v>Real Saints</v>
          </cell>
          <cell r="D37" t="str">
            <v>Rosco</v>
          </cell>
        </row>
        <row r="38">
          <cell r="A38">
            <v>37</v>
          </cell>
          <cell r="B38" t="str">
            <v>BH</v>
          </cell>
          <cell r="C38" t="str">
            <v>Buddhastators</v>
          </cell>
          <cell r="D38" t="str">
            <v>Buddha</v>
          </cell>
        </row>
        <row r="39">
          <cell r="A39">
            <v>38</v>
          </cell>
          <cell r="B39" t="str">
            <v>TW</v>
          </cell>
          <cell r="C39" t="str">
            <v>Twaddstars</v>
          </cell>
          <cell r="D39" t="str">
            <v>Twadds</v>
          </cell>
        </row>
        <row r="40">
          <cell r="A40">
            <v>39</v>
          </cell>
          <cell r="B40" t="str">
            <v>RO</v>
          </cell>
          <cell r="C40" t="str">
            <v>Roofa's Squadron</v>
          </cell>
          <cell r="D40" t="str">
            <v>Roofa</v>
          </cell>
        </row>
        <row r="41">
          <cell r="A41">
            <v>40</v>
          </cell>
          <cell r="B41" t="str">
            <v>RH</v>
          </cell>
          <cell r="C41" t="str">
            <v>Rhubarbarians</v>
          </cell>
          <cell r="D41" t="str">
            <v>Heath</v>
          </cell>
        </row>
        <row r="42">
          <cell r="A42">
            <v>41</v>
          </cell>
          <cell r="B42" t="str">
            <v>RH</v>
          </cell>
          <cell r="C42" t="str">
            <v>Rhubarbarians</v>
          </cell>
          <cell r="D42" t="str">
            <v>Heath</v>
          </cell>
        </row>
        <row r="43">
          <cell r="A43">
            <v>42</v>
          </cell>
          <cell r="B43" t="str">
            <v>RO</v>
          </cell>
          <cell r="C43" t="str">
            <v>Roofa's Squadron</v>
          </cell>
          <cell r="D43" t="str">
            <v>Roofa</v>
          </cell>
        </row>
        <row r="44">
          <cell r="A44">
            <v>43</v>
          </cell>
          <cell r="B44" t="str">
            <v>TW</v>
          </cell>
          <cell r="C44" t="str">
            <v>Twaddstars</v>
          </cell>
          <cell r="D44" t="str">
            <v>Twadds</v>
          </cell>
        </row>
        <row r="45">
          <cell r="A45">
            <v>44</v>
          </cell>
          <cell r="B45" t="str">
            <v>BH</v>
          </cell>
          <cell r="C45" t="str">
            <v>Buddhastators</v>
          </cell>
          <cell r="D45" t="str">
            <v>Buddha</v>
          </cell>
        </row>
        <row r="46">
          <cell r="A46">
            <v>45</v>
          </cell>
          <cell r="B46" t="str">
            <v>RE</v>
          </cell>
          <cell r="C46" t="str">
            <v>Real Saints</v>
          </cell>
          <cell r="D46" t="str">
            <v>Rosco</v>
          </cell>
        </row>
        <row r="47">
          <cell r="A47">
            <v>46</v>
          </cell>
          <cell r="B47" t="str">
            <v>MB</v>
          </cell>
          <cell r="C47" t="str">
            <v>May Blooms</v>
          </cell>
          <cell r="D47" t="str">
            <v>Tobes</v>
          </cell>
        </row>
        <row r="48">
          <cell r="A48">
            <v>47</v>
          </cell>
          <cell r="B48" t="str">
            <v>DA</v>
          </cell>
          <cell r="C48" t="str">
            <v>Dark Side</v>
          </cell>
          <cell r="D48" t="str">
            <v>Anand</v>
          </cell>
        </row>
        <row r="49">
          <cell r="A49">
            <v>48</v>
          </cell>
          <cell r="B49" t="str">
            <v>MP</v>
          </cell>
          <cell r="C49" t="str">
            <v>Mustard Pots</v>
          </cell>
          <cell r="D49" t="str">
            <v>Sammy</v>
          </cell>
        </row>
        <row r="50">
          <cell r="A50">
            <v>49</v>
          </cell>
          <cell r="B50" t="str">
            <v>KK</v>
          </cell>
          <cell r="C50" t="str">
            <v>Karl's Krushers</v>
          </cell>
          <cell r="D50" t="str">
            <v>Karl</v>
          </cell>
        </row>
        <row r="51">
          <cell r="A51">
            <v>50</v>
          </cell>
          <cell r="B51" t="str">
            <v>RA</v>
          </cell>
          <cell r="C51" t="str">
            <v>Rapid Sossage</v>
          </cell>
          <cell r="D51" t="str">
            <v>Mick</v>
          </cell>
        </row>
        <row r="52">
          <cell r="A52">
            <v>51</v>
          </cell>
          <cell r="B52" t="str">
            <v>RA</v>
          </cell>
          <cell r="C52" t="str">
            <v>Rapid Sossage</v>
          </cell>
          <cell r="D52" t="str">
            <v>Mick</v>
          </cell>
        </row>
        <row r="53">
          <cell r="A53">
            <v>52</v>
          </cell>
          <cell r="B53" t="str">
            <v>KK</v>
          </cell>
          <cell r="C53" t="str">
            <v>Karl's Krushers</v>
          </cell>
          <cell r="D53" t="str">
            <v>Karl</v>
          </cell>
        </row>
        <row r="54">
          <cell r="A54">
            <v>53</v>
          </cell>
          <cell r="B54" t="str">
            <v>MP</v>
          </cell>
          <cell r="C54" t="str">
            <v>Mustard Pots</v>
          </cell>
          <cell r="D54" t="str">
            <v>Sammy</v>
          </cell>
        </row>
        <row r="55">
          <cell r="A55">
            <v>54</v>
          </cell>
          <cell r="B55" t="str">
            <v>DA</v>
          </cell>
          <cell r="C55" t="str">
            <v>Dark Side</v>
          </cell>
          <cell r="D55" t="str">
            <v>Anand</v>
          </cell>
        </row>
        <row r="56">
          <cell r="A56">
            <v>55</v>
          </cell>
          <cell r="B56" t="str">
            <v>MB</v>
          </cell>
          <cell r="C56" t="str">
            <v>May Blooms</v>
          </cell>
          <cell r="D56" t="str">
            <v>Tobes</v>
          </cell>
        </row>
        <row r="57">
          <cell r="A57">
            <v>56</v>
          </cell>
          <cell r="B57" t="str">
            <v>RE</v>
          </cell>
          <cell r="C57" t="str">
            <v>Real Saints</v>
          </cell>
          <cell r="D57" t="str">
            <v>Rosco</v>
          </cell>
        </row>
        <row r="58">
          <cell r="A58">
            <v>57</v>
          </cell>
          <cell r="B58" t="str">
            <v>BH</v>
          </cell>
          <cell r="C58" t="str">
            <v>Buddhastators</v>
          </cell>
          <cell r="D58" t="str">
            <v>Buddha</v>
          </cell>
        </row>
        <row r="59">
          <cell r="A59">
            <v>58</v>
          </cell>
          <cell r="B59" t="str">
            <v>TW</v>
          </cell>
          <cell r="C59" t="str">
            <v>Twaddstars</v>
          </cell>
          <cell r="D59" t="str">
            <v>Twadds</v>
          </cell>
        </row>
        <row r="60">
          <cell r="A60">
            <v>59</v>
          </cell>
          <cell r="B60" t="str">
            <v>RO</v>
          </cell>
          <cell r="C60" t="str">
            <v>Roofa's Squadron</v>
          </cell>
          <cell r="D60" t="str">
            <v>Roofa</v>
          </cell>
        </row>
        <row r="61">
          <cell r="A61">
            <v>60</v>
          </cell>
          <cell r="B61" t="str">
            <v>RH</v>
          </cell>
          <cell r="C61" t="str">
            <v>Rhubarbarians</v>
          </cell>
          <cell r="D61" t="str">
            <v>Heath</v>
          </cell>
        </row>
        <row r="62">
          <cell r="A62">
            <v>61</v>
          </cell>
          <cell r="B62" t="str">
            <v>RH</v>
          </cell>
          <cell r="C62" t="str">
            <v>Rhubarbarians</v>
          </cell>
          <cell r="D62" t="str">
            <v>Heath</v>
          </cell>
        </row>
        <row r="63">
          <cell r="A63">
            <v>62</v>
          </cell>
          <cell r="B63" t="str">
            <v>RO</v>
          </cell>
          <cell r="C63" t="str">
            <v>Roofa's Squadron</v>
          </cell>
          <cell r="D63" t="str">
            <v>Roofa</v>
          </cell>
        </row>
        <row r="64">
          <cell r="A64">
            <v>63</v>
          </cell>
          <cell r="B64" t="str">
            <v>TW</v>
          </cell>
          <cell r="C64" t="str">
            <v>Twaddstars</v>
          </cell>
          <cell r="D64" t="str">
            <v>Twadds</v>
          </cell>
        </row>
        <row r="65">
          <cell r="A65">
            <v>64</v>
          </cell>
          <cell r="B65" t="str">
            <v>BH</v>
          </cell>
          <cell r="C65" t="str">
            <v>Buddhastators</v>
          </cell>
          <cell r="D65" t="str">
            <v>Buddha</v>
          </cell>
        </row>
        <row r="66">
          <cell r="A66">
            <v>65</v>
          </cell>
          <cell r="B66" t="str">
            <v>RE</v>
          </cell>
          <cell r="C66" t="str">
            <v>Real Saints</v>
          </cell>
          <cell r="D66" t="str">
            <v>Rosco</v>
          </cell>
        </row>
        <row r="67">
          <cell r="A67">
            <v>66</v>
          </cell>
          <cell r="B67" t="str">
            <v>MB</v>
          </cell>
          <cell r="C67" t="str">
            <v>May Blooms</v>
          </cell>
          <cell r="D67" t="str">
            <v>Tobes</v>
          </cell>
        </row>
        <row r="68">
          <cell r="A68">
            <v>67</v>
          </cell>
          <cell r="B68" t="str">
            <v>DA</v>
          </cell>
          <cell r="C68" t="str">
            <v>Dark Side</v>
          </cell>
          <cell r="D68" t="str">
            <v>Anand</v>
          </cell>
        </row>
        <row r="69">
          <cell r="A69">
            <v>68</v>
          </cell>
          <cell r="B69" t="str">
            <v>MP</v>
          </cell>
          <cell r="C69" t="str">
            <v>Mustard Pots</v>
          </cell>
          <cell r="D69" t="str">
            <v>Sammy</v>
          </cell>
        </row>
        <row r="70">
          <cell r="A70">
            <v>69</v>
          </cell>
          <cell r="B70" t="str">
            <v>KK</v>
          </cell>
          <cell r="C70" t="str">
            <v>Karl's Krushers</v>
          </cell>
          <cell r="D70" t="str">
            <v>Karl</v>
          </cell>
        </row>
        <row r="71">
          <cell r="A71">
            <v>70</v>
          </cell>
          <cell r="B71" t="str">
            <v>RA</v>
          </cell>
          <cell r="C71" t="str">
            <v>Rapid Sossage</v>
          </cell>
          <cell r="D71" t="str">
            <v>Mick</v>
          </cell>
        </row>
        <row r="72">
          <cell r="A72">
            <v>71</v>
          </cell>
          <cell r="B72" t="str">
            <v>RA</v>
          </cell>
          <cell r="C72" t="str">
            <v>Rapid Sossage</v>
          </cell>
          <cell r="D72" t="str">
            <v>Mick</v>
          </cell>
        </row>
        <row r="73">
          <cell r="A73">
            <v>72</v>
          </cell>
          <cell r="B73" t="str">
            <v>KK</v>
          </cell>
          <cell r="C73" t="str">
            <v>Karl's Krushers</v>
          </cell>
          <cell r="D73" t="str">
            <v>Karl</v>
          </cell>
        </row>
        <row r="74">
          <cell r="A74">
            <v>73</v>
          </cell>
          <cell r="B74" t="str">
            <v>MP</v>
          </cell>
          <cell r="C74" t="str">
            <v>Mustard Pots</v>
          </cell>
          <cell r="D74" t="str">
            <v>Sammy</v>
          </cell>
        </row>
        <row r="75">
          <cell r="A75">
            <v>74</v>
          </cell>
          <cell r="B75" t="str">
            <v>DA</v>
          </cell>
          <cell r="C75" t="str">
            <v>Dark Side</v>
          </cell>
          <cell r="D75" t="str">
            <v>Anand</v>
          </cell>
        </row>
        <row r="76">
          <cell r="A76">
            <v>75</v>
          </cell>
          <cell r="B76" t="str">
            <v>MB</v>
          </cell>
          <cell r="C76" t="str">
            <v>May Blooms</v>
          </cell>
          <cell r="D76" t="str">
            <v>Tobes</v>
          </cell>
        </row>
        <row r="77">
          <cell r="A77">
            <v>76</v>
          </cell>
          <cell r="B77" t="str">
            <v>RE</v>
          </cell>
          <cell r="C77" t="str">
            <v>Real Saints</v>
          </cell>
          <cell r="D77" t="str">
            <v>Rosco</v>
          </cell>
        </row>
        <row r="78">
          <cell r="A78">
            <v>77</v>
          </cell>
          <cell r="B78" t="str">
            <v>BH</v>
          </cell>
          <cell r="C78" t="str">
            <v>Buddhastators</v>
          </cell>
          <cell r="D78" t="str">
            <v>Buddha</v>
          </cell>
        </row>
        <row r="79">
          <cell r="A79">
            <v>78</v>
          </cell>
          <cell r="B79" t="str">
            <v>TW</v>
          </cell>
          <cell r="C79" t="str">
            <v>Twaddstars</v>
          </cell>
          <cell r="D79" t="str">
            <v>Twadds</v>
          </cell>
        </row>
        <row r="80">
          <cell r="A80">
            <v>79</v>
          </cell>
          <cell r="B80" t="str">
            <v>RO</v>
          </cell>
          <cell r="C80" t="str">
            <v>Roofa's Squadron</v>
          </cell>
          <cell r="D80" t="str">
            <v>Roofa</v>
          </cell>
        </row>
        <row r="81">
          <cell r="A81">
            <v>80</v>
          </cell>
          <cell r="B81" t="str">
            <v>RH</v>
          </cell>
          <cell r="C81" t="str">
            <v>Rhubarbarians</v>
          </cell>
          <cell r="D81" t="str">
            <v>Heath</v>
          </cell>
        </row>
        <row r="82">
          <cell r="A82">
            <v>81</v>
          </cell>
          <cell r="B82" t="str">
            <v>RH</v>
          </cell>
          <cell r="C82" t="str">
            <v>Rhubarbarians</v>
          </cell>
          <cell r="D82" t="str">
            <v>Heath</v>
          </cell>
        </row>
        <row r="83">
          <cell r="A83">
            <v>82</v>
          </cell>
          <cell r="B83" t="str">
            <v>RO</v>
          </cell>
          <cell r="C83" t="str">
            <v>Roofa's Squadron</v>
          </cell>
          <cell r="D83" t="str">
            <v>Roofa</v>
          </cell>
        </row>
        <row r="84">
          <cell r="A84">
            <v>83</v>
          </cell>
          <cell r="B84" t="str">
            <v>TW</v>
          </cell>
          <cell r="C84" t="str">
            <v>Twaddstars</v>
          </cell>
          <cell r="D84" t="str">
            <v>Twadds</v>
          </cell>
        </row>
        <row r="85">
          <cell r="A85">
            <v>84</v>
          </cell>
          <cell r="B85" t="str">
            <v>BH</v>
          </cell>
          <cell r="C85" t="str">
            <v>Buddhastators</v>
          </cell>
          <cell r="D85" t="str">
            <v>Buddha</v>
          </cell>
        </row>
        <row r="86">
          <cell r="A86">
            <v>85</v>
          </cell>
          <cell r="B86" t="str">
            <v>RE</v>
          </cell>
          <cell r="C86" t="str">
            <v>Real Saints</v>
          </cell>
          <cell r="D86" t="str">
            <v>Rosco</v>
          </cell>
        </row>
        <row r="87">
          <cell r="A87">
            <v>86</v>
          </cell>
          <cell r="B87" t="str">
            <v>MB</v>
          </cell>
          <cell r="C87" t="str">
            <v>May Blooms</v>
          </cell>
          <cell r="D87" t="str">
            <v>Tobes</v>
          </cell>
        </row>
        <row r="88">
          <cell r="A88">
            <v>87</v>
          </cell>
          <cell r="B88" t="str">
            <v>DA</v>
          </cell>
          <cell r="C88" t="str">
            <v>Dark Side</v>
          </cell>
          <cell r="D88" t="str">
            <v>Anand</v>
          </cell>
        </row>
        <row r="89">
          <cell r="A89">
            <v>88</v>
          </cell>
          <cell r="B89" t="str">
            <v>MP</v>
          </cell>
          <cell r="C89" t="str">
            <v>Mustard Pots</v>
          </cell>
          <cell r="D89" t="str">
            <v>Sammy</v>
          </cell>
        </row>
        <row r="90">
          <cell r="A90">
            <v>89</v>
          </cell>
          <cell r="B90" t="str">
            <v>KK</v>
          </cell>
          <cell r="C90" t="str">
            <v>Karl's Krushers</v>
          </cell>
          <cell r="D90" t="str">
            <v>Karl</v>
          </cell>
        </row>
        <row r="91">
          <cell r="A91">
            <v>90</v>
          </cell>
          <cell r="B91" t="str">
            <v>RA</v>
          </cell>
          <cell r="C91" t="str">
            <v>Rapid Sossage</v>
          </cell>
          <cell r="D91" t="str">
            <v>Mick</v>
          </cell>
        </row>
        <row r="92">
          <cell r="A92">
            <v>91</v>
          </cell>
          <cell r="B92" t="str">
            <v>RA</v>
          </cell>
          <cell r="C92" t="str">
            <v>Rapid Sossage</v>
          </cell>
          <cell r="D92" t="str">
            <v>Mick</v>
          </cell>
        </row>
        <row r="93">
          <cell r="A93">
            <v>92</v>
          </cell>
          <cell r="B93" t="str">
            <v>KK</v>
          </cell>
          <cell r="C93" t="str">
            <v>Karl's Krushers</v>
          </cell>
          <cell r="D93" t="str">
            <v>Karl</v>
          </cell>
        </row>
        <row r="94">
          <cell r="A94">
            <v>93</v>
          </cell>
          <cell r="B94" t="str">
            <v>MP</v>
          </cell>
          <cell r="C94" t="str">
            <v>Mustard Pots</v>
          </cell>
          <cell r="D94" t="str">
            <v>Sammy</v>
          </cell>
        </row>
        <row r="95">
          <cell r="A95">
            <v>94</v>
          </cell>
          <cell r="B95" t="str">
            <v>DA</v>
          </cell>
          <cell r="C95" t="str">
            <v>Dark Side</v>
          </cell>
          <cell r="D95" t="str">
            <v>Anand</v>
          </cell>
        </row>
        <row r="96">
          <cell r="A96">
            <v>95</v>
          </cell>
          <cell r="B96" t="str">
            <v>MB</v>
          </cell>
          <cell r="C96" t="str">
            <v>May Blooms</v>
          </cell>
          <cell r="D96" t="str">
            <v>Tobes</v>
          </cell>
        </row>
        <row r="97">
          <cell r="A97">
            <v>96</v>
          </cell>
          <cell r="B97" t="str">
            <v>RE</v>
          </cell>
          <cell r="C97" t="str">
            <v>Real Saints</v>
          </cell>
          <cell r="D97" t="str">
            <v>Rosco</v>
          </cell>
        </row>
        <row r="98">
          <cell r="A98">
            <v>97</v>
          </cell>
          <cell r="B98" t="str">
            <v>BH</v>
          </cell>
          <cell r="C98" t="str">
            <v>Buddhastators</v>
          </cell>
          <cell r="D98" t="str">
            <v>Buddha</v>
          </cell>
        </row>
        <row r="99">
          <cell r="A99">
            <v>98</v>
          </cell>
          <cell r="B99" t="str">
            <v>TW</v>
          </cell>
          <cell r="C99" t="str">
            <v>Twaddstars</v>
          </cell>
          <cell r="D99" t="str">
            <v>Twadds</v>
          </cell>
        </row>
        <row r="100">
          <cell r="A100">
            <v>99</v>
          </cell>
          <cell r="B100" t="str">
            <v>RO</v>
          </cell>
          <cell r="C100" t="str">
            <v>Roofa's Squadron</v>
          </cell>
          <cell r="D100" t="str">
            <v>Roofa</v>
          </cell>
        </row>
        <row r="101">
          <cell r="A101">
            <v>100</v>
          </cell>
          <cell r="B101" t="str">
            <v>RH</v>
          </cell>
          <cell r="C101" t="str">
            <v>Rhubarbarians</v>
          </cell>
          <cell r="D101" t="str">
            <v>Heath</v>
          </cell>
        </row>
        <row r="102">
          <cell r="A102">
            <v>101</v>
          </cell>
          <cell r="B102" t="str">
            <v>RH</v>
          </cell>
          <cell r="C102" t="str">
            <v>Rhubarbarians</v>
          </cell>
          <cell r="D102" t="str">
            <v>Heath</v>
          </cell>
        </row>
        <row r="103">
          <cell r="A103">
            <v>102</v>
          </cell>
          <cell r="B103" t="str">
            <v>RO</v>
          </cell>
          <cell r="C103" t="str">
            <v>Roofa's Squadron</v>
          </cell>
          <cell r="D103" t="str">
            <v>Roofa</v>
          </cell>
        </row>
        <row r="104">
          <cell r="A104">
            <v>103</v>
          </cell>
          <cell r="B104" t="str">
            <v>TW</v>
          </cell>
          <cell r="C104" t="str">
            <v>Twaddstars</v>
          </cell>
          <cell r="D104" t="str">
            <v>Twadds</v>
          </cell>
        </row>
        <row r="105">
          <cell r="A105">
            <v>104</v>
          </cell>
          <cell r="B105" t="str">
            <v>BH</v>
          </cell>
          <cell r="C105" t="str">
            <v>Buddhastators</v>
          </cell>
          <cell r="D105" t="str">
            <v>Buddha</v>
          </cell>
        </row>
        <row r="106">
          <cell r="A106">
            <v>105</v>
          </cell>
          <cell r="B106" t="str">
            <v>RE</v>
          </cell>
          <cell r="C106" t="str">
            <v>Real Saints</v>
          </cell>
          <cell r="D106" t="str">
            <v>Rosco</v>
          </cell>
        </row>
        <row r="107">
          <cell r="A107">
            <v>106</v>
          </cell>
          <cell r="B107" t="str">
            <v>MB</v>
          </cell>
          <cell r="C107" t="str">
            <v>May Blooms</v>
          </cell>
          <cell r="D107" t="str">
            <v>Tobes</v>
          </cell>
        </row>
        <row r="108">
          <cell r="A108">
            <v>107</v>
          </cell>
          <cell r="B108" t="str">
            <v>DA</v>
          </cell>
          <cell r="C108" t="str">
            <v>Dark Side</v>
          </cell>
          <cell r="D108" t="str">
            <v>Anand</v>
          </cell>
        </row>
        <row r="109">
          <cell r="A109">
            <v>108</v>
          </cell>
          <cell r="B109" t="str">
            <v>MP</v>
          </cell>
          <cell r="C109" t="str">
            <v>Mustard Pots</v>
          </cell>
          <cell r="D109" t="str">
            <v>Sammy</v>
          </cell>
        </row>
        <row r="110">
          <cell r="A110">
            <v>109</v>
          </cell>
          <cell r="B110" t="str">
            <v>KK</v>
          </cell>
          <cell r="C110" t="str">
            <v>Karl's Krushers</v>
          </cell>
          <cell r="D110" t="str">
            <v>Karl</v>
          </cell>
        </row>
        <row r="111">
          <cell r="A111">
            <v>110</v>
          </cell>
          <cell r="B111" t="str">
            <v>RA</v>
          </cell>
          <cell r="C111" t="str">
            <v>Rapid Sossage</v>
          </cell>
          <cell r="D111" t="str">
            <v>Mick</v>
          </cell>
        </row>
        <row r="112">
          <cell r="A112">
            <v>111</v>
          </cell>
          <cell r="B112" t="str">
            <v>RA</v>
          </cell>
          <cell r="C112" t="str">
            <v>Rapid Sossage</v>
          </cell>
          <cell r="D112" t="str">
            <v>Mick</v>
          </cell>
        </row>
        <row r="113">
          <cell r="A113">
            <v>112</v>
          </cell>
          <cell r="B113" t="str">
            <v>KK</v>
          </cell>
          <cell r="C113" t="str">
            <v>Karl's Krushers</v>
          </cell>
          <cell r="D113" t="str">
            <v>Karl</v>
          </cell>
        </row>
        <row r="114">
          <cell r="A114">
            <v>113</v>
          </cell>
          <cell r="B114" t="str">
            <v>MP</v>
          </cell>
          <cell r="C114" t="str">
            <v>Mustard Pots</v>
          </cell>
          <cell r="D114" t="str">
            <v>Sammy</v>
          </cell>
        </row>
        <row r="115">
          <cell r="A115">
            <v>114</v>
          </cell>
          <cell r="B115" t="str">
            <v>DA</v>
          </cell>
          <cell r="C115" t="str">
            <v>Dark Side</v>
          </cell>
          <cell r="D115" t="str">
            <v>Anand</v>
          </cell>
        </row>
        <row r="116">
          <cell r="A116">
            <v>115</v>
          </cell>
          <cell r="B116" t="str">
            <v>MB</v>
          </cell>
          <cell r="C116" t="str">
            <v>May Blooms</v>
          </cell>
          <cell r="D116" t="str">
            <v>Tobes</v>
          </cell>
        </row>
        <row r="117">
          <cell r="A117">
            <v>116</v>
          </cell>
          <cell r="B117" t="str">
            <v>RE</v>
          </cell>
          <cell r="C117" t="str">
            <v>Real Saints</v>
          </cell>
          <cell r="D117" t="str">
            <v>Rosco</v>
          </cell>
        </row>
        <row r="118">
          <cell r="A118">
            <v>117</v>
          </cell>
          <cell r="B118" t="str">
            <v>BH</v>
          </cell>
          <cell r="C118" t="str">
            <v>Buddhastators</v>
          </cell>
          <cell r="D118" t="str">
            <v>Buddha</v>
          </cell>
        </row>
        <row r="119">
          <cell r="A119">
            <v>118</v>
          </cell>
          <cell r="B119" t="str">
            <v>TW</v>
          </cell>
          <cell r="C119" t="str">
            <v>Twaddstars</v>
          </cell>
          <cell r="D119" t="str">
            <v>Twadds</v>
          </cell>
        </row>
        <row r="120">
          <cell r="A120">
            <v>119</v>
          </cell>
          <cell r="B120" t="str">
            <v>RO</v>
          </cell>
          <cell r="C120" t="str">
            <v>Roofa's Squadron</v>
          </cell>
          <cell r="D120" t="str">
            <v>Roofa</v>
          </cell>
        </row>
        <row r="121">
          <cell r="A121">
            <v>120</v>
          </cell>
          <cell r="B121" t="str">
            <v>RH</v>
          </cell>
          <cell r="C121" t="str">
            <v>Rhubarbarians</v>
          </cell>
          <cell r="D121" t="str">
            <v>Heath</v>
          </cell>
        </row>
        <row r="122">
          <cell r="A122">
            <v>121</v>
          </cell>
          <cell r="B122" t="str">
            <v>RH</v>
          </cell>
          <cell r="C122" t="str">
            <v>Rhubarbarians</v>
          </cell>
          <cell r="D122" t="str">
            <v>Heath</v>
          </cell>
        </row>
        <row r="123">
          <cell r="A123">
            <v>122</v>
          </cell>
          <cell r="B123" t="str">
            <v>RO</v>
          </cell>
          <cell r="C123" t="str">
            <v>Roofa's Squadron</v>
          </cell>
          <cell r="D123" t="str">
            <v>Roofa</v>
          </cell>
        </row>
        <row r="124">
          <cell r="A124">
            <v>123</v>
          </cell>
          <cell r="B124" t="str">
            <v>TW</v>
          </cell>
          <cell r="C124" t="str">
            <v>Twaddstars</v>
          </cell>
          <cell r="D124" t="str">
            <v>Twadds</v>
          </cell>
        </row>
        <row r="125">
          <cell r="A125">
            <v>124</v>
          </cell>
          <cell r="B125" t="str">
            <v>BH</v>
          </cell>
          <cell r="C125" t="str">
            <v>Buddhastators</v>
          </cell>
          <cell r="D125" t="str">
            <v>Buddha</v>
          </cell>
        </row>
        <row r="126">
          <cell r="A126">
            <v>125</v>
          </cell>
          <cell r="B126" t="str">
            <v>RE</v>
          </cell>
          <cell r="C126" t="str">
            <v>Real Saints</v>
          </cell>
          <cell r="D126" t="str">
            <v>Rosco</v>
          </cell>
        </row>
        <row r="127">
          <cell r="A127">
            <v>126</v>
          </cell>
          <cell r="B127" t="str">
            <v>MB</v>
          </cell>
          <cell r="C127" t="str">
            <v>May Blooms</v>
          </cell>
          <cell r="D127" t="str">
            <v>Tobes</v>
          </cell>
        </row>
        <row r="128">
          <cell r="A128">
            <v>127</v>
          </cell>
          <cell r="B128" t="str">
            <v>DA</v>
          </cell>
          <cell r="C128" t="str">
            <v>Dark Side</v>
          </cell>
          <cell r="D128" t="str">
            <v>Anand</v>
          </cell>
        </row>
        <row r="129">
          <cell r="A129">
            <v>128</v>
          </cell>
          <cell r="B129" t="str">
            <v>MP</v>
          </cell>
          <cell r="C129" t="str">
            <v>Mustard Pots</v>
          </cell>
          <cell r="D129" t="str">
            <v>Sammy</v>
          </cell>
        </row>
        <row r="130">
          <cell r="A130">
            <v>129</v>
          </cell>
          <cell r="B130" t="str">
            <v>KK</v>
          </cell>
          <cell r="C130" t="str">
            <v>Karl's Krushers</v>
          </cell>
          <cell r="D130" t="str">
            <v>Karl</v>
          </cell>
        </row>
        <row r="131">
          <cell r="A131">
            <v>130</v>
          </cell>
          <cell r="B131" t="str">
            <v>RA</v>
          </cell>
          <cell r="C131" t="str">
            <v>Rapid Sossage</v>
          </cell>
          <cell r="D131" t="str">
            <v>Mick</v>
          </cell>
        </row>
        <row r="132">
          <cell r="A132">
            <v>131</v>
          </cell>
          <cell r="B132" t="str">
            <v>RA</v>
          </cell>
          <cell r="C132" t="str">
            <v>Rapid Sossage</v>
          </cell>
          <cell r="D132" t="str">
            <v>Mick</v>
          </cell>
        </row>
        <row r="133">
          <cell r="A133">
            <v>132</v>
          </cell>
          <cell r="B133" t="str">
            <v>KK</v>
          </cell>
          <cell r="C133" t="str">
            <v>Karl's Krushers</v>
          </cell>
          <cell r="D133" t="str">
            <v>Karl</v>
          </cell>
        </row>
        <row r="134">
          <cell r="A134">
            <v>133</v>
          </cell>
          <cell r="B134" t="str">
            <v>MP</v>
          </cell>
          <cell r="C134" t="str">
            <v>Mustard Pots</v>
          </cell>
          <cell r="D134" t="str">
            <v>Sammy</v>
          </cell>
        </row>
        <row r="135">
          <cell r="A135">
            <v>134</v>
          </cell>
          <cell r="B135" t="str">
            <v>DA</v>
          </cell>
          <cell r="C135" t="str">
            <v>Dark Side</v>
          </cell>
          <cell r="D135" t="str">
            <v>Anand</v>
          </cell>
        </row>
        <row r="136">
          <cell r="A136">
            <v>135</v>
          </cell>
          <cell r="B136" t="str">
            <v>MB</v>
          </cell>
          <cell r="C136" t="str">
            <v>May Blooms</v>
          </cell>
          <cell r="D136" t="str">
            <v>Tobes</v>
          </cell>
        </row>
        <row r="137">
          <cell r="A137">
            <v>136</v>
          </cell>
          <cell r="B137" t="str">
            <v>RE</v>
          </cell>
          <cell r="C137" t="str">
            <v>Real Saints</v>
          </cell>
          <cell r="D137" t="str">
            <v>Rosco</v>
          </cell>
        </row>
        <row r="138">
          <cell r="A138">
            <v>137</v>
          </cell>
          <cell r="B138" t="str">
            <v>BH</v>
          </cell>
          <cell r="C138" t="str">
            <v>Buddhastators</v>
          </cell>
          <cell r="D138" t="str">
            <v>Buddha</v>
          </cell>
        </row>
        <row r="139">
          <cell r="A139">
            <v>138</v>
          </cell>
          <cell r="B139" t="str">
            <v>TW</v>
          </cell>
          <cell r="C139" t="str">
            <v>Twaddstars</v>
          </cell>
          <cell r="D139" t="str">
            <v>Twadds</v>
          </cell>
        </row>
        <row r="140">
          <cell r="A140">
            <v>139</v>
          </cell>
          <cell r="B140" t="str">
            <v>RO</v>
          </cell>
          <cell r="C140" t="str">
            <v>Roofa's Squadron</v>
          </cell>
          <cell r="D140" t="str">
            <v>Roofa</v>
          </cell>
        </row>
        <row r="141">
          <cell r="A141">
            <v>140</v>
          </cell>
          <cell r="B141" t="str">
            <v>RH</v>
          </cell>
          <cell r="C141" t="str">
            <v>Rhubarbarians</v>
          </cell>
          <cell r="D141" t="str">
            <v>Heath</v>
          </cell>
        </row>
        <row r="142">
          <cell r="A142">
            <v>141</v>
          </cell>
          <cell r="B142" t="str">
            <v>RH</v>
          </cell>
          <cell r="C142" t="str">
            <v>Rhubarbarians</v>
          </cell>
          <cell r="D142" t="str">
            <v>Heath</v>
          </cell>
        </row>
        <row r="143">
          <cell r="A143">
            <v>142</v>
          </cell>
          <cell r="B143" t="str">
            <v>RO</v>
          </cell>
          <cell r="C143" t="str">
            <v>Roofa's Squadron</v>
          </cell>
          <cell r="D143" t="str">
            <v>Roofa</v>
          </cell>
        </row>
        <row r="144">
          <cell r="A144">
            <v>143</v>
          </cell>
          <cell r="B144" t="str">
            <v>TW</v>
          </cell>
          <cell r="C144" t="str">
            <v>Twaddstars</v>
          </cell>
          <cell r="D144" t="str">
            <v>Twadds</v>
          </cell>
        </row>
        <row r="145">
          <cell r="A145">
            <v>144</v>
          </cell>
          <cell r="B145" t="str">
            <v>BH</v>
          </cell>
          <cell r="C145" t="str">
            <v>Buddhastators</v>
          </cell>
          <cell r="D145" t="str">
            <v>Buddha</v>
          </cell>
        </row>
        <row r="146">
          <cell r="A146">
            <v>145</v>
          </cell>
          <cell r="B146" t="str">
            <v>RE</v>
          </cell>
          <cell r="C146" t="str">
            <v>Real Saints</v>
          </cell>
          <cell r="D146" t="str">
            <v>Rosco</v>
          </cell>
        </row>
        <row r="147">
          <cell r="A147">
            <v>146</v>
          </cell>
          <cell r="B147" t="str">
            <v>MB</v>
          </cell>
          <cell r="C147" t="str">
            <v>May Blooms</v>
          </cell>
          <cell r="D147" t="str">
            <v>Tobes</v>
          </cell>
        </row>
        <row r="148">
          <cell r="A148">
            <v>147</v>
          </cell>
          <cell r="B148" t="str">
            <v>DA</v>
          </cell>
          <cell r="C148" t="str">
            <v>Dark Side</v>
          </cell>
          <cell r="D148" t="str">
            <v>Anand</v>
          </cell>
        </row>
        <row r="149">
          <cell r="A149">
            <v>148</v>
          </cell>
          <cell r="B149" t="str">
            <v>MP</v>
          </cell>
          <cell r="C149" t="str">
            <v>Mustard Pots</v>
          </cell>
          <cell r="D149" t="str">
            <v>Sammy</v>
          </cell>
        </row>
        <row r="150">
          <cell r="A150">
            <v>149</v>
          </cell>
          <cell r="B150" t="str">
            <v>KK</v>
          </cell>
          <cell r="C150" t="str">
            <v>Karl's Krushers</v>
          </cell>
          <cell r="D150" t="str">
            <v>Karl</v>
          </cell>
        </row>
        <row r="151">
          <cell r="A151">
            <v>150</v>
          </cell>
          <cell r="B151" t="str">
            <v>RA</v>
          </cell>
          <cell r="C151" t="str">
            <v>Rapid Sossage</v>
          </cell>
          <cell r="D151" t="str">
            <v>Mick</v>
          </cell>
        </row>
        <row r="152">
          <cell r="A152">
            <v>151</v>
          </cell>
          <cell r="B152" t="str">
            <v>RA</v>
          </cell>
          <cell r="C152" t="str">
            <v>Rapid Sossage</v>
          </cell>
          <cell r="D152" t="str">
            <v>Mick</v>
          </cell>
        </row>
        <row r="153">
          <cell r="A153">
            <v>152</v>
          </cell>
          <cell r="B153" t="str">
            <v>KK</v>
          </cell>
          <cell r="C153" t="str">
            <v>Karl's Krushers</v>
          </cell>
          <cell r="D153" t="str">
            <v>Karl</v>
          </cell>
        </row>
        <row r="154">
          <cell r="A154">
            <v>153</v>
          </cell>
          <cell r="B154" t="str">
            <v>MP</v>
          </cell>
          <cell r="C154" t="str">
            <v>Mustard Pots</v>
          </cell>
          <cell r="D154" t="str">
            <v>Sammy</v>
          </cell>
        </row>
        <row r="155">
          <cell r="A155">
            <v>154</v>
          </cell>
          <cell r="B155" t="str">
            <v>DA</v>
          </cell>
          <cell r="C155" t="str">
            <v>Dark Side</v>
          </cell>
          <cell r="D155" t="str">
            <v>Anand</v>
          </cell>
        </row>
        <row r="156">
          <cell r="A156">
            <v>155</v>
          </cell>
          <cell r="B156" t="str">
            <v>MB</v>
          </cell>
          <cell r="C156" t="str">
            <v>May Blooms</v>
          </cell>
          <cell r="D156" t="str">
            <v>Tobes</v>
          </cell>
        </row>
        <row r="157">
          <cell r="A157">
            <v>156</v>
          </cell>
          <cell r="B157" t="str">
            <v>RE</v>
          </cell>
          <cell r="C157" t="str">
            <v>Real Saints</v>
          </cell>
          <cell r="D157" t="str">
            <v>Rosco</v>
          </cell>
        </row>
        <row r="158">
          <cell r="A158">
            <v>157</v>
          </cell>
          <cell r="B158" t="str">
            <v>BH</v>
          </cell>
          <cell r="C158" t="str">
            <v>Buddhastators</v>
          </cell>
          <cell r="D158" t="str">
            <v>Buddha</v>
          </cell>
        </row>
        <row r="159">
          <cell r="A159">
            <v>158</v>
          </cell>
          <cell r="B159" t="str">
            <v>TW</v>
          </cell>
          <cell r="C159" t="str">
            <v>Twaddstars</v>
          </cell>
          <cell r="D159" t="str">
            <v>Twadds</v>
          </cell>
        </row>
        <row r="160">
          <cell r="A160">
            <v>159</v>
          </cell>
          <cell r="B160" t="str">
            <v>RO</v>
          </cell>
          <cell r="C160" t="str">
            <v>Roofa's Squadron</v>
          </cell>
          <cell r="D160" t="str">
            <v>Roofa</v>
          </cell>
        </row>
        <row r="161">
          <cell r="A161">
            <v>160</v>
          </cell>
          <cell r="B161" t="str">
            <v>RH</v>
          </cell>
          <cell r="C161" t="str">
            <v>Rhubarbarians</v>
          </cell>
          <cell r="D161" t="str">
            <v>Heath</v>
          </cell>
        </row>
        <row r="162">
          <cell r="A162">
            <v>161</v>
          </cell>
          <cell r="B162" t="str">
            <v>XX</v>
          </cell>
          <cell r="C162" t="str">
            <v>No rookie retained</v>
          </cell>
          <cell r="D162" t="str">
            <v>XX</v>
          </cell>
        </row>
        <row r="163">
          <cell r="A163">
            <v>162</v>
          </cell>
          <cell r="B163" t="str">
            <v>XX</v>
          </cell>
          <cell r="C163" t="str">
            <v>No rookie retained</v>
          </cell>
          <cell r="D163" t="str">
            <v>XX</v>
          </cell>
        </row>
        <row r="164">
          <cell r="A164">
            <v>163</v>
          </cell>
          <cell r="B164" t="str">
            <v>XX</v>
          </cell>
          <cell r="C164" t="str">
            <v>No rookie retained</v>
          </cell>
          <cell r="D164" t="str">
            <v>XX</v>
          </cell>
        </row>
        <row r="165">
          <cell r="A165">
            <v>164</v>
          </cell>
          <cell r="B165" t="str">
            <v>XX</v>
          </cell>
          <cell r="C165" t="str">
            <v>No rookie retained</v>
          </cell>
          <cell r="D165" t="str">
            <v>XX</v>
          </cell>
        </row>
        <row r="166">
          <cell r="A166">
            <v>165</v>
          </cell>
          <cell r="B166" t="str">
            <v>XX</v>
          </cell>
          <cell r="C166" t="str">
            <v>No rookie retained</v>
          </cell>
          <cell r="D166" t="str">
            <v>XX</v>
          </cell>
        </row>
        <row r="167">
          <cell r="A167">
            <v>166</v>
          </cell>
          <cell r="B167" t="str">
            <v>XX</v>
          </cell>
          <cell r="C167" t="str">
            <v>No rookie retained</v>
          </cell>
          <cell r="D167" t="str">
            <v>XX</v>
          </cell>
        </row>
        <row r="168">
          <cell r="A168">
            <v>167</v>
          </cell>
          <cell r="B168" t="str">
            <v>XX</v>
          </cell>
          <cell r="C168" t="str">
            <v>No rookie retained</v>
          </cell>
          <cell r="D168" t="str">
            <v>XX</v>
          </cell>
        </row>
        <row r="169">
          <cell r="A169">
            <v>168</v>
          </cell>
          <cell r="B169" t="str">
            <v>XX</v>
          </cell>
          <cell r="C169" t="str">
            <v>No rookie retained</v>
          </cell>
          <cell r="D169" t="str">
            <v>XX</v>
          </cell>
        </row>
        <row r="170">
          <cell r="A170">
            <v>169</v>
          </cell>
          <cell r="B170" t="str">
            <v>XX</v>
          </cell>
          <cell r="C170" t="str">
            <v>No rookie retained</v>
          </cell>
          <cell r="D170" t="str">
            <v>XX</v>
          </cell>
        </row>
        <row r="171">
          <cell r="A171">
            <v>170</v>
          </cell>
          <cell r="B171" t="str">
            <v>XX</v>
          </cell>
          <cell r="C171" t="str">
            <v>No rookie retained</v>
          </cell>
          <cell r="D171" t="str">
            <v>XX</v>
          </cell>
        </row>
        <row r="172">
          <cell r="A172">
            <v>171</v>
          </cell>
          <cell r="B172" t="str">
            <v>XX</v>
          </cell>
          <cell r="C172" t="str">
            <v>DRAFT OVER</v>
          </cell>
          <cell r="D172" t="str">
            <v>XX</v>
          </cell>
        </row>
        <row r="173">
          <cell r="A173">
            <v>172</v>
          </cell>
          <cell r="B173" t="str">
            <v>XX</v>
          </cell>
          <cell r="C173" t="str">
            <v>DRAFT OVER</v>
          </cell>
          <cell r="D173" t="str">
            <v>XX</v>
          </cell>
        </row>
        <row r="174">
          <cell r="A174">
            <v>173</v>
          </cell>
          <cell r="B174" t="str">
            <v>XX</v>
          </cell>
          <cell r="C174" t="str">
            <v>DRAFT OVER</v>
          </cell>
          <cell r="D174" t="str">
            <v>XX</v>
          </cell>
        </row>
        <row r="175">
          <cell r="A175">
            <v>174</v>
          </cell>
          <cell r="B175" t="str">
            <v>XX</v>
          </cell>
          <cell r="C175" t="str">
            <v>DRAFT OVER</v>
          </cell>
          <cell r="D175" t="str">
            <v>XX</v>
          </cell>
        </row>
        <row r="176">
          <cell r="A176">
            <v>175</v>
          </cell>
          <cell r="B176" t="str">
            <v>XX</v>
          </cell>
          <cell r="C176" t="str">
            <v>DRAFT OVER</v>
          </cell>
          <cell r="D176" t="str">
            <v>XX</v>
          </cell>
        </row>
        <row r="177">
          <cell r="A177">
            <v>176</v>
          </cell>
          <cell r="B177" t="str">
            <v>XX</v>
          </cell>
          <cell r="C177" t="str">
            <v>DRAFT OVER</v>
          </cell>
          <cell r="D177" t="str">
            <v>XX</v>
          </cell>
        </row>
        <row r="178">
          <cell r="A178">
            <v>177</v>
          </cell>
          <cell r="B178" t="str">
            <v>XX</v>
          </cell>
          <cell r="C178" t="str">
            <v>DRAFT OVER</v>
          </cell>
          <cell r="D178" t="str">
            <v>XX</v>
          </cell>
        </row>
        <row r="179">
          <cell r="A179">
            <v>178</v>
          </cell>
          <cell r="B179" t="str">
            <v>XX</v>
          </cell>
          <cell r="C179" t="str">
            <v>DRAFT OVER</v>
          </cell>
          <cell r="D179" t="str">
            <v>XX</v>
          </cell>
        </row>
        <row r="180">
          <cell r="A180">
            <v>179</v>
          </cell>
          <cell r="B180" t="str">
            <v>XX</v>
          </cell>
          <cell r="C180" t="str">
            <v>DRAFT OVER</v>
          </cell>
          <cell r="D180" t="str">
            <v>XX</v>
          </cell>
        </row>
        <row r="181">
          <cell r="A181">
            <v>180</v>
          </cell>
        </row>
      </sheetData>
      <sheetData sheetId="4"/>
      <sheetData sheetId="5"/>
      <sheetData sheetId="6"/>
      <sheetData sheetId="7"/>
      <sheetData sheetId="8"/>
      <sheetData sheetId="9"/>
      <sheetData sheetId="10">
        <row r="2">
          <cell r="A2" t="str">
            <v>LukeBrown</v>
          </cell>
          <cell r="B2" t="str">
            <v>B22</v>
          </cell>
        </row>
        <row r="3">
          <cell r="A3" t="str">
            <v>KyleHartigan</v>
          </cell>
          <cell r="B3" t="str">
            <v>B22</v>
          </cell>
        </row>
        <row r="4">
          <cell r="A4" t="str">
            <v>KyleCheney</v>
          </cell>
          <cell r="B4" t="str">
            <v>B22</v>
          </cell>
        </row>
        <row r="5">
          <cell r="A5" t="str">
            <v>BrodieSmith</v>
          </cell>
          <cell r="B5" t="str">
            <v>B22</v>
          </cell>
        </row>
        <row r="6">
          <cell r="A6" t="str">
            <v>DanielTalia</v>
          </cell>
          <cell r="B6" t="str">
            <v>B22</v>
          </cell>
        </row>
        <row r="7">
          <cell r="A7" t="str">
            <v>MatthewJaensch</v>
          </cell>
          <cell r="B7" t="str">
            <v>B22</v>
          </cell>
        </row>
        <row r="8">
          <cell r="A8" t="str">
            <v>DavidMackay</v>
          </cell>
          <cell r="B8" t="str">
            <v>B22</v>
          </cell>
        </row>
        <row r="9">
          <cell r="A9" t="str">
            <v>ScottThompson</v>
          </cell>
          <cell r="B9" t="str">
            <v>B22</v>
          </cell>
        </row>
        <row r="10">
          <cell r="A10" t="str">
            <v>RorySloane</v>
          </cell>
          <cell r="B10" t="str">
            <v>B22</v>
          </cell>
        </row>
        <row r="11">
          <cell r="A11" t="str">
            <v>TomLynch</v>
          </cell>
          <cell r="B11" t="str">
            <v>B22</v>
          </cell>
        </row>
        <row r="12">
          <cell r="A12" t="str">
            <v>JoshJenkins</v>
          </cell>
          <cell r="B12" t="str">
            <v>B22</v>
          </cell>
        </row>
        <row r="13">
          <cell r="A13" t="str">
            <v>RichardDouglas</v>
          </cell>
          <cell r="B13" t="str">
            <v>B22</v>
          </cell>
        </row>
        <row r="14">
          <cell r="A14" t="str">
            <v>EddieBetts</v>
          </cell>
          <cell r="B14" t="str">
            <v>B22</v>
          </cell>
        </row>
        <row r="15">
          <cell r="A15" t="str">
            <v>TaylorWalker</v>
          </cell>
          <cell r="B15" t="str">
            <v>B22</v>
          </cell>
        </row>
        <row r="16">
          <cell r="A16" t="str">
            <v>JamesPodsiadly</v>
          </cell>
          <cell r="B16" t="str">
            <v>B22</v>
          </cell>
        </row>
        <row r="17">
          <cell r="A17" t="str">
            <v>SamJacobs</v>
          </cell>
          <cell r="B17" t="str">
            <v>B22</v>
          </cell>
        </row>
        <row r="18">
          <cell r="A18" t="str">
            <v>NathanvanBerlo</v>
          </cell>
          <cell r="B18" t="str">
            <v>B22</v>
          </cell>
        </row>
        <row r="19">
          <cell r="A19" t="str">
            <v>PatrickDangerfield</v>
          </cell>
          <cell r="B19" t="str">
            <v>B22</v>
          </cell>
        </row>
        <row r="20">
          <cell r="A20" t="str">
            <v>CharlieCameron</v>
          </cell>
          <cell r="B20" t="str">
            <v>B22</v>
          </cell>
        </row>
        <row r="21">
          <cell r="A21" t="str">
            <v>BradCrouch</v>
          </cell>
          <cell r="B21" t="str">
            <v>B22</v>
          </cell>
        </row>
        <row r="22">
          <cell r="A22" t="str">
            <v>MatthewWright</v>
          </cell>
          <cell r="B22" t="str">
            <v>B22</v>
          </cell>
        </row>
        <row r="23">
          <cell r="A23" t="str">
            <v>JarrydLyons</v>
          </cell>
          <cell r="B23" t="str">
            <v>B22</v>
          </cell>
        </row>
        <row r="24">
          <cell r="A24" t="str">
            <v>AndyOtten</v>
          </cell>
          <cell r="B24" t="str">
            <v>B22</v>
          </cell>
        </row>
        <row r="25">
          <cell r="A25" t="str">
            <v>SamShaw</v>
          </cell>
          <cell r="B25" t="str">
            <v>B22</v>
          </cell>
        </row>
        <row r="26">
          <cell r="A26" t="str">
            <v>DarcyGardiner</v>
          </cell>
          <cell r="B26" t="str">
            <v>B22</v>
          </cell>
        </row>
        <row r="27">
          <cell r="A27" t="str">
            <v>DanielMerrett</v>
          </cell>
          <cell r="B27" t="str">
            <v>B22</v>
          </cell>
        </row>
        <row r="28">
          <cell r="A28" t="str">
            <v>RyanHarwood</v>
          </cell>
          <cell r="B28" t="str">
            <v>B22</v>
          </cell>
        </row>
        <row r="29">
          <cell r="A29" t="str">
            <v>JedAdcock</v>
          </cell>
          <cell r="B29" t="str">
            <v>B22</v>
          </cell>
        </row>
        <row r="30">
          <cell r="A30" t="str">
            <v>JustinClarke</v>
          </cell>
          <cell r="B30" t="str">
            <v>B22</v>
          </cell>
        </row>
        <row r="31">
          <cell r="A31" t="str">
            <v>DanielRich</v>
          </cell>
          <cell r="B31" t="str">
            <v>B22</v>
          </cell>
        </row>
        <row r="32">
          <cell r="A32" t="str">
            <v>JamesAish</v>
          </cell>
          <cell r="B32" t="str">
            <v>B22</v>
          </cell>
        </row>
        <row r="33">
          <cell r="A33" t="str">
            <v>DayneBeams</v>
          </cell>
          <cell r="B33" t="str">
            <v>B22</v>
          </cell>
        </row>
        <row r="34">
          <cell r="A34" t="str">
            <v>PearceHanley</v>
          </cell>
          <cell r="B34" t="str">
            <v>B22</v>
          </cell>
        </row>
        <row r="35">
          <cell r="A35" t="str">
            <v>LewyTaylor</v>
          </cell>
          <cell r="B35" t="str">
            <v>B22</v>
          </cell>
        </row>
        <row r="36">
          <cell r="A36" t="str">
            <v>BrentStaker</v>
          </cell>
          <cell r="B36" t="str">
            <v>B22</v>
          </cell>
        </row>
        <row r="37">
          <cell r="A37" t="str">
            <v>DayneZorko</v>
          </cell>
          <cell r="B37" t="str">
            <v>B22</v>
          </cell>
        </row>
        <row r="38">
          <cell r="A38" t="str">
            <v>JoshGreen</v>
          </cell>
          <cell r="B38" t="str">
            <v>B22</v>
          </cell>
        </row>
        <row r="39">
          <cell r="A39" t="str">
            <v>MichaelClose</v>
          </cell>
          <cell r="B39" t="str">
            <v>B22</v>
          </cell>
        </row>
        <row r="40">
          <cell r="A40" t="str">
            <v>StefanMartin</v>
          </cell>
          <cell r="B40" t="str">
            <v>B22</v>
          </cell>
        </row>
        <row r="41">
          <cell r="A41" t="str">
            <v>MatthewLeuenberger</v>
          </cell>
          <cell r="B41" t="str">
            <v>B22</v>
          </cell>
        </row>
        <row r="42">
          <cell r="A42" t="str">
            <v>TomRockliff</v>
          </cell>
          <cell r="B42" t="str">
            <v>B22</v>
          </cell>
        </row>
        <row r="43">
          <cell r="A43" t="str">
            <v>JackRedden</v>
          </cell>
          <cell r="B43" t="str">
            <v>B22</v>
          </cell>
        </row>
        <row r="44">
          <cell r="A44" t="str">
            <v>MitchRobinson</v>
          </cell>
          <cell r="B44" t="str">
            <v>B22</v>
          </cell>
        </row>
        <row r="45">
          <cell r="A45" t="str">
            <v>ClayeBeams</v>
          </cell>
          <cell r="B45" t="str">
            <v>B22</v>
          </cell>
        </row>
        <row r="46">
          <cell r="A46" t="str">
            <v>SamMayes</v>
          </cell>
          <cell r="B46" t="str">
            <v>B22</v>
          </cell>
        </row>
        <row r="47">
          <cell r="A47" t="str">
            <v>AllenChristensen</v>
          </cell>
          <cell r="B47" t="str">
            <v>B22</v>
          </cell>
        </row>
        <row r="48">
          <cell r="A48" t="str">
            <v>TrentWest</v>
          </cell>
          <cell r="B48" t="str">
            <v>B22</v>
          </cell>
        </row>
        <row r="49">
          <cell r="A49" t="str">
            <v>ZachTuohy</v>
          </cell>
          <cell r="B49" t="str">
            <v>B22</v>
          </cell>
        </row>
        <row r="50">
          <cell r="A50" t="str">
            <v>MichaelJamison</v>
          </cell>
          <cell r="B50" t="str">
            <v>B22</v>
          </cell>
        </row>
        <row r="51">
          <cell r="A51" t="str">
            <v>DylanBuckley</v>
          </cell>
          <cell r="B51" t="str">
            <v>B22</v>
          </cell>
        </row>
        <row r="52">
          <cell r="A52" t="str">
            <v>ChrisYarran</v>
          </cell>
          <cell r="B52" t="str">
            <v>B22</v>
          </cell>
        </row>
        <row r="53">
          <cell r="A53" t="str">
            <v>SamRowe</v>
          </cell>
          <cell r="B53" t="str">
            <v>B22</v>
          </cell>
        </row>
        <row r="54">
          <cell r="A54" t="str">
            <v>KadeSimpson</v>
          </cell>
          <cell r="B54" t="str">
            <v>B22</v>
          </cell>
        </row>
        <row r="55">
          <cell r="A55" t="str">
            <v>DaleThomas</v>
          </cell>
          <cell r="B55" t="str">
            <v>B22</v>
          </cell>
        </row>
        <row r="56">
          <cell r="A56" t="str">
            <v>BryceGibbs</v>
          </cell>
          <cell r="B56" t="str">
            <v>B22</v>
          </cell>
        </row>
        <row r="57">
          <cell r="A57" t="str">
            <v>EdCurnow</v>
          </cell>
          <cell r="B57" t="str">
            <v>B22</v>
          </cell>
        </row>
        <row r="58">
          <cell r="A58" t="str">
            <v>AndrewCarrazzo</v>
          </cell>
          <cell r="B58" t="str">
            <v>B22</v>
          </cell>
        </row>
        <row r="59">
          <cell r="A59" t="str">
            <v>LachieHenderson</v>
          </cell>
          <cell r="B59" t="str">
            <v>B22</v>
          </cell>
        </row>
        <row r="60">
          <cell r="A60" t="str">
            <v>TroyMenzel</v>
          </cell>
          <cell r="B60" t="str">
            <v>B22</v>
          </cell>
        </row>
        <row r="61">
          <cell r="A61" t="str">
            <v>AndrewWalker</v>
          </cell>
          <cell r="B61" t="str">
            <v>B22</v>
          </cell>
        </row>
        <row r="62">
          <cell r="A62" t="str">
            <v>LeviCasboult</v>
          </cell>
          <cell r="B62" t="str">
            <v>B22</v>
          </cell>
        </row>
        <row r="63">
          <cell r="A63" t="str">
            <v>LiamJones</v>
          </cell>
          <cell r="B63" t="str">
            <v>B22</v>
          </cell>
        </row>
        <row r="64">
          <cell r="A64" t="str">
            <v>MatthewKreuzer</v>
          </cell>
          <cell r="B64" t="str">
            <v>B22</v>
          </cell>
        </row>
        <row r="65">
          <cell r="A65" t="str">
            <v>ChrisJudd</v>
          </cell>
          <cell r="B65" t="str">
            <v>B22</v>
          </cell>
        </row>
        <row r="66">
          <cell r="A66" t="str">
            <v>MarcMurphy</v>
          </cell>
          <cell r="B66" t="str">
            <v>B22</v>
          </cell>
        </row>
        <row r="67">
          <cell r="A67" t="str">
            <v>TomBell</v>
          </cell>
          <cell r="B67" t="str">
            <v>B22</v>
          </cell>
        </row>
        <row r="68">
          <cell r="A68" t="str">
            <v>AndrejsEveritt</v>
          </cell>
          <cell r="B68" t="str">
            <v>B22</v>
          </cell>
        </row>
        <row r="69">
          <cell r="A69" t="str">
            <v>SamDocherty</v>
          </cell>
          <cell r="B69" t="str">
            <v>B22</v>
          </cell>
        </row>
        <row r="70">
          <cell r="A70" t="str">
            <v>PatrickCripps</v>
          </cell>
          <cell r="B70" t="str">
            <v>B22</v>
          </cell>
        </row>
        <row r="71">
          <cell r="A71" t="str">
            <v>KristianJaksch</v>
          </cell>
          <cell r="B71" t="str">
            <v>B22</v>
          </cell>
        </row>
        <row r="72">
          <cell r="A72" t="str">
            <v>NathanBrown</v>
          </cell>
          <cell r="B72" t="str">
            <v>B22</v>
          </cell>
        </row>
        <row r="73">
          <cell r="A73" t="str">
            <v>JackFrost</v>
          </cell>
          <cell r="B73" t="str">
            <v>B22</v>
          </cell>
        </row>
        <row r="74">
          <cell r="A74" t="str">
            <v>AlanToovey</v>
          </cell>
          <cell r="B74" t="str">
            <v>B22</v>
          </cell>
        </row>
        <row r="75">
          <cell r="A75" t="str">
            <v>TomLangdon</v>
          </cell>
          <cell r="B75" t="str">
            <v>B22</v>
          </cell>
        </row>
        <row r="76">
          <cell r="A76" t="str">
            <v>LachieKeeffe</v>
          </cell>
          <cell r="B76" t="str">
            <v>B22</v>
          </cell>
        </row>
        <row r="77">
          <cell r="A77" t="str">
            <v>MarleyWilliams</v>
          </cell>
          <cell r="B77" t="str">
            <v>B22</v>
          </cell>
        </row>
        <row r="78">
          <cell r="A78" t="str">
            <v>TravisVarcoe</v>
          </cell>
          <cell r="B78" t="str">
            <v>B22</v>
          </cell>
        </row>
        <row r="79">
          <cell r="A79" t="str">
            <v>DaneSwan</v>
          </cell>
          <cell r="B79" t="str">
            <v>B22</v>
          </cell>
        </row>
        <row r="80">
          <cell r="A80" t="str">
            <v>ClintonYoung</v>
          </cell>
          <cell r="B80" t="str">
            <v>B22</v>
          </cell>
        </row>
        <row r="81">
          <cell r="A81" t="str">
            <v>JamieElliott</v>
          </cell>
          <cell r="B81" t="str">
            <v>B22</v>
          </cell>
        </row>
        <row r="82">
          <cell r="A82" t="str">
            <v>BenReid</v>
          </cell>
          <cell r="B82" t="str">
            <v>B22</v>
          </cell>
        </row>
        <row r="83">
          <cell r="A83" t="str">
            <v>SteeleSidebottom</v>
          </cell>
          <cell r="B83" t="str">
            <v>B22</v>
          </cell>
        </row>
        <row r="84">
          <cell r="A84" t="str">
            <v>TysonGoldsack</v>
          </cell>
          <cell r="B84" t="str">
            <v>B22</v>
          </cell>
        </row>
        <row r="85">
          <cell r="A85" t="str">
            <v>TravisCloke</v>
          </cell>
          <cell r="B85" t="str">
            <v>B22</v>
          </cell>
        </row>
        <row r="86">
          <cell r="A86" t="str">
            <v>JarrydBlair</v>
          </cell>
          <cell r="B86" t="str">
            <v>B22</v>
          </cell>
        </row>
        <row r="87">
          <cell r="A87" t="str">
            <v>JarrodWitts</v>
          </cell>
          <cell r="B87" t="str">
            <v>B22</v>
          </cell>
        </row>
        <row r="88">
          <cell r="A88" t="str">
            <v>ScottPendlebury</v>
          </cell>
          <cell r="B88" t="str">
            <v>B22</v>
          </cell>
        </row>
        <row r="89">
          <cell r="A89" t="str">
            <v>LeviGreenwood</v>
          </cell>
          <cell r="B89" t="str">
            <v>B22</v>
          </cell>
        </row>
        <row r="90">
          <cell r="A90" t="str">
            <v>BrodieGrundy</v>
          </cell>
          <cell r="B90" t="str">
            <v>B22</v>
          </cell>
        </row>
        <row r="91">
          <cell r="A91" t="str">
            <v>TaylorAdams</v>
          </cell>
          <cell r="B91" t="str">
            <v>B22</v>
          </cell>
        </row>
        <row r="92">
          <cell r="A92" t="str">
            <v>AlexFasolo</v>
          </cell>
          <cell r="B92" t="str">
            <v>B22</v>
          </cell>
        </row>
        <row r="93">
          <cell r="A93" t="str">
            <v>PaulSeedsman</v>
          </cell>
          <cell r="B93" t="str">
            <v>B22</v>
          </cell>
        </row>
        <row r="94">
          <cell r="A94" t="str">
            <v>BrentMacaffer</v>
          </cell>
          <cell r="B94" t="str">
            <v>B22</v>
          </cell>
        </row>
        <row r="95">
          <cell r="A95" t="str">
            <v>MarkBaguley</v>
          </cell>
          <cell r="B95" t="str">
            <v>B22</v>
          </cell>
        </row>
        <row r="96">
          <cell r="A96" t="str">
            <v>CaleHooker</v>
          </cell>
          <cell r="B96" t="str">
            <v>B22</v>
          </cell>
        </row>
        <row r="97">
          <cell r="A97" t="str">
            <v>DustinFletcher</v>
          </cell>
          <cell r="B97" t="str">
            <v>B22</v>
          </cell>
        </row>
        <row r="98">
          <cell r="A98" t="str">
            <v>CourtenayDempsey</v>
          </cell>
          <cell r="B98" t="str">
            <v>B22</v>
          </cell>
        </row>
        <row r="99">
          <cell r="A99" t="str">
            <v>MichaelHurley</v>
          </cell>
          <cell r="B99" t="str">
            <v>B22</v>
          </cell>
        </row>
        <row r="100">
          <cell r="A100" t="str">
            <v>MichaelHibberd</v>
          </cell>
          <cell r="B100" t="str">
            <v>B22</v>
          </cell>
        </row>
        <row r="101">
          <cell r="A101" t="str">
            <v>BrentStanton</v>
          </cell>
          <cell r="B101" t="str">
            <v>B22</v>
          </cell>
        </row>
        <row r="102">
          <cell r="A102" t="str">
            <v>JobeWatson</v>
          </cell>
          <cell r="B102" t="str">
            <v>B22</v>
          </cell>
        </row>
        <row r="103">
          <cell r="A103" t="str">
            <v>DavidZaharakis</v>
          </cell>
          <cell r="B103" t="str">
            <v>B22</v>
          </cell>
        </row>
        <row r="104">
          <cell r="A104" t="str">
            <v>PatrickAmbrose</v>
          </cell>
          <cell r="B104" t="str">
            <v>B22</v>
          </cell>
        </row>
        <row r="105">
          <cell r="A105" t="str">
            <v>JakeCarlisle</v>
          </cell>
          <cell r="B105" t="str">
            <v>B22</v>
          </cell>
        </row>
        <row r="106">
          <cell r="A106" t="str">
            <v>AdamCooney</v>
          </cell>
          <cell r="B106" t="str">
            <v>B22</v>
          </cell>
        </row>
        <row r="107">
          <cell r="A107" t="str">
            <v>PaulChapman</v>
          </cell>
          <cell r="B107" t="str">
            <v>B22</v>
          </cell>
        </row>
        <row r="108">
          <cell r="A108" t="str">
            <v>JoeDaniher</v>
          </cell>
          <cell r="B108" t="str">
            <v>B22</v>
          </cell>
        </row>
        <row r="109">
          <cell r="A109" t="str">
            <v>JasonWinderlich</v>
          </cell>
          <cell r="B109" t="str">
            <v>B22</v>
          </cell>
        </row>
        <row r="110">
          <cell r="A110" t="str">
            <v>TomBellchambers</v>
          </cell>
          <cell r="B110" t="str">
            <v>B22</v>
          </cell>
        </row>
        <row r="111">
          <cell r="A111" t="str">
            <v>DysonHeppell</v>
          </cell>
          <cell r="B111" t="str">
            <v>B22</v>
          </cell>
        </row>
        <row r="112">
          <cell r="A112" t="str">
            <v>BrendonGoddard</v>
          </cell>
          <cell r="B112" t="str">
            <v>B22</v>
          </cell>
        </row>
        <row r="113">
          <cell r="A113" t="str">
            <v>JonathanGiles</v>
          </cell>
          <cell r="B113" t="str">
            <v>B22</v>
          </cell>
        </row>
        <row r="114">
          <cell r="A114" t="str">
            <v>TravisColyer</v>
          </cell>
          <cell r="B114" t="str">
            <v>B22</v>
          </cell>
        </row>
        <row r="115">
          <cell r="A115" t="str">
            <v>DavidMyers</v>
          </cell>
          <cell r="B115" t="str">
            <v>B22</v>
          </cell>
        </row>
        <row r="116">
          <cell r="A116" t="str">
            <v>ZachMerrett</v>
          </cell>
          <cell r="B116" t="str">
            <v>B22</v>
          </cell>
        </row>
        <row r="117">
          <cell r="A117" t="str">
            <v>LeeSpurr</v>
          </cell>
          <cell r="B117" t="str">
            <v>B22</v>
          </cell>
        </row>
        <row r="118">
          <cell r="A118" t="str">
            <v>ZacDawson</v>
          </cell>
          <cell r="B118" t="str">
            <v>B22</v>
          </cell>
        </row>
        <row r="119">
          <cell r="A119" t="str">
            <v>PaulDuffield</v>
          </cell>
          <cell r="B119" t="str">
            <v>B22</v>
          </cell>
        </row>
        <row r="120">
          <cell r="A120" t="str">
            <v>MichaelJohnson</v>
          </cell>
          <cell r="B120" t="str">
            <v>B22</v>
          </cell>
        </row>
        <row r="121">
          <cell r="A121" t="str">
            <v>LukeMcPharlin</v>
          </cell>
          <cell r="B121" t="str">
            <v>B22</v>
          </cell>
        </row>
        <row r="122">
          <cell r="A122" t="str">
            <v>CameronSutcliffe</v>
          </cell>
          <cell r="B122" t="str">
            <v>B22</v>
          </cell>
        </row>
        <row r="123">
          <cell r="A123" t="str">
            <v>DanylePearce</v>
          </cell>
          <cell r="B123" t="str">
            <v>B22</v>
          </cell>
        </row>
        <row r="124">
          <cell r="A124" t="str">
            <v>RyanCrowley</v>
          </cell>
          <cell r="B124" t="str">
            <v>B22</v>
          </cell>
        </row>
        <row r="125">
          <cell r="A125" t="str">
            <v>StephenHill</v>
          </cell>
          <cell r="B125" t="str">
            <v>B22</v>
          </cell>
        </row>
        <row r="126">
          <cell r="A126" t="str">
            <v>ChrisMayne</v>
          </cell>
          <cell r="B126" t="str">
            <v>B22</v>
          </cell>
        </row>
        <row r="127">
          <cell r="A127" t="str">
            <v>MattTaberner</v>
          </cell>
          <cell r="B127" t="str">
            <v>B22</v>
          </cell>
        </row>
        <row r="128">
          <cell r="A128" t="str">
            <v>HaydenBallantyne</v>
          </cell>
          <cell r="B128" t="str">
            <v>B22</v>
          </cell>
        </row>
        <row r="129">
          <cell r="A129" t="str">
            <v>MichaelWalters</v>
          </cell>
          <cell r="B129" t="str">
            <v>B22</v>
          </cell>
        </row>
        <row r="130">
          <cell r="A130" t="str">
            <v>MatthewPavlich</v>
          </cell>
          <cell r="B130" t="str">
            <v>B22</v>
          </cell>
        </row>
        <row r="131">
          <cell r="A131" t="str">
            <v>ZacClarke</v>
          </cell>
          <cell r="B131" t="str">
            <v>B22</v>
          </cell>
        </row>
        <row r="132">
          <cell r="A132" t="str">
            <v>AaronSandilands</v>
          </cell>
          <cell r="B132" t="str">
            <v>B22</v>
          </cell>
        </row>
        <row r="133">
          <cell r="A133" t="str">
            <v>DavidMundy</v>
          </cell>
          <cell r="B133" t="str">
            <v>B22</v>
          </cell>
        </row>
        <row r="134">
          <cell r="A134" t="str">
            <v>NatFyfe</v>
          </cell>
          <cell r="B134" t="str">
            <v>B22</v>
          </cell>
        </row>
        <row r="135">
          <cell r="A135" t="str">
            <v>TendaiMzungu</v>
          </cell>
          <cell r="B135" t="str">
            <v>B22</v>
          </cell>
        </row>
        <row r="136">
          <cell r="A136" t="str">
            <v>LachieNeale</v>
          </cell>
          <cell r="B136" t="str">
            <v>B22</v>
          </cell>
        </row>
        <row r="137">
          <cell r="A137" t="str">
            <v>MichaelBarlow</v>
          </cell>
          <cell r="B137" t="str">
            <v>B22</v>
          </cell>
        </row>
        <row r="138">
          <cell r="A138" t="str">
            <v>HaydenCrozier</v>
          </cell>
          <cell r="B138" t="str">
            <v>B22</v>
          </cell>
        </row>
        <row r="139">
          <cell r="A139" t="str">
            <v>JaredRivers</v>
          </cell>
          <cell r="B139" t="str">
            <v>B22</v>
          </cell>
        </row>
        <row r="140">
          <cell r="A140" t="str">
            <v>TomLonergan</v>
          </cell>
          <cell r="B140" t="str">
            <v>B22</v>
          </cell>
        </row>
        <row r="141">
          <cell r="A141" t="str">
            <v>JedBews</v>
          </cell>
          <cell r="B141" t="str">
            <v>B22</v>
          </cell>
        </row>
        <row r="142">
          <cell r="A142" t="str">
            <v>AndrewMackie</v>
          </cell>
          <cell r="B142" t="str">
            <v>B22</v>
          </cell>
        </row>
        <row r="143">
          <cell r="A143" t="str">
            <v>HarryTaylor</v>
          </cell>
          <cell r="B143" t="str">
            <v>B22</v>
          </cell>
        </row>
        <row r="144">
          <cell r="A144" t="str">
            <v>CoreyEnright</v>
          </cell>
          <cell r="B144" t="str">
            <v>B22</v>
          </cell>
        </row>
        <row r="145">
          <cell r="A145" t="str">
            <v>StevenMotlop</v>
          </cell>
          <cell r="B145" t="str">
            <v>B22</v>
          </cell>
        </row>
        <row r="146">
          <cell r="A146" t="str">
            <v>JoelSelwood</v>
          </cell>
          <cell r="B146" t="str">
            <v>B22</v>
          </cell>
        </row>
        <row r="147">
          <cell r="A147" t="str">
            <v>MitchDuncan</v>
          </cell>
          <cell r="B147" t="str">
            <v>B22</v>
          </cell>
        </row>
        <row r="148">
          <cell r="A148" t="str">
            <v>JimmyBartel</v>
          </cell>
          <cell r="B148" t="str">
            <v>B22</v>
          </cell>
        </row>
        <row r="149">
          <cell r="A149" t="str">
            <v>TomHawkins</v>
          </cell>
          <cell r="B149" t="str">
            <v>B22</v>
          </cell>
        </row>
        <row r="150">
          <cell r="A150" t="str">
            <v>SteveJohnson</v>
          </cell>
          <cell r="B150" t="str">
            <v>B22</v>
          </cell>
        </row>
        <row r="151">
          <cell r="A151" t="str">
            <v>JordanMurdoch</v>
          </cell>
          <cell r="B151" t="str">
            <v>B22</v>
          </cell>
        </row>
        <row r="152">
          <cell r="A152" t="str">
            <v>MitchClark</v>
          </cell>
          <cell r="B152" t="str">
            <v>B22</v>
          </cell>
        </row>
        <row r="153">
          <cell r="A153" t="str">
            <v>MathewStokes</v>
          </cell>
          <cell r="B153" t="str">
            <v>B22</v>
          </cell>
        </row>
        <row r="154">
          <cell r="A154" t="str">
            <v>RhysStanley</v>
          </cell>
          <cell r="B154" t="str">
            <v>B22</v>
          </cell>
        </row>
        <row r="155">
          <cell r="A155" t="str">
            <v>CameronGuthrie</v>
          </cell>
          <cell r="B155" t="str">
            <v>B22</v>
          </cell>
        </row>
        <row r="156">
          <cell r="A156" t="str">
            <v>JoshCaddy</v>
          </cell>
          <cell r="B156" t="str">
            <v>B22</v>
          </cell>
        </row>
        <row r="157">
          <cell r="A157" t="str">
            <v>GeorgeHorlin-Smith</v>
          </cell>
          <cell r="B157" t="str">
            <v>B22</v>
          </cell>
        </row>
        <row r="158">
          <cell r="A158" t="str">
            <v>JamesKelly</v>
          </cell>
          <cell r="B158" t="str">
            <v>B22</v>
          </cell>
        </row>
        <row r="159">
          <cell r="A159" t="str">
            <v>MarkBlicavs</v>
          </cell>
          <cell r="B159" t="str">
            <v>B22</v>
          </cell>
        </row>
        <row r="160">
          <cell r="A160" t="str">
            <v>JacksonThurlow</v>
          </cell>
          <cell r="B160" t="str">
            <v>B22</v>
          </cell>
        </row>
        <row r="161">
          <cell r="A161" t="str">
            <v>NathanVardy</v>
          </cell>
          <cell r="B161" t="str">
            <v>B22</v>
          </cell>
        </row>
        <row r="162">
          <cell r="A162" t="str">
            <v>DanielMenzel</v>
          </cell>
          <cell r="B162" t="str">
            <v>B22</v>
          </cell>
        </row>
        <row r="163">
          <cell r="A163" t="str">
            <v>DannyStanley</v>
          </cell>
          <cell r="B163" t="str">
            <v>B22</v>
          </cell>
        </row>
        <row r="164">
          <cell r="A164" t="str">
            <v>StevenMay</v>
          </cell>
          <cell r="B164" t="str">
            <v>B22</v>
          </cell>
        </row>
        <row r="165">
          <cell r="A165" t="str">
            <v>TrentMcKenzie</v>
          </cell>
          <cell r="B165" t="str">
            <v>B22</v>
          </cell>
        </row>
        <row r="166">
          <cell r="A166" t="str">
            <v>GregBroughton</v>
          </cell>
          <cell r="B166" t="str">
            <v>B22</v>
          </cell>
        </row>
        <row r="167">
          <cell r="A167" t="str">
            <v>RoryThompson</v>
          </cell>
          <cell r="B167" t="str">
            <v>B22</v>
          </cell>
        </row>
        <row r="168">
          <cell r="A168" t="str">
            <v>NickMalceski</v>
          </cell>
          <cell r="B168" t="str">
            <v>B22</v>
          </cell>
        </row>
        <row r="169">
          <cell r="A169" t="str">
            <v>JarrodHarbrow</v>
          </cell>
          <cell r="B169" t="str">
            <v>B22</v>
          </cell>
        </row>
        <row r="170">
          <cell r="A170" t="str">
            <v>DionPrestia</v>
          </cell>
          <cell r="B170" t="str">
            <v>B22</v>
          </cell>
        </row>
        <row r="171">
          <cell r="A171" t="str">
            <v>KadeKolodjashnij</v>
          </cell>
          <cell r="B171" t="str">
            <v>B22</v>
          </cell>
        </row>
        <row r="172">
          <cell r="A172" t="str">
            <v>JackMartin</v>
          </cell>
          <cell r="B172" t="str">
            <v>B22</v>
          </cell>
        </row>
        <row r="173">
          <cell r="A173" t="str">
            <v>TomGLynch</v>
          </cell>
          <cell r="B173" t="str">
            <v>B22</v>
          </cell>
        </row>
        <row r="174">
          <cell r="A174" t="str">
            <v>HarleyBennell</v>
          </cell>
          <cell r="B174" t="str">
            <v>B22</v>
          </cell>
        </row>
        <row r="175">
          <cell r="A175" t="str">
            <v>BrandonMatera</v>
          </cell>
          <cell r="B175" t="str">
            <v>B22</v>
          </cell>
        </row>
        <row r="176">
          <cell r="A176" t="str">
            <v>CharlieDixon</v>
          </cell>
          <cell r="B176" t="str">
            <v>B22</v>
          </cell>
        </row>
        <row r="177">
          <cell r="A177" t="str">
            <v>SamDay</v>
          </cell>
          <cell r="B177" t="str">
            <v>B22</v>
          </cell>
        </row>
        <row r="178">
          <cell r="A178" t="str">
            <v>TomNicholls</v>
          </cell>
          <cell r="B178" t="str">
            <v>B22</v>
          </cell>
        </row>
        <row r="179">
          <cell r="A179" t="str">
            <v>GaryAblett</v>
          </cell>
          <cell r="B179" t="str">
            <v>B22</v>
          </cell>
        </row>
        <row r="180">
          <cell r="A180" t="str">
            <v>DavidSwallow</v>
          </cell>
          <cell r="B180" t="str">
            <v>B22</v>
          </cell>
        </row>
        <row r="181">
          <cell r="A181" t="str">
            <v>JaegerOMeara</v>
          </cell>
          <cell r="B181" t="str">
            <v>B22</v>
          </cell>
        </row>
        <row r="182">
          <cell r="A182" t="str">
            <v>MitchHallahan</v>
          </cell>
          <cell r="B182" t="str">
            <v>B22</v>
          </cell>
        </row>
        <row r="183">
          <cell r="A183" t="str">
            <v>MichaelRischitelli</v>
          </cell>
          <cell r="B183" t="str">
            <v>B22</v>
          </cell>
        </row>
        <row r="184">
          <cell r="A184" t="str">
            <v>JarrodGarlett</v>
          </cell>
          <cell r="B184" t="str">
            <v>B22</v>
          </cell>
        </row>
        <row r="185">
          <cell r="A185" t="str">
            <v>HeathShaw</v>
          </cell>
          <cell r="B185" t="str">
            <v>B22</v>
          </cell>
        </row>
        <row r="186">
          <cell r="A186" t="str">
            <v>JoelPatfull</v>
          </cell>
          <cell r="B186" t="str">
            <v>B22</v>
          </cell>
        </row>
        <row r="187">
          <cell r="A187" t="str">
            <v>NickHaynes</v>
          </cell>
          <cell r="B187" t="str">
            <v>B22</v>
          </cell>
        </row>
        <row r="188">
          <cell r="A188" t="str">
            <v>LachiePlowman</v>
          </cell>
          <cell r="B188" t="str">
            <v>B22</v>
          </cell>
        </row>
        <row r="189">
          <cell r="A189" t="str">
            <v>PhilDavis</v>
          </cell>
          <cell r="B189" t="str">
            <v>B22</v>
          </cell>
        </row>
        <row r="190">
          <cell r="A190" t="str">
            <v>CurtlyHampton</v>
          </cell>
          <cell r="B190" t="str">
            <v>B22</v>
          </cell>
        </row>
        <row r="191">
          <cell r="A191" t="str">
            <v>AdamTreloar</v>
          </cell>
          <cell r="B191" t="str">
            <v>B22</v>
          </cell>
        </row>
        <row r="192">
          <cell r="A192" t="str">
            <v>RyanGriffen</v>
          </cell>
          <cell r="B192" t="str">
            <v>B22</v>
          </cell>
        </row>
        <row r="193">
          <cell r="A193" t="str">
            <v>TomScully</v>
          </cell>
          <cell r="B193" t="str">
            <v>B22</v>
          </cell>
        </row>
        <row r="194">
          <cell r="A194" t="str">
            <v>JarrodPickett</v>
          </cell>
          <cell r="B194" t="str">
            <v>B22</v>
          </cell>
        </row>
        <row r="195">
          <cell r="A195" t="str">
            <v>JeremyCameron</v>
          </cell>
          <cell r="B195" t="str">
            <v>B22</v>
          </cell>
        </row>
        <row r="196">
          <cell r="A196" t="str">
            <v>LachieWhitfield</v>
          </cell>
          <cell r="B196" t="str">
            <v>B22</v>
          </cell>
        </row>
        <row r="197">
          <cell r="A197" t="str">
            <v>DevonSmith</v>
          </cell>
          <cell r="B197" t="str">
            <v>B22</v>
          </cell>
        </row>
        <row r="198">
          <cell r="A198" t="str">
            <v>AdamTomlinson</v>
          </cell>
          <cell r="B198" t="str">
            <v>B22</v>
          </cell>
        </row>
        <row r="199">
          <cell r="A199" t="str">
            <v>DylanShiel</v>
          </cell>
          <cell r="B199" t="str">
            <v>B22</v>
          </cell>
        </row>
        <row r="200">
          <cell r="A200" t="str">
            <v>ShaneMumford</v>
          </cell>
          <cell r="B200" t="str">
            <v>B22</v>
          </cell>
        </row>
        <row r="201">
          <cell r="A201" t="str">
            <v>TobyGreene</v>
          </cell>
          <cell r="B201" t="str">
            <v>B22</v>
          </cell>
        </row>
        <row r="202">
          <cell r="A202" t="str">
            <v>CallanWard</v>
          </cell>
          <cell r="B202" t="str">
            <v>B22</v>
          </cell>
        </row>
        <row r="203">
          <cell r="A203" t="str">
            <v>StephenConiglio</v>
          </cell>
          <cell r="B203" t="str">
            <v>B22</v>
          </cell>
        </row>
        <row r="204">
          <cell r="A204" t="str">
            <v>RhysPalmer</v>
          </cell>
          <cell r="B204" t="str">
            <v>B22</v>
          </cell>
        </row>
        <row r="205">
          <cell r="A205" t="str">
            <v>JoshKelly</v>
          </cell>
          <cell r="B205" t="str">
            <v>B22</v>
          </cell>
        </row>
        <row r="206">
          <cell r="A206" t="str">
            <v>WillHoskin-Elliott</v>
          </cell>
          <cell r="B206" t="str">
            <v>B22</v>
          </cell>
        </row>
        <row r="207">
          <cell r="A207" t="str">
            <v>JonathonPatton</v>
          </cell>
          <cell r="B207" t="str">
            <v>B22</v>
          </cell>
        </row>
        <row r="208">
          <cell r="A208" t="str">
            <v>TimMohr</v>
          </cell>
          <cell r="B208" t="str">
            <v>B22</v>
          </cell>
        </row>
        <row r="209">
          <cell r="A209" t="str">
            <v>ShaunBurgoyne</v>
          </cell>
          <cell r="B209" t="str">
            <v>B22</v>
          </cell>
        </row>
        <row r="210">
          <cell r="A210" t="str">
            <v>BrianLake</v>
          </cell>
          <cell r="B210" t="str">
            <v>B22</v>
          </cell>
        </row>
        <row r="211">
          <cell r="A211" t="str">
            <v>JoshGibson</v>
          </cell>
          <cell r="B211" t="str">
            <v>B22</v>
          </cell>
        </row>
        <row r="212">
          <cell r="A212" t="str">
            <v>GrantBirchall</v>
          </cell>
          <cell r="B212" t="str">
            <v>B22</v>
          </cell>
        </row>
        <row r="213">
          <cell r="A213" t="str">
            <v>JamesFrawley</v>
          </cell>
          <cell r="B213" t="str">
            <v>B22</v>
          </cell>
        </row>
        <row r="214">
          <cell r="A214" t="str">
            <v>BenStratton</v>
          </cell>
          <cell r="B214" t="str">
            <v>B22</v>
          </cell>
        </row>
        <row r="215">
          <cell r="A215" t="str">
            <v>IsaacSmith</v>
          </cell>
          <cell r="B215" t="str">
            <v>B22</v>
          </cell>
        </row>
        <row r="216">
          <cell r="A216" t="str">
            <v>SamMitchell</v>
          </cell>
          <cell r="B216" t="str">
            <v>B22</v>
          </cell>
        </row>
        <row r="217">
          <cell r="A217" t="str">
            <v>BradleyHill</v>
          </cell>
          <cell r="B217" t="str">
            <v>B22</v>
          </cell>
        </row>
        <row r="218">
          <cell r="A218" t="str">
            <v>LukeHodge</v>
          </cell>
          <cell r="B218" t="str">
            <v>B22</v>
          </cell>
        </row>
        <row r="219">
          <cell r="A219" t="str">
            <v>JonathonCeglar</v>
          </cell>
          <cell r="B219" t="str">
            <v>B22</v>
          </cell>
        </row>
        <row r="220">
          <cell r="A220" t="str">
            <v>CyrilRioli</v>
          </cell>
          <cell r="B220" t="str">
            <v>B22</v>
          </cell>
        </row>
        <row r="221">
          <cell r="A221" t="str">
            <v>JackGunston</v>
          </cell>
          <cell r="B221" t="str">
            <v>B22</v>
          </cell>
        </row>
        <row r="222">
          <cell r="A222" t="str">
            <v>JarrydRoughead</v>
          </cell>
          <cell r="B222" t="str">
            <v>B22</v>
          </cell>
        </row>
        <row r="223">
          <cell r="A223" t="str">
            <v>LukeBreust</v>
          </cell>
          <cell r="B223" t="str">
            <v>B22</v>
          </cell>
        </row>
        <row r="224">
          <cell r="A224" t="str">
            <v>BenMcEvoy</v>
          </cell>
          <cell r="B224" t="str">
            <v>B22</v>
          </cell>
        </row>
        <row r="225">
          <cell r="A225" t="str">
            <v>JordanLewis</v>
          </cell>
          <cell r="B225" t="str">
            <v>B22</v>
          </cell>
        </row>
        <row r="226">
          <cell r="A226" t="str">
            <v>WillLangford</v>
          </cell>
          <cell r="B226" t="str">
            <v>B22</v>
          </cell>
        </row>
        <row r="227">
          <cell r="A227" t="str">
            <v>MattSuckling</v>
          </cell>
          <cell r="B227" t="str">
            <v>B22</v>
          </cell>
        </row>
        <row r="228">
          <cell r="A228" t="str">
            <v>LiamShiels</v>
          </cell>
          <cell r="B228" t="str">
            <v>B22</v>
          </cell>
        </row>
        <row r="229">
          <cell r="A229" t="str">
            <v>PaulPuopolo</v>
          </cell>
          <cell r="B229" t="str">
            <v>B22</v>
          </cell>
        </row>
        <row r="230">
          <cell r="A230" t="str">
            <v>JedAnderson</v>
          </cell>
          <cell r="B230" t="str">
            <v>B22</v>
          </cell>
        </row>
        <row r="231">
          <cell r="A231" t="str">
            <v>NevilleJetta</v>
          </cell>
          <cell r="B231" t="str">
            <v>B22</v>
          </cell>
        </row>
        <row r="232">
          <cell r="A232" t="str">
            <v>LyndenDunn</v>
          </cell>
          <cell r="B232" t="str">
            <v>B22</v>
          </cell>
        </row>
        <row r="233">
          <cell r="A233" t="str">
            <v>ColinGarland</v>
          </cell>
          <cell r="B233" t="str">
            <v>B22</v>
          </cell>
        </row>
        <row r="234">
          <cell r="A234" t="str">
            <v>HeritierLumumba</v>
          </cell>
          <cell r="B234" t="str">
            <v>B22</v>
          </cell>
        </row>
        <row r="235">
          <cell r="A235" t="str">
            <v>TomMcDonald</v>
          </cell>
          <cell r="B235" t="str">
            <v>B22</v>
          </cell>
        </row>
        <row r="236">
          <cell r="A236" t="str">
            <v>JackWatts</v>
          </cell>
          <cell r="B236" t="str">
            <v>B22</v>
          </cell>
        </row>
        <row r="237">
          <cell r="A237" t="str">
            <v>JackViney</v>
          </cell>
          <cell r="B237" t="str">
            <v>B22</v>
          </cell>
        </row>
        <row r="238">
          <cell r="A238" t="str">
            <v>BernieVince</v>
          </cell>
          <cell r="B238" t="str">
            <v>B22</v>
          </cell>
        </row>
        <row r="239">
          <cell r="A239" t="str">
            <v>DanielCross</v>
          </cell>
          <cell r="B239" t="str">
            <v>B22</v>
          </cell>
        </row>
        <row r="240">
          <cell r="A240" t="str">
            <v>JeremyHowe</v>
          </cell>
          <cell r="B240" t="str">
            <v>B22</v>
          </cell>
        </row>
        <row r="241">
          <cell r="A241" t="str">
            <v>CameronPedersen</v>
          </cell>
          <cell r="B241" t="str">
            <v>B22</v>
          </cell>
        </row>
        <row r="242">
          <cell r="A242" t="str">
            <v>DeanKent</v>
          </cell>
          <cell r="B242" t="str">
            <v>B22</v>
          </cell>
        </row>
        <row r="243">
          <cell r="A243" t="str">
            <v>ChristianSalem</v>
          </cell>
          <cell r="B243" t="str">
            <v>B22</v>
          </cell>
        </row>
        <row r="244">
          <cell r="A244" t="str">
            <v>JesseHogan</v>
          </cell>
          <cell r="B244" t="str">
            <v>B22</v>
          </cell>
        </row>
        <row r="245">
          <cell r="A245" t="str">
            <v>JeffGarlett</v>
          </cell>
          <cell r="B245" t="str">
            <v>B22</v>
          </cell>
        </row>
        <row r="246">
          <cell r="A246" t="str">
            <v>MarkJamar</v>
          </cell>
          <cell r="B246" t="str">
            <v>B22</v>
          </cell>
        </row>
        <row r="247">
          <cell r="A247" t="str">
            <v>NathanJones</v>
          </cell>
          <cell r="B247" t="str">
            <v>B22</v>
          </cell>
        </row>
        <row r="248">
          <cell r="A248" t="str">
            <v>DomTyson</v>
          </cell>
          <cell r="B248" t="str">
            <v>B22</v>
          </cell>
        </row>
        <row r="249">
          <cell r="A249" t="str">
            <v>JackGrimes</v>
          </cell>
          <cell r="B249" t="str">
            <v>B22</v>
          </cell>
        </row>
        <row r="250">
          <cell r="A250" t="str">
            <v>VivMichie</v>
          </cell>
          <cell r="B250" t="str">
            <v>B22</v>
          </cell>
        </row>
        <row r="251">
          <cell r="A251" t="str">
            <v>SamFrost</v>
          </cell>
          <cell r="B251" t="str">
            <v>B22</v>
          </cell>
        </row>
        <row r="252">
          <cell r="A252" t="str">
            <v>AngusBrayshaw</v>
          </cell>
          <cell r="B252" t="str">
            <v>B22</v>
          </cell>
        </row>
        <row r="253">
          <cell r="A253" t="str">
            <v>ChrisDawes</v>
          </cell>
          <cell r="B253" t="str">
            <v>B22</v>
          </cell>
        </row>
        <row r="254">
          <cell r="A254" t="str">
            <v>JackTrengove</v>
          </cell>
          <cell r="B254" t="str">
            <v>B22</v>
          </cell>
        </row>
        <row r="255">
          <cell r="A255" t="str">
            <v>SamWright</v>
          </cell>
          <cell r="B255" t="str">
            <v>B22</v>
          </cell>
        </row>
        <row r="256">
          <cell r="A256" t="str">
            <v>ScottThompson</v>
          </cell>
          <cell r="B256" t="str">
            <v>B22</v>
          </cell>
        </row>
        <row r="257">
          <cell r="A257" t="str">
            <v>LachlanHansen</v>
          </cell>
          <cell r="B257" t="str">
            <v>B22</v>
          </cell>
        </row>
        <row r="258">
          <cell r="A258" t="str">
            <v>ShaunAtley</v>
          </cell>
          <cell r="B258" t="str">
            <v>B22</v>
          </cell>
        </row>
        <row r="259">
          <cell r="A259" t="str">
            <v>NathanGrima</v>
          </cell>
          <cell r="B259" t="str">
            <v>B22</v>
          </cell>
        </row>
        <row r="260">
          <cell r="A260" t="str">
            <v>LukeMcDonald</v>
          </cell>
          <cell r="B260" t="str">
            <v>B22</v>
          </cell>
        </row>
        <row r="261">
          <cell r="A261" t="str">
            <v>NickDalSanto</v>
          </cell>
          <cell r="B261" t="str">
            <v>B22</v>
          </cell>
        </row>
        <row r="262">
          <cell r="A262" t="str">
            <v>JackZiebell</v>
          </cell>
          <cell r="B262" t="str">
            <v>B22</v>
          </cell>
        </row>
        <row r="263">
          <cell r="A263" t="str">
            <v>DanielWells</v>
          </cell>
          <cell r="B263" t="str">
            <v>B22</v>
          </cell>
        </row>
        <row r="264">
          <cell r="A264" t="str">
            <v>AaronBlack</v>
          </cell>
          <cell r="B264" t="str">
            <v>B22</v>
          </cell>
        </row>
        <row r="265">
          <cell r="A265" t="str">
            <v>JarradWaite</v>
          </cell>
          <cell r="B265" t="str">
            <v>B22</v>
          </cell>
        </row>
        <row r="266">
          <cell r="A266" t="str">
            <v>BrentHarvey</v>
          </cell>
          <cell r="B266" t="str">
            <v>B22</v>
          </cell>
        </row>
        <row r="267">
          <cell r="A267" t="str">
            <v>LindsayThomas</v>
          </cell>
          <cell r="B267" t="str">
            <v>B22</v>
          </cell>
        </row>
        <row r="268">
          <cell r="A268" t="str">
            <v>DrewPetrie</v>
          </cell>
          <cell r="B268" t="str">
            <v>B22</v>
          </cell>
        </row>
        <row r="269">
          <cell r="A269" t="str">
            <v>BenBrown</v>
          </cell>
          <cell r="B269" t="str">
            <v>B22</v>
          </cell>
        </row>
        <row r="270">
          <cell r="A270" t="str">
            <v>ToddGoldstein</v>
          </cell>
          <cell r="B270" t="str">
            <v>B22</v>
          </cell>
        </row>
        <row r="271">
          <cell r="A271" t="str">
            <v>BenCunnington</v>
          </cell>
          <cell r="B271" t="str">
            <v>B22</v>
          </cell>
        </row>
        <row r="272">
          <cell r="A272" t="str">
            <v>AndrewSwallow</v>
          </cell>
          <cell r="B272" t="str">
            <v>B22</v>
          </cell>
        </row>
        <row r="273">
          <cell r="A273" t="str">
            <v>SamGibson</v>
          </cell>
          <cell r="B273" t="str">
            <v>B22</v>
          </cell>
        </row>
        <row r="274">
          <cell r="A274" t="str">
            <v>ShaunHiggins</v>
          </cell>
          <cell r="B274" t="str">
            <v>B22</v>
          </cell>
        </row>
        <row r="275">
          <cell r="A275" t="str">
            <v>JamieMacmillan</v>
          </cell>
          <cell r="B275" t="str">
            <v>B22</v>
          </cell>
        </row>
        <row r="276">
          <cell r="A276" t="str">
            <v>KayneTurner</v>
          </cell>
          <cell r="B276" t="str">
            <v>B22</v>
          </cell>
        </row>
        <row r="277">
          <cell r="A277" t="str">
            <v>JarmanImpey</v>
          </cell>
          <cell r="B277" t="str">
            <v>B22</v>
          </cell>
        </row>
        <row r="278">
          <cell r="A278" t="str">
            <v>AlipateCarlile</v>
          </cell>
          <cell r="B278" t="str">
            <v>B22</v>
          </cell>
        </row>
        <row r="279">
          <cell r="A279" t="str">
            <v>JackHombsch</v>
          </cell>
          <cell r="B279" t="str">
            <v>B22</v>
          </cell>
        </row>
        <row r="280">
          <cell r="A280" t="str">
            <v>MatthewBroadbent</v>
          </cell>
          <cell r="B280" t="str">
            <v>B22</v>
          </cell>
        </row>
        <row r="281">
          <cell r="A281" t="str">
            <v>JacksonTrengove</v>
          </cell>
          <cell r="B281" t="str">
            <v>B22</v>
          </cell>
        </row>
        <row r="282">
          <cell r="A282" t="str">
            <v>TomJonas</v>
          </cell>
          <cell r="B282" t="str">
            <v>B22</v>
          </cell>
        </row>
        <row r="283">
          <cell r="A283" t="str">
            <v>JaredPolec</v>
          </cell>
          <cell r="B283" t="str">
            <v>B22</v>
          </cell>
        </row>
        <row r="284">
          <cell r="A284" t="str">
            <v>TravisBoak</v>
          </cell>
          <cell r="B284" t="str">
            <v>B22</v>
          </cell>
        </row>
        <row r="285">
          <cell r="A285" t="str">
            <v>HamishHartlett</v>
          </cell>
          <cell r="B285" t="str">
            <v>B22</v>
          </cell>
        </row>
        <row r="286">
          <cell r="A286" t="str">
            <v>AngusMonfries</v>
          </cell>
          <cell r="B286" t="str">
            <v>B22</v>
          </cell>
        </row>
        <row r="287">
          <cell r="A287" t="str">
            <v>JustinWesthoff</v>
          </cell>
          <cell r="B287" t="str">
            <v>B22</v>
          </cell>
        </row>
        <row r="288">
          <cell r="A288" t="str">
            <v>RobbieGray</v>
          </cell>
          <cell r="B288" t="str">
            <v>B22</v>
          </cell>
        </row>
        <row r="289">
          <cell r="A289" t="str">
            <v>ChadWingard</v>
          </cell>
          <cell r="B289" t="str">
            <v>B22</v>
          </cell>
        </row>
        <row r="290">
          <cell r="A290" t="str">
            <v>JaySchulz</v>
          </cell>
          <cell r="B290" t="str">
            <v>B22</v>
          </cell>
        </row>
        <row r="291">
          <cell r="A291" t="str">
            <v>PatrickRyder</v>
          </cell>
          <cell r="B291" t="str">
            <v>B22</v>
          </cell>
        </row>
        <row r="292">
          <cell r="A292" t="str">
            <v>MatthewLobbe</v>
          </cell>
          <cell r="B292" t="str">
            <v>B22</v>
          </cell>
        </row>
        <row r="293">
          <cell r="A293" t="str">
            <v>OllieWines</v>
          </cell>
          <cell r="B293" t="str">
            <v>B22</v>
          </cell>
        </row>
        <row r="294">
          <cell r="A294" t="str">
            <v>BradEbert</v>
          </cell>
          <cell r="B294" t="str">
            <v>B22</v>
          </cell>
        </row>
        <row r="295">
          <cell r="A295" t="str">
            <v>JasperPittard</v>
          </cell>
          <cell r="B295" t="str">
            <v>B22</v>
          </cell>
        </row>
        <row r="296">
          <cell r="A296" t="str">
            <v>MatthewWhite</v>
          </cell>
          <cell r="B296" t="str">
            <v>B22</v>
          </cell>
        </row>
        <row r="297">
          <cell r="A297" t="str">
            <v>KaneCornes</v>
          </cell>
          <cell r="B297" t="str">
            <v>B22</v>
          </cell>
        </row>
        <row r="298">
          <cell r="A298" t="str">
            <v>AndrewMoore</v>
          </cell>
          <cell r="B298" t="str">
            <v>B22</v>
          </cell>
        </row>
        <row r="299">
          <cell r="A299" t="str">
            <v>JarradRedden</v>
          </cell>
          <cell r="B299" t="str">
            <v>B22</v>
          </cell>
        </row>
        <row r="300">
          <cell r="A300" t="str">
            <v>DylanGrimes</v>
          </cell>
          <cell r="B300" t="str">
            <v>B22</v>
          </cell>
        </row>
        <row r="301">
          <cell r="A301" t="str">
            <v>AlexRance</v>
          </cell>
          <cell r="B301" t="str">
            <v>B22</v>
          </cell>
        </row>
        <row r="302">
          <cell r="A302" t="str">
            <v>DavidAstbury</v>
          </cell>
          <cell r="B302" t="str">
            <v>B22</v>
          </cell>
        </row>
        <row r="303">
          <cell r="A303" t="str">
            <v>BacharHouli</v>
          </cell>
          <cell r="B303" t="str">
            <v>B22</v>
          </cell>
        </row>
        <row r="304">
          <cell r="A304" t="str">
            <v>TroyChaplin</v>
          </cell>
          <cell r="B304" t="str">
            <v>B22</v>
          </cell>
        </row>
        <row r="305">
          <cell r="A305" t="str">
            <v>StevenMorris</v>
          </cell>
          <cell r="B305" t="str">
            <v>B22</v>
          </cell>
        </row>
        <row r="306">
          <cell r="A306" t="str">
            <v>NickVlastuin</v>
          </cell>
          <cell r="B306" t="str">
            <v>B22</v>
          </cell>
        </row>
        <row r="307">
          <cell r="A307" t="str">
            <v>ReeceConca</v>
          </cell>
          <cell r="B307" t="str">
            <v>B22</v>
          </cell>
        </row>
        <row r="308">
          <cell r="A308" t="str">
            <v>BrandonEllis</v>
          </cell>
          <cell r="B308" t="str">
            <v>B22</v>
          </cell>
        </row>
        <row r="309">
          <cell r="A309" t="str">
            <v>DustinMartin</v>
          </cell>
          <cell r="B309" t="str">
            <v>B22</v>
          </cell>
        </row>
        <row r="310">
          <cell r="A310" t="str">
            <v>BenGriffiths</v>
          </cell>
          <cell r="B310" t="str">
            <v>B22</v>
          </cell>
        </row>
        <row r="311">
          <cell r="A311" t="str">
            <v>BrettDeledio</v>
          </cell>
          <cell r="B311" t="str">
            <v>B22</v>
          </cell>
        </row>
        <row r="312">
          <cell r="A312" t="str">
            <v>ShaneEdwards</v>
          </cell>
          <cell r="B312" t="str">
            <v>B22</v>
          </cell>
        </row>
        <row r="313">
          <cell r="A313" t="str">
            <v>JackRiewoldt</v>
          </cell>
          <cell r="B313" t="str">
            <v>B22</v>
          </cell>
        </row>
        <row r="314">
          <cell r="A314" t="str">
            <v>NathanGordon</v>
          </cell>
          <cell r="B314" t="str">
            <v>B22</v>
          </cell>
        </row>
        <row r="315">
          <cell r="A315" t="str">
            <v>IvanMaric</v>
          </cell>
          <cell r="B315" t="str">
            <v>B22</v>
          </cell>
        </row>
        <row r="316">
          <cell r="A316" t="str">
            <v>TrentCotchin</v>
          </cell>
          <cell r="B316" t="str">
            <v>B22</v>
          </cell>
        </row>
        <row r="317">
          <cell r="A317" t="str">
            <v>AnthonyMiles</v>
          </cell>
          <cell r="B317" t="str">
            <v>B22</v>
          </cell>
        </row>
        <row r="318">
          <cell r="A318" t="str">
            <v>ChrisNewman</v>
          </cell>
          <cell r="B318" t="str">
            <v>B22</v>
          </cell>
        </row>
        <row r="319">
          <cell r="A319" t="str">
            <v>TaylorHunt</v>
          </cell>
          <cell r="B319" t="str">
            <v>B22</v>
          </cell>
        </row>
        <row r="320">
          <cell r="A320" t="str">
            <v>RickyPetterd</v>
          </cell>
          <cell r="B320" t="str">
            <v>B22</v>
          </cell>
        </row>
        <row r="321">
          <cell r="A321" t="str">
            <v>NathanFoley</v>
          </cell>
          <cell r="B321" t="str">
            <v>B22</v>
          </cell>
        </row>
        <row r="322">
          <cell r="A322" t="str">
            <v>SeanDempster</v>
          </cell>
          <cell r="B322" t="str">
            <v>B22</v>
          </cell>
        </row>
        <row r="323">
          <cell r="A323" t="str">
            <v>LukeDelaney</v>
          </cell>
          <cell r="B323" t="str">
            <v>B22</v>
          </cell>
        </row>
        <row r="324">
          <cell r="A324" t="str">
            <v>SamGilbert</v>
          </cell>
          <cell r="B324" t="str">
            <v>B22</v>
          </cell>
        </row>
        <row r="325">
          <cell r="A325" t="str">
            <v>JarrynGeary</v>
          </cell>
          <cell r="B325" t="str">
            <v>B22</v>
          </cell>
        </row>
        <row r="326">
          <cell r="A326" t="str">
            <v>SamFisher</v>
          </cell>
          <cell r="B326" t="str">
            <v>B22</v>
          </cell>
        </row>
        <row r="327">
          <cell r="A327" t="str">
            <v>JimmyWebster</v>
          </cell>
          <cell r="B327" t="str">
            <v>B22</v>
          </cell>
        </row>
        <row r="328">
          <cell r="A328" t="str">
            <v>FarrenRay</v>
          </cell>
          <cell r="B328" t="str">
            <v>B22</v>
          </cell>
        </row>
        <row r="329">
          <cell r="A329" t="str">
            <v>JackSteven</v>
          </cell>
          <cell r="B329" t="str">
            <v>B22</v>
          </cell>
        </row>
        <row r="330">
          <cell r="A330" t="str">
            <v>LukeDunstan</v>
          </cell>
          <cell r="B330" t="str">
            <v>B22</v>
          </cell>
        </row>
        <row r="331">
          <cell r="A331" t="str">
            <v>EliTempleton</v>
          </cell>
          <cell r="B331" t="str">
            <v>B22</v>
          </cell>
        </row>
        <row r="332">
          <cell r="A332" t="str">
            <v>NickRiewoldt</v>
          </cell>
          <cell r="B332" t="str">
            <v>B22</v>
          </cell>
        </row>
        <row r="333">
          <cell r="A333" t="str">
            <v>LeighMontagna</v>
          </cell>
          <cell r="B333" t="str">
            <v>B22</v>
          </cell>
        </row>
        <row r="334">
          <cell r="A334" t="str">
            <v>JackBillings</v>
          </cell>
          <cell r="B334" t="str">
            <v>B22</v>
          </cell>
        </row>
        <row r="335">
          <cell r="A335" t="str">
            <v>PatrickMcCartin</v>
          </cell>
          <cell r="B335" t="str">
            <v>B22</v>
          </cell>
        </row>
        <row r="336">
          <cell r="A336" t="str">
            <v>TimMembrey</v>
          </cell>
          <cell r="B336" t="str">
            <v>B22</v>
          </cell>
        </row>
        <row r="337">
          <cell r="A337" t="str">
            <v>TomHickey</v>
          </cell>
          <cell r="B337" t="str">
            <v>B22</v>
          </cell>
        </row>
        <row r="338">
          <cell r="A338" t="str">
            <v>DavidArmitage</v>
          </cell>
          <cell r="B338" t="str">
            <v>B22</v>
          </cell>
        </row>
        <row r="339">
          <cell r="A339" t="str">
            <v>MaverickWeller</v>
          </cell>
          <cell r="B339" t="str">
            <v>B22</v>
          </cell>
        </row>
        <row r="340">
          <cell r="A340" t="str">
            <v>BillyLonger</v>
          </cell>
          <cell r="B340" t="str">
            <v>B22</v>
          </cell>
        </row>
        <row r="341">
          <cell r="A341" t="str">
            <v>SebRoss</v>
          </cell>
          <cell r="B341" t="str">
            <v>B22</v>
          </cell>
        </row>
        <row r="342">
          <cell r="A342" t="str">
            <v>JackNewnes</v>
          </cell>
          <cell r="B342" t="str">
            <v>B22</v>
          </cell>
        </row>
        <row r="343">
          <cell r="A343" t="str">
            <v>ShaneSavage</v>
          </cell>
          <cell r="B343" t="str">
            <v>B22</v>
          </cell>
        </row>
        <row r="344">
          <cell r="A344" t="str">
            <v>NickSmith</v>
          </cell>
          <cell r="B344" t="str">
            <v>B22</v>
          </cell>
        </row>
        <row r="345">
          <cell r="A345" t="str">
            <v>TedRichards</v>
          </cell>
          <cell r="B345" t="str">
            <v>B22</v>
          </cell>
        </row>
        <row r="346">
          <cell r="A346" t="str">
            <v>SamReid</v>
          </cell>
          <cell r="B346" t="str">
            <v>B22</v>
          </cell>
        </row>
        <row r="347">
          <cell r="A347" t="str">
            <v>GaryRohan</v>
          </cell>
          <cell r="B347" t="str">
            <v>B22</v>
          </cell>
        </row>
        <row r="348">
          <cell r="A348" t="str">
            <v>HeathGrundy</v>
          </cell>
          <cell r="B348" t="str">
            <v>B22</v>
          </cell>
        </row>
        <row r="349">
          <cell r="A349" t="str">
            <v>DaneRampe</v>
          </cell>
          <cell r="B349" t="str">
            <v>B22</v>
          </cell>
        </row>
        <row r="350">
          <cell r="A350" t="str">
            <v>KierenJack</v>
          </cell>
          <cell r="B350" t="str">
            <v>B22</v>
          </cell>
        </row>
        <row r="351">
          <cell r="A351" t="str">
            <v>JoshKennedy</v>
          </cell>
          <cell r="B351" t="str">
            <v>B22</v>
          </cell>
        </row>
        <row r="352">
          <cell r="A352" t="str">
            <v>HarryCunningham</v>
          </cell>
          <cell r="B352" t="str">
            <v>B22</v>
          </cell>
        </row>
        <row r="353">
          <cell r="A353" t="str">
            <v>TomMitchell</v>
          </cell>
          <cell r="B353" t="str">
            <v>B22</v>
          </cell>
        </row>
        <row r="354">
          <cell r="A354" t="str">
            <v>LanceFranklin</v>
          </cell>
          <cell r="B354" t="str">
            <v>B22</v>
          </cell>
        </row>
        <row r="355">
          <cell r="A355" t="str">
            <v>DanHannebery</v>
          </cell>
          <cell r="B355" t="str">
            <v>B22</v>
          </cell>
        </row>
        <row r="356">
          <cell r="A356" t="str">
            <v>AdamGoodes</v>
          </cell>
          <cell r="B356" t="str">
            <v>B22</v>
          </cell>
        </row>
        <row r="357">
          <cell r="A357" t="str">
            <v>KurtTippett</v>
          </cell>
          <cell r="B357" t="str">
            <v>B22</v>
          </cell>
        </row>
        <row r="358">
          <cell r="A358" t="str">
            <v>BenMcGlynn</v>
          </cell>
          <cell r="B358" t="str">
            <v>B22</v>
          </cell>
        </row>
        <row r="359">
          <cell r="A359" t="str">
            <v>MikePyke</v>
          </cell>
          <cell r="B359" t="str">
            <v>B22</v>
          </cell>
        </row>
        <row r="360">
          <cell r="A360" t="str">
            <v>LukeParker</v>
          </cell>
          <cell r="B360" t="str">
            <v>B22</v>
          </cell>
        </row>
        <row r="361">
          <cell r="A361" t="str">
            <v>JarradMcVeigh</v>
          </cell>
          <cell r="B361" t="str">
            <v>B22</v>
          </cell>
        </row>
        <row r="362">
          <cell r="A362" t="str">
            <v>RhyceShaw</v>
          </cell>
          <cell r="B362" t="str">
            <v>B22</v>
          </cell>
        </row>
        <row r="363">
          <cell r="A363" t="str">
            <v>LewisJetta</v>
          </cell>
          <cell r="B363" t="str">
            <v>B22</v>
          </cell>
        </row>
        <row r="364">
          <cell r="A364" t="str">
            <v>CraigBird</v>
          </cell>
          <cell r="B364" t="str">
            <v>B22</v>
          </cell>
        </row>
        <row r="365">
          <cell r="A365" t="str">
            <v>JakeLloyd</v>
          </cell>
          <cell r="B365" t="str">
            <v>B22</v>
          </cell>
        </row>
        <row r="366">
          <cell r="A366" t="str">
            <v>AlexJohnson</v>
          </cell>
          <cell r="B366" t="str">
            <v>B22</v>
          </cell>
        </row>
        <row r="367">
          <cell r="A367" t="str">
            <v>WillSchofield</v>
          </cell>
          <cell r="B367" t="str">
            <v>B22</v>
          </cell>
        </row>
        <row r="368">
          <cell r="A368" t="str">
            <v>EricMackenzie</v>
          </cell>
          <cell r="B368" t="str">
            <v>B22</v>
          </cell>
        </row>
        <row r="369">
          <cell r="A369" t="str">
            <v>SamButler</v>
          </cell>
          <cell r="B369" t="str">
            <v>B22</v>
          </cell>
        </row>
        <row r="370">
          <cell r="A370" t="str">
            <v>ShannonHurn</v>
          </cell>
          <cell r="B370" t="str">
            <v>B22</v>
          </cell>
        </row>
        <row r="371">
          <cell r="A371" t="str">
            <v>MitchWBrown</v>
          </cell>
          <cell r="B371" t="str">
            <v>B22</v>
          </cell>
        </row>
        <row r="372">
          <cell r="A372" t="str">
            <v>XavierEllis</v>
          </cell>
          <cell r="B372" t="str">
            <v>B22</v>
          </cell>
        </row>
        <row r="373">
          <cell r="A373" t="str">
            <v>MattRosa</v>
          </cell>
          <cell r="B373" t="str">
            <v>B22</v>
          </cell>
        </row>
        <row r="374">
          <cell r="A374" t="str">
            <v>MattPriddis</v>
          </cell>
          <cell r="B374" t="str">
            <v>B22</v>
          </cell>
        </row>
        <row r="375">
          <cell r="A375" t="str">
            <v>AndrewGaff</v>
          </cell>
          <cell r="B375" t="str">
            <v>B22</v>
          </cell>
        </row>
        <row r="376">
          <cell r="A376" t="str">
            <v>MarkLeCras</v>
          </cell>
          <cell r="B376" t="str">
            <v>B22</v>
          </cell>
        </row>
        <row r="377">
          <cell r="A377" t="str">
            <v>JoshPKennedy</v>
          </cell>
          <cell r="B377" t="str">
            <v>B22</v>
          </cell>
        </row>
        <row r="378">
          <cell r="A378" t="str">
            <v>SharrodWellingham</v>
          </cell>
          <cell r="B378" t="str">
            <v>B22</v>
          </cell>
        </row>
        <row r="379">
          <cell r="A379" t="str">
            <v>JackDarling</v>
          </cell>
          <cell r="B379" t="str">
            <v>B22</v>
          </cell>
        </row>
        <row r="380">
          <cell r="A380" t="str">
            <v>JeremyMcGovern</v>
          </cell>
          <cell r="B380" t="str">
            <v>B22</v>
          </cell>
        </row>
        <row r="381">
          <cell r="A381" t="str">
            <v>JamieCripps</v>
          </cell>
          <cell r="B381" t="str">
            <v>B22</v>
          </cell>
        </row>
        <row r="382">
          <cell r="A382" t="str">
            <v>NicNaitanui</v>
          </cell>
          <cell r="B382" t="str">
            <v>B22</v>
          </cell>
        </row>
        <row r="383">
          <cell r="A383" t="str">
            <v>ScottSelwood</v>
          </cell>
          <cell r="B383" t="str">
            <v>B22</v>
          </cell>
        </row>
        <row r="384">
          <cell r="A384" t="str">
            <v>LukeShuey</v>
          </cell>
          <cell r="B384" t="str">
            <v>B22</v>
          </cell>
        </row>
        <row r="385">
          <cell r="A385" t="str">
            <v>ScottLycett</v>
          </cell>
          <cell r="B385" t="str">
            <v>B22</v>
          </cell>
        </row>
        <row r="386">
          <cell r="A386" t="str">
            <v>ElliotYeo</v>
          </cell>
          <cell r="B386" t="str">
            <v>B22</v>
          </cell>
        </row>
        <row r="387">
          <cell r="A387" t="str">
            <v>ChrisMasten</v>
          </cell>
          <cell r="B387" t="str">
            <v>B22</v>
          </cell>
        </row>
        <row r="388">
          <cell r="A388" t="str">
            <v>PatrickMcGinnity</v>
          </cell>
          <cell r="B388" t="str">
            <v>B22</v>
          </cell>
        </row>
        <row r="389">
          <cell r="A389" t="str">
            <v>LiamPicken</v>
          </cell>
          <cell r="B389" t="str">
            <v>B22</v>
          </cell>
        </row>
        <row r="390">
          <cell r="A390" t="str">
            <v>DaleMorris</v>
          </cell>
          <cell r="B390" t="str">
            <v>B22</v>
          </cell>
        </row>
        <row r="391">
          <cell r="A391" t="str">
            <v>EastonWood</v>
          </cell>
          <cell r="B391" t="str">
            <v>B22</v>
          </cell>
        </row>
        <row r="392">
          <cell r="A392" t="str">
            <v>BobMurphy</v>
          </cell>
          <cell r="B392" t="str">
            <v>B22</v>
          </cell>
        </row>
        <row r="393">
          <cell r="A393" t="str">
            <v>JordanRoughead</v>
          </cell>
          <cell r="B393" t="str">
            <v>B22</v>
          </cell>
        </row>
        <row r="394">
          <cell r="A394" t="str">
            <v>ShaneBiggs</v>
          </cell>
          <cell r="B394" t="str">
            <v>B22</v>
          </cell>
        </row>
        <row r="395">
          <cell r="A395" t="str">
            <v>JackMacrae</v>
          </cell>
          <cell r="B395" t="str">
            <v>B22</v>
          </cell>
        </row>
        <row r="396">
          <cell r="A396" t="str">
            <v>MitchWallis</v>
          </cell>
          <cell r="B396" t="str">
            <v>B22</v>
          </cell>
        </row>
        <row r="397">
          <cell r="A397" t="str">
            <v>MarcusBontempelli</v>
          </cell>
          <cell r="B397" t="str">
            <v>B22</v>
          </cell>
        </row>
        <row r="398">
          <cell r="A398" t="str">
            <v>JakeStringer</v>
          </cell>
          <cell r="B398" t="str">
            <v>B22</v>
          </cell>
        </row>
        <row r="399">
          <cell r="A399" t="str">
            <v>StewartCrameri</v>
          </cell>
          <cell r="B399" t="str">
            <v>B22</v>
          </cell>
        </row>
        <row r="400">
          <cell r="A400" t="str">
            <v>LukeDahlhaus</v>
          </cell>
          <cell r="B400" t="str">
            <v>B22</v>
          </cell>
        </row>
        <row r="401">
          <cell r="A401" t="str">
            <v>TomCampbell</v>
          </cell>
          <cell r="B401" t="str">
            <v>B22</v>
          </cell>
        </row>
        <row r="402">
          <cell r="A402" t="str">
            <v>TomBoyd</v>
          </cell>
          <cell r="B402" t="str">
            <v>B22</v>
          </cell>
        </row>
        <row r="403">
          <cell r="A403" t="str">
            <v>NathanHrovat</v>
          </cell>
          <cell r="B403" t="str">
            <v>B22</v>
          </cell>
        </row>
        <row r="404">
          <cell r="A404" t="str">
            <v>WillMinson</v>
          </cell>
          <cell r="B404" t="str">
            <v>B22</v>
          </cell>
        </row>
        <row r="405">
          <cell r="A405" t="str">
            <v>TomLiberatore</v>
          </cell>
          <cell r="B405" t="str">
            <v>B22</v>
          </cell>
        </row>
        <row r="406">
          <cell r="A406" t="str">
            <v>MatthewBoyd</v>
          </cell>
          <cell r="B406" t="str">
            <v>B22</v>
          </cell>
        </row>
        <row r="407">
          <cell r="A407" t="str">
            <v>LachlanHunter</v>
          </cell>
          <cell r="B407" t="str">
            <v>B22</v>
          </cell>
        </row>
        <row r="408">
          <cell r="A408" t="str">
            <v>MichaelTalia</v>
          </cell>
          <cell r="B408" t="str">
            <v>B22</v>
          </cell>
        </row>
        <row r="409">
          <cell r="A409" t="str">
            <v>KobyStevens</v>
          </cell>
          <cell r="B409" t="str">
            <v>B22</v>
          </cell>
        </row>
        <row r="410">
          <cell r="A410" t="str">
            <v>JasonJohannisen</v>
          </cell>
          <cell r="B410" t="str">
            <v>B22</v>
          </cell>
        </row>
        <row r="411">
          <cell r="A411" t="str">
            <v>ClaySmith</v>
          </cell>
          <cell r="B411" t="str">
            <v>B22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2013 Injuries"/>
      <sheetName val="2012 Retire Delist Trade"/>
      <sheetName val="2012 Stats"/>
      <sheetName val="DRAFT SHEET"/>
      <sheetName val="Draft Order"/>
      <sheetName val="2012 AFL Squads"/>
      <sheetName val="2011 AFL Stats"/>
      <sheetName val="2011 Elites"/>
      <sheetName val="2011-2012 Comparison"/>
    </sheetNames>
    <sheetDataSet>
      <sheetData sheetId="0">
        <row r="2">
          <cell r="A2" t="str">
            <v>NickJoyce</v>
          </cell>
          <cell r="B2" t="str">
            <v>AD</v>
          </cell>
          <cell r="C2" t="str">
            <v>Groin injury</v>
          </cell>
          <cell r="D2" t="str">
            <v>TBA</v>
          </cell>
        </row>
        <row r="3">
          <cell r="A3" t="str">
            <v>MatthewLeuenberger</v>
          </cell>
          <cell r="B3" t="str">
            <v>BL</v>
          </cell>
          <cell r="C3" t="str">
            <v>Calf</v>
          </cell>
          <cell r="D3" t="str">
            <v>TBA</v>
          </cell>
        </row>
        <row r="4">
          <cell r="A4" t="str">
            <v>BrodieSmith</v>
          </cell>
          <cell r="B4" t="str">
            <v>AD</v>
          </cell>
          <cell r="C4" t="str">
            <v>Broken collarbone</v>
          </cell>
          <cell r="D4" t="str">
            <v>Rd3</v>
          </cell>
        </row>
        <row r="5">
          <cell r="A5" t="str">
            <v>SimonBlack</v>
          </cell>
          <cell r="B5" t="str">
            <v>BL</v>
          </cell>
          <cell r="C5" t="str">
            <v>Knee injury</v>
          </cell>
          <cell r="D5" t="str">
            <v>Indef</v>
          </cell>
        </row>
        <row r="6">
          <cell r="A6" t="str">
            <v>JesseOBrien</v>
          </cell>
          <cell r="B6" t="str">
            <v>BL</v>
          </cell>
          <cell r="C6" t="str">
            <v>Groin injury</v>
          </cell>
          <cell r="D6" t="str">
            <v>Rd1</v>
          </cell>
        </row>
        <row r="7">
          <cell r="A7" t="str">
            <v>BrentStaker</v>
          </cell>
          <cell r="B7" t="str">
            <v>BL</v>
          </cell>
          <cell r="C7" t="str">
            <v>Knee surgery</v>
          </cell>
          <cell r="D7" t="str">
            <v>Rd3</v>
          </cell>
        </row>
        <row r="8">
          <cell r="A8" t="str">
            <v>MichaelClose</v>
          </cell>
          <cell r="B8" t="str">
            <v>BL</v>
          </cell>
          <cell r="C8" t="str">
            <v>Foot injury</v>
          </cell>
          <cell r="D8" t="str">
            <v>Rd6</v>
          </cell>
        </row>
        <row r="9">
          <cell r="A9" t="str">
            <v>JarydCachia</v>
          </cell>
          <cell r="B9" t="str">
            <v>CA</v>
          </cell>
          <cell r="C9" t="str">
            <v>Hamstring tightness</v>
          </cell>
          <cell r="D9" t="str">
            <v>TBA</v>
          </cell>
        </row>
        <row r="10">
          <cell r="A10" t="str">
            <v>AndrewCollins</v>
          </cell>
          <cell r="B10" t="str">
            <v>CA</v>
          </cell>
          <cell r="C10" t="str">
            <v>Ankle injury</v>
          </cell>
          <cell r="D10" t="str">
            <v>TBA</v>
          </cell>
        </row>
        <row r="11">
          <cell r="A11" t="str">
            <v>DavidEllard</v>
          </cell>
          <cell r="B11" t="str">
            <v>CA</v>
          </cell>
          <cell r="C11" t="str">
            <v>Hamstring injury</v>
          </cell>
          <cell r="D11" t="str">
            <v>TBA</v>
          </cell>
        </row>
        <row r="12">
          <cell r="A12" t="str">
            <v>NickGraham</v>
          </cell>
          <cell r="B12" t="str">
            <v>CA</v>
          </cell>
          <cell r="C12" t="str">
            <v>Knee injury</v>
          </cell>
          <cell r="D12" t="str">
            <v>Rd7</v>
          </cell>
        </row>
        <row r="13">
          <cell r="A13" t="str">
            <v>MattRosa</v>
          </cell>
          <cell r="B13" t="str">
            <v>WC</v>
          </cell>
          <cell r="C13" t="str">
            <v>Minor Hamstring strain</v>
          </cell>
          <cell r="D13" t="str">
            <v>Rd6</v>
          </cell>
        </row>
        <row r="14">
          <cell r="A14" t="str">
            <v>AndrewMcInnes</v>
          </cell>
          <cell r="B14" t="str">
            <v>CA</v>
          </cell>
          <cell r="C14" t="str">
            <v>Torn ACL</v>
          </cell>
          <cell r="D14" t="str">
            <v>Rd14</v>
          </cell>
        </row>
        <row r="15">
          <cell r="A15" t="str">
            <v>RhysOKeeffe</v>
          </cell>
          <cell r="B15" t="str">
            <v>CA</v>
          </cell>
          <cell r="C15" t="str">
            <v>Heel injury</v>
          </cell>
          <cell r="D15" t="str">
            <v>TBA</v>
          </cell>
        </row>
        <row r="16">
          <cell r="A16" t="str">
            <v>JarradWaite</v>
          </cell>
          <cell r="B16" t="str">
            <v>CA</v>
          </cell>
          <cell r="C16" t="str">
            <v>Calf injury</v>
          </cell>
          <cell r="D16" t="str">
            <v>Rd1</v>
          </cell>
        </row>
        <row r="17">
          <cell r="A17" t="str">
            <v>TimBroomhead</v>
          </cell>
          <cell r="B17" t="str">
            <v>CW</v>
          </cell>
          <cell r="C17" t="str">
            <v>Glandular Fever</v>
          </cell>
          <cell r="D17" t="str">
            <v>Rd1</v>
          </cell>
        </row>
        <row r="18">
          <cell r="A18" t="str">
            <v>LukeBall</v>
          </cell>
          <cell r="B18" t="str">
            <v>CW</v>
          </cell>
          <cell r="C18" t="str">
            <v>Knee</v>
          </cell>
          <cell r="D18" t="str">
            <v>Rd3</v>
          </cell>
        </row>
        <row r="19">
          <cell r="A19" t="str">
            <v>TimBroomhead</v>
          </cell>
          <cell r="B19" t="str">
            <v>CW</v>
          </cell>
          <cell r="C19" t="str">
            <v>GlandularFever</v>
          </cell>
          <cell r="D19" t="str">
            <v>Rd3</v>
          </cell>
        </row>
        <row r="20">
          <cell r="A20" t="str">
            <v>AlanDidak</v>
          </cell>
          <cell r="B20" t="str">
            <v>CW</v>
          </cell>
          <cell r="C20" t="str">
            <v>Hamstring injury</v>
          </cell>
          <cell r="D20" t="str">
            <v>Rd1</v>
          </cell>
        </row>
        <row r="21">
          <cell r="A21" t="str">
            <v>CoryGault</v>
          </cell>
          <cell r="B21" t="str">
            <v>CW</v>
          </cell>
          <cell r="C21" t="str">
            <v>Groin injury</v>
          </cell>
          <cell r="D21" t="str">
            <v>Rd3</v>
          </cell>
        </row>
        <row r="22">
          <cell r="A22" t="str">
            <v>BrodieGrundy</v>
          </cell>
          <cell r="B22" t="str">
            <v>CW</v>
          </cell>
          <cell r="C22" t="str">
            <v>Back injury</v>
          </cell>
          <cell r="D22" t="str">
            <v>Rd3</v>
          </cell>
        </row>
        <row r="23">
          <cell r="A23" t="str">
            <v>MichaelHartley</v>
          </cell>
          <cell r="B23" t="str">
            <v>CW</v>
          </cell>
          <cell r="C23" t="str">
            <v>Shoulder injury</v>
          </cell>
          <cell r="D23" t="str">
            <v>Rd1</v>
          </cell>
        </row>
        <row r="24">
          <cell r="A24" t="str">
            <v>DaleThomas</v>
          </cell>
          <cell r="B24" t="str">
            <v>CW</v>
          </cell>
          <cell r="C24" t="str">
            <v>Ankle injury</v>
          </cell>
          <cell r="D24" t="str">
            <v>Rd1</v>
          </cell>
        </row>
        <row r="25">
          <cell r="A25" t="str">
            <v>KurtTippett</v>
          </cell>
          <cell r="B25" t="str">
            <v>SY</v>
          </cell>
          <cell r="C25" t="str">
            <v>Suspension</v>
          </cell>
          <cell r="D25" t="str">
            <v>Rd12</v>
          </cell>
        </row>
        <row r="26">
          <cell r="A26" t="str">
            <v>QuentinLynch</v>
          </cell>
          <cell r="B26" t="str">
            <v>CW</v>
          </cell>
          <cell r="C26" t="str">
            <v>Corkie</v>
          </cell>
          <cell r="D26" t="str">
            <v>Rd2</v>
          </cell>
        </row>
        <row r="27">
          <cell r="A27" t="str">
            <v>BenReid</v>
          </cell>
          <cell r="B27" t="str">
            <v>CW</v>
          </cell>
          <cell r="C27" t="str">
            <v>Knee injury</v>
          </cell>
          <cell r="D27" t="str">
            <v>Rd1</v>
          </cell>
        </row>
        <row r="28">
          <cell r="A28" t="str">
            <v>DavidZaharakis</v>
          </cell>
          <cell r="B28" t="str">
            <v>ES</v>
          </cell>
          <cell r="C28" t="str">
            <v>Minor Quadricep strain</v>
          </cell>
          <cell r="D28" t="str">
            <v>Rd1</v>
          </cell>
        </row>
        <row r="29">
          <cell r="A29" t="str">
            <v>AnthonyMorabito</v>
          </cell>
          <cell r="B29" t="str">
            <v>FR</v>
          </cell>
          <cell r="C29" t="str">
            <v>LARS Knee reconstruction (ACL)</v>
          </cell>
          <cell r="D29" t="str">
            <v>Indef</v>
          </cell>
        </row>
        <row r="30">
          <cell r="A30" t="str">
            <v>AaronSandilands</v>
          </cell>
          <cell r="B30" t="str">
            <v>FR</v>
          </cell>
          <cell r="C30" t="str">
            <v>Partial hamstring tear</v>
          </cell>
          <cell r="D30" t="str">
            <v>Rd3</v>
          </cell>
        </row>
        <row r="31">
          <cell r="A31" t="str">
            <v>JedBews</v>
          </cell>
          <cell r="B31" t="str">
            <v>GE</v>
          </cell>
          <cell r="C31" t="str">
            <v>Foot injury</v>
          </cell>
          <cell r="D31" t="str">
            <v>TBA</v>
          </cell>
        </row>
        <row r="32">
          <cell r="A32" t="str">
            <v>GeorgeBurbury</v>
          </cell>
          <cell r="B32" t="str">
            <v>GE</v>
          </cell>
          <cell r="C32" t="str">
            <v>Foot injury</v>
          </cell>
          <cell r="D32" t="str">
            <v>TBA</v>
          </cell>
        </row>
        <row r="33">
          <cell r="A33" t="str">
            <v>NathanVardy</v>
          </cell>
          <cell r="B33" t="str">
            <v>GE</v>
          </cell>
          <cell r="C33" t="str">
            <v>Injury</v>
          </cell>
          <cell r="D33" t="str">
            <v>Rd2</v>
          </cell>
        </row>
        <row r="34">
          <cell r="A34" t="str">
            <v>PaulChapman</v>
          </cell>
          <cell r="B34" t="str">
            <v>GE</v>
          </cell>
          <cell r="C34" t="str">
            <v>Thigh</v>
          </cell>
          <cell r="D34" t="str">
            <v>Rd1</v>
          </cell>
        </row>
        <row r="35">
          <cell r="A35" t="str">
            <v>JoshHunt</v>
          </cell>
          <cell r="B35" t="str">
            <v>GE</v>
          </cell>
          <cell r="C35" t="str">
            <v>Glandular fever</v>
          </cell>
          <cell r="D35" t="str">
            <v>TBA</v>
          </cell>
        </row>
        <row r="36">
          <cell r="A36" t="str">
            <v>HamishMcIntosh</v>
          </cell>
          <cell r="B36" t="str">
            <v>GE</v>
          </cell>
          <cell r="C36" t="str">
            <v>LARS Knee reconstruction (PCL)</v>
          </cell>
          <cell r="D36" t="str">
            <v>Rd2</v>
          </cell>
        </row>
        <row r="37">
          <cell r="A37" t="str">
            <v>DanielMenzel</v>
          </cell>
          <cell r="B37" t="str">
            <v>GE</v>
          </cell>
          <cell r="C37" t="str">
            <v>Knee reconstruction (ACL)</v>
          </cell>
          <cell r="D37" t="str">
            <v>Rd1</v>
          </cell>
        </row>
        <row r="38">
          <cell r="A38" t="str">
            <v>TrentWest</v>
          </cell>
          <cell r="B38" t="str">
            <v>GE</v>
          </cell>
          <cell r="C38" t="str">
            <v>Minor knee surgery</v>
          </cell>
          <cell r="D38" t="str">
            <v>Rd2</v>
          </cell>
        </row>
        <row r="39">
          <cell r="A39" t="str">
            <v>AlexJohnson</v>
          </cell>
          <cell r="B39" t="str">
            <v>SY</v>
          </cell>
          <cell r="C39" t="str">
            <v>ACL</v>
          </cell>
          <cell r="D39" t="str">
            <v>Indef</v>
          </cell>
        </row>
        <row r="40">
          <cell r="A40" t="str">
            <v>NathanBock</v>
          </cell>
          <cell r="B40" t="str">
            <v>GC</v>
          </cell>
          <cell r="C40" t="str">
            <v>Fractured right tibia</v>
          </cell>
          <cell r="D40" t="str">
            <v>Indef</v>
          </cell>
        </row>
        <row r="41">
          <cell r="A41" t="str">
            <v>ClayCameron</v>
          </cell>
          <cell r="B41" t="str">
            <v>GC</v>
          </cell>
          <cell r="C41" t="str">
            <v>Groin injury</v>
          </cell>
          <cell r="D41" t="str">
            <v>Rd1</v>
          </cell>
        </row>
        <row r="42">
          <cell r="A42" t="str">
            <v>TomLynch</v>
          </cell>
          <cell r="B42" t="str">
            <v>GC</v>
          </cell>
          <cell r="C42" t="str">
            <v>Ankle ligament injury</v>
          </cell>
          <cell r="D42" t="str">
            <v>Rd4</v>
          </cell>
        </row>
        <row r="43">
          <cell r="A43" t="str">
            <v>BrandonMatera</v>
          </cell>
          <cell r="B43" t="str">
            <v>GC</v>
          </cell>
          <cell r="C43" t="str">
            <v>Foot soreness</v>
          </cell>
          <cell r="D43" t="str">
            <v>TBA</v>
          </cell>
        </row>
        <row r="44">
          <cell r="A44" t="str">
            <v>TrentMcKenzie</v>
          </cell>
          <cell r="B44" t="str">
            <v>GC</v>
          </cell>
          <cell r="C44" t="str">
            <v>Knee injury</v>
          </cell>
          <cell r="D44" t="str">
            <v>Rd1</v>
          </cell>
        </row>
        <row r="45">
          <cell r="A45" t="str">
            <v>LiamPatrick</v>
          </cell>
          <cell r="B45" t="str">
            <v>GC</v>
          </cell>
          <cell r="C45" t="str">
            <v>Knee reconstruction</v>
          </cell>
          <cell r="D45" t="str">
            <v>TBA</v>
          </cell>
        </row>
        <row r="46">
          <cell r="A46" t="str">
            <v>SebTape</v>
          </cell>
          <cell r="B46" t="str">
            <v>GC</v>
          </cell>
          <cell r="C46" t="str">
            <v>Knee reconstruction</v>
          </cell>
          <cell r="D46" t="str">
            <v>Rd1</v>
          </cell>
        </row>
        <row r="47">
          <cell r="A47" t="str">
            <v>MatthewBuntine</v>
          </cell>
          <cell r="B47" t="str">
            <v>GW</v>
          </cell>
          <cell r="C47" t="str">
            <v>Punctured lung and broken rib</v>
          </cell>
          <cell r="D47" t="str">
            <v>Rd6</v>
          </cell>
        </row>
        <row r="48">
          <cell r="A48" t="str">
            <v>ChadCornes</v>
          </cell>
          <cell r="B48" t="str">
            <v>GW</v>
          </cell>
          <cell r="C48" t="str">
            <v>Shoulder surgery (Cyst removal)</v>
          </cell>
          <cell r="D48" t="str">
            <v>Rd1</v>
          </cell>
        </row>
        <row r="49">
          <cell r="A49" t="str">
            <v>JamesGrowden</v>
          </cell>
          <cell r="B49" t="str">
            <v>GW</v>
          </cell>
          <cell r="C49" t="str">
            <v>Hip surgery</v>
          </cell>
          <cell r="D49" t="str">
            <v>Rd1</v>
          </cell>
        </row>
        <row r="50">
          <cell r="A50" t="str">
            <v>JamesStewart</v>
          </cell>
          <cell r="B50" t="str">
            <v>GW</v>
          </cell>
          <cell r="C50" t="str">
            <v>Back injury</v>
          </cell>
          <cell r="D50" t="str">
            <v>Indef</v>
          </cell>
        </row>
        <row r="51">
          <cell r="A51" t="str">
            <v>JonothanORourke</v>
          </cell>
          <cell r="B51" t="str">
            <v>GW</v>
          </cell>
          <cell r="C51" t="str">
            <v>Leg</v>
          </cell>
          <cell r="D51" t="str">
            <v>Rd2</v>
          </cell>
        </row>
        <row r="52">
          <cell r="A52" t="str">
            <v>DomTyson</v>
          </cell>
          <cell r="B52" t="str">
            <v>GW</v>
          </cell>
          <cell r="C52" t="str">
            <v>PCL rupture</v>
          </cell>
          <cell r="D52" t="str">
            <v>Rd7</v>
          </cell>
        </row>
        <row r="53">
          <cell r="A53" t="str">
            <v>JoshGibson</v>
          </cell>
          <cell r="B53" t="str">
            <v>HW</v>
          </cell>
          <cell r="C53" t="str">
            <v>Leg</v>
          </cell>
          <cell r="D53" t="str">
            <v>Test</v>
          </cell>
        </row>
        <row r="54">
          <cell r="A54" t="str">
            <v>DavidHale</v>
          </cell>
          <cell r="B54" t="str">
            <v>HW</v>
          </cell>
          <cell r="C54" t="str">
            <v>Potential Suspension</v>
          </cell>
          <cell r="D54" t="str">
            <v>Test</v>
          </cell>
        </row>
        <row r="55">
          <cell r="A55" t="str">
            <v>LukeHodge</v>
          </cell>
          <cell r="B55" t="str">
            <v>HW</v>
          </cell>
          <cell r="C55" t="str">
            <v>Knee</v>
          </cell>
          <cell r="D55" t="str">
            <v>Test</v>
          </cell>
        </row>
        <row r="56">
          <cell r="A56" t="str">
            <v>CyrilRioli</v>
          </cell>
          <cell r="B56" t="str">
            <v>HW</v>
          </cell>
          <cell r="C56" t="str">
            <v>Knee</v>
          </cell>
          <cell r="D56" t="str">
            <v>Rd2</v>
          </cell>
        </row>
        <row r="57">
          <cell r="A57" t="str">
            <v>BrianLake</v>
          </cell>
          <cell r="B57" t="str">
            <v>HW</v>
          </cell>
          <cell r="C57" t="str">
            <v>Calf</v>
          </cell>
          <cell r="D57" t="str">
            <v>Rd2</v>
          </cell>
        </row>
        <row r="58">
          <cell r="A58" t="str">
            <v>MichaelOsborne</v>
          </cell>
          <cell r="B58" t="str">
            <v>HW</v>
          </cell>
          <cell r="C58" t="str">
            <v>Knee</v>
          </cell>
          <cell r="D58" t="str">
            <v>Test</v>
          </cell>
        </row>
        <row r="59">
          <cell r="A59" t="str">
            <v>MatthewSuckling</v>
          </cell>
          <cell r="B59" t="str">
            <v>HW</v>
          </cell>
          <cell r="C59" t="str">
            <v>ACL Team</v>
          </cell>
          <cell r="D59" t="str">
            <v>Seas</v>
          </cell>
        </row>
        <row r="60">
          <cell r="A60" t="str">
            <v>RohanBail</v>
          </cell>
          <cell r="B60" t="str">
            <v>ME</v>
          </cell>
          <cell r="C60" t="str">
            <v>Concussion</v>
          </cell>
          <cell r="D60" t="str">
            <v>Rd2</v>
          </cell>
        </row>
        <row r="61">
          <cell r="A61" t="str">
            <v>SamBlease</v>
          </cell>
          <cell r="B61" t="str">
            <v>ME</v>
          </cell>
          <cell r="C61" t="str">
            <v>High ankle sprain</v>
          </cell>
          <cell r="D61" t="str">
            <v>Rd3</v>
          </cell>
        </row>
        <row r="62">
          <cell r="A62" t="str">
            <v>MitchClark</v>
          </cell>
          <cell r="B62" t="str">
            <v>ME</v>
          </cell>
          <cell r="C62" t="str">
            <v>Foot surgery</v>
          </cell>
          <cell r="D62" t="str">
            <v>Rd1</v>
          </cell>
        </row>
        <row r="63">
          <cell r="A63" t="str">
            <v>MaxGawn</v>
          </cell>
          <cell r="B63" t="str">
            <v>ME</v>
          </cell>
          <cell r="C63" t="str">
            <v>Hamstring injury</v>
          </cell>
          <cell r="D63" t="str">
            <v>Rd4</v>
          </cell>
        </row>
        <row r="64">
          <cell r="A64" t="str">
            <v>JackTrengove</v>
          </cell>
          <cell r="B64" t="str">
            <v>ME</v>
          </cell>
          <cell r="C64" t="str">
            <v>Left foot stress fracture</v>
          </cell>
          <cell r="D64" t="str">
            <v>Rd1</v>
          </cell>
        </row>
        <row r="65">
          <cell r="A65" t="str">
            <v>TaylorGarner</v>
          </cell>
          <cell r="B65" t="str">
            <v>NM</v>
          </cell>
          <cell r="C65" t="str">
            <v>Shoulder surgery</v>
          </cell>
          <cell r="D65" t="str">
            <v>TBA</v>
          </cell>
        </row>
        <row r="66">
          <cell r="A66" t="str">
            <v>TaylorHine</v>
          </cell>
          <cell r="B66" t="str">
            <v>NM</v>
          </cell>
          <cell r="C66" t="str">
            <v>Potential Suspension</v>
          </cell>
          <cell r="D66" t="str">
            <v>Test</v>
          </cell>
        </row>
        <row r="67">
          <cell r="A67" t="str">
            <v>AndrewSwallow</v>
          </cell>
          <cell r="B67" t="str">
            <v>NM</v>
          </cell>
          <cell r="C67" t="str">
            <v>Ankle</v>
          </cell>
          <cell r="D67" t="str">
            <v>TBA</v>
          </cell>
        </row>
        <row r="68">
          <cell r="A68" t="str">
            <v>MitchellWilkins</v>
          </cell>
          <cell r="B68" t="str">
            <v>NM</v>
          </cell>
          <cell r="C68" t="str">
            <v>Shoulder injury</v>
          </cell>
          <cell r="D68" t="str">
            <v>TBA</v>
          </cell>
        </row>
        <row r="69">
          <cell r="A69" t="str">
            <v>JohnButcher</v>
          </cell>
          <cell r="B69" t="str">
            <v>PA</v>
          </cell>
          <cell r="C69" t="str">
            <v>Han Injury</v>
          </cell>
          <cell r="D69" t="str">
            <v>Rd2</v>
          </cell>
        </row>
        <row r="70">
          <cell r="A70" t="str">
            <v>RobbieGray</v>
          </cell>
          <cell r="B70" t="str">
            <v>PA</v>
          </cell>
          <cell r="C70" t="str">
            <v>Knee reconstruction</v>
          </cell>
          <cell r="D70" t="str">
            <v>TBA</v>
          </cell>
        </row>
        <row r="71">
          <cell r="A71" t="str">
            <v>DomCassisi</v>
          </cell>
          <cell r="B71" t="str">
            <v>PA</v>
          </cell>
          <cell r="C71" t="str">
            <v>Calf</v>
          </cell>
          <cell r="D71" t="str">
            <v>Rd1</v>
          </cell>
        </row>
        <row r="72">
          <cell r="A72" t="str">
            <v>NickSalter</v>
          </cell>
          <cell r="B72" t="str">
            <v>PA</v>
          </cell>
          <cell r="C72" t="str">
            <v>Foot injury</v>
          </cell>
          <cell r="D72" t="str">
            <v>Indef</v>
          </cell>
        </row>
        <row r="73">
          <cell r="A73" t="str">
            <v>BrentRenouf</v>
          </cell>
          <cell r="B73" t="str">
            <v>PA</v>
          </cell>
          <cell r="C73" t="str">
            <v>Patella soreness</v>
          </cell>
          <cell r="D73" t="str">
            <v>TBA</v>
          </cell>
        </row>
        <row r="74">
          <cell r="A74" t="str">
            <v>NathanFoley</v>
          </cell>
          <cell r="B74" t="str">
            <v>RI</v>
          </cell>
          <cell r="C74" t="str">
            <v>Foot surgery (Achilles)</v>
          </cell>
          <cell r="D74" t="str">
            <v>Rd6</v>
          </cell>
        </row>
        <row r="75">
          <cell r="A75" t="str">
            <v>DylanGrimes</v>
          </cell>
          <cell r="B75" t="str">
            <v>RI</v>
          </cell>
          <cell r="C75" t="str">
            <v>Hamstring injury</v>
          </cell>
          <cell r="D75" t="str">
            <v>Rd1</v>
          </cell>
        </row>
        <row r="76">
          <cell r="A76" t="str">
            <v>JakeKing</v>
          </cell>
          <cell r="B76" t="str">
            <v>RI</v>
          </cell>
          <cell r="C76" t="str">
            <v>Surgery (Both feet, knee, groin and thumb)</v>
          </cell>
          <cell r="D76" t="str">
            <v>Rd1</v>
          </cell>
        </row>
        <row r="77">
          <cell r="A77" t="str">
            <v>DavidAstbury</v>
          </cell>
          <cell r="B77" t="str">
            <v>RI</v>
          </cell>
          <cell r="C77" t="str">
            <v>Minor foot injury</v>
          </cell>
          <cell r="D77" t="str">
            <v>Rd1</v>
          </cell>
        </row>
        <row r="78">
          <cell r="A78" t="str">
            <v>DanielMarkworth</v>
          </cell>
          <cell r="B78" t="str">
            <v>SK</v>
          </cell>
          <cell r="C78" t="str">
            <v>Knee surgery</v>
          </cell>
          <cell r="D78" t="str">
            <v>Indef</v>
          </cell>
        </row>
        <row r="79">
          <cell r="A79" t="str">
            <v>RhysStanley</v>
          </cell>
          <cell r="B79" t="str">
            <v>SK</v>
          </cell>
          <cell r="C79" t="str">
            <v>Hyperextended knee</v>
          </cell>
          <cell r="D79" t="str">
            <v>Rd2</v>
          </cell>
        </row>
        <row r="80">
          <cell r="A80" t="str">
            <v>SpencerWhite</v>
          </cell>
          <cell r="B80" t="str">
            <v>SK</v>
          </cell>
          <cell r="C80" t="str">
            <v>Broken wrist</v>
          </cell>
          <cell r="D80" t="str">
            <v>Indef</v>
          </cell>
        </row>
        <row r="81">
          <cell r="A81" t="str">
            <v>SeanDempster</v>
          </cell>
          <cell r="B81" t="str">
            <v>SK</v>
          </cell>
          <cell r="C81" t="str">
            <v>Hamstring</v>
          </cell>
          <cell r="D81" t="str">
            <v>Rd3</v>
          </cell>
        </row>
        <row r="82">
          <cell r="A82" t="str">
            <v>LewisRoberts-Thomson</v>
          </cell>
          <cell r="B82" t="str">
            <v>SY</v>
          </cell>
          <cell r="C82" t="str">
            <v>Calf</v>
          </cell>
          <cell r="D82" t="str">
            <v>Test</v>
          </cell>
        </row>
        <row r="83">
          <cell r="A83" t="str">
            <v>MartinMattner</v>
          </cell>
          <cell r="B83" t="str">
            <v>SY</v>
          </cell>
          <cell r="C83" t="str">
            <v>Hip injury</v>
          </cell>
          <cell r="D83" t="str">
            <v>TBA</v>
          </cell>
        </row>
        <row r="84">
          <cell r="A84" t="str">
            <v>GaryRohan</v>
          </cell>
          <cell r="B84" t="str">
            <v>SY</v>
          </cell>
          <cell r="C84" t="str">
            <v>Tibia fracture</v>
          </cell>
          <cell r="D84" t="str">
            <v>Indef</v>
          </cell>
        </row>
        <row r="85">
          <cell r="A85" t="str">
            <v>NickSmith</v>
          </cell>
          <cell r="B85" t="str">
            <v>SY</v>
          </cell>
          <cell r="C85" t="str">
            <v>Knee arthroscopy</v>
          </cell>
          <cell r="D85" t="str">
            <v>TBA</v>
          </cell>
        </row>
        <row r="86">
          <cell r="A86" t="str">
            <v>LewisRobertsThomson</v>
          </cell>
          <cell r="B86" t="str">
            <v>SY</v>
          </cell>
          <cell r="C86" t="str">
            <v>Calf injury</v>
          </cell>
          <cell r="D86" t="str">
            <v>TBA</v>
          </cell>
        </row>
        <row r="87">
          <cell r="A87" t="str">
            <v>AndrewEmbley</v>
          </cell>
          <cell r="B87" t="str">
            <v>WC</v>
          </cell>
          <cell r="C87" t="str">
            <v>Hamstring injury</v>
          </cell>
          <cell r="D87" t="str">
            <v>Rd1</v>
          </cell>
        </row>
        <row r="88">
          <cell r="A88" t="str">
            <v>DanielKerr</v>
          </cell>
          <cell r="B88" t="str">
            <v>WC</v>
          </cell>
          <cell r="C88" t="str">
            <v>Knee arthroscopy</v>
          </cell>
          <cell r="D88" t="str">
            <v>Rd2</v>
          </cell>
        </row>
        <row r="89">
          <cell r="A89" t="str">
            <v>NicNaitanui</v>
          </cell>
          <cell r="B89" t="str">
            <v>WC</v>
          </cell>
          <cell r="C89" t="str">
            <v>Groin surgery</v>
          </cell>
          <cell r="D89" t="str">
            <v>Rd1</v>
          </cell>
        </row>
        <row r="90">
          <cell r="A90" t="str">
            <v>SharrodWellingham</v>
          </cell>
          <cell r="B90" t="str">
            <v>WC</v>
          </cell>
          <cell r="C90" t="str">
            <v>Damaged ankle ligaments</v>
          </cell>
          <cell r="D90" t="str">
            <v>Rd3</v>
          </cell>
        </row>
        <row r="91">
          <cell r="A91" t="str">
            <v>MarkNicoski</v>
          </cell>
          <cell r="B91" t="str">
            <v>WC</v>
          </cell>
          <cell r="C91" t="str">
            <v>Hamstring surgery</v>
          </cell>
          <cell r="D91" t="str">
            <v>Indef</v>
          </cell>
        </row>
        <row r="92">
          <cell r="A92" t="str">
            <v>EastonWood</v>
          </cell>
          <cell r="B92" t="str">
            <v>WB</v>
          </cell>
          <cell r="C92" t="str">
            <v>Hamstring</v>
          </cell>
          <cell r="D92" t="str">
            <v>TBA</v>
          </cell>
        </row>
        <row r="93">
          <cell r="A93" t="str">
            <v>ShaunHiggins</v>
          </cell>
          <cell r="B93" t="str">
            <v>WB</v>
          </cell>
          <cell r="C93" t="str">
            <v>Foot</v>
          </cell>
          <cell r="D93" t="str">
            <v>TBA</v>
          </cell>
        </row>
        <row r="94">
          <cell r="A94" t="str">
            <v>NathanHrovat</v>
          </cell>
          <cell r="B94" t="str">
            <v>WB</v>
          </cell>
          <cell r="C94" t="str">
            <v>Minor quadricep strain</v>
          </cell>
          <cell r="D94" t="str">
            <v>Test</v>
          </cell>
        </row>
        <row r="95">
          <cell r="A95" t="str">
            <v>JakeStringer</v>
          </cell>
          <cell r="B95" t="str">
            <v>WB</v>
          </cell>
          <cell r="C95" t="str">
            <v>Ankle injury</v>
          </cell>
          <cell r="D95" t="str">
            <v>TBA</v>
          </cell>
        </row>
      </sheetData>
      <sheetData sheetId="1">
        <row r="2">
          <cell r="A2" t="str">
            <v>AaronEdwards</v>
          </cell>
          <cell r="B2" t="str">
            <v>NM</v>
          </cell>
          <cell r="C2" t="str">
            <v>trd</v>
          </cell>
        </row>
        <row r="3">
          <cell r="A3" t="str">
            <v>AdamPattison</v>
          </cell>
          <cell r="B3" t="str">
            <v>HW</v>
          </cell>
          <cell r="C3" t="str">
            <v>DL</v>
          </cell>
        </row>
        <row r="4">
          <cell r="A4" t="str">
            <v>AddamMaric</v>
          </cell>
          <cell r="B4" t="str">
            <v>RI</v>
          </cell>
          <cell r="C4" t="str">
            <v>DL</v>
          </cell>
        </row>
        <row r="5">
          <cell r="A5" t="str">
            <v>AlikMagin</v>
          </cell>
          <cell r="B5" t="str">
            <v>GC</v>
          </cell>
          <cell r="C5" t="str">
            <v>DL</v>
          </cell>
        </row>
        <row r="6">
          <cell r="A6" t="str">
            <v>AmonBuchanan</v>
          </cell>
          <cell r="B6" t="str">
            <v>BL</v>
          </cell>
          <cell r="C6" t="str">
            <v>ret</v>
          </cell>
        </row>
        <row r="7">
          <cell r="A7" t="str">
            <v>AndrewBrowne</v>
          </cell>
          <cell r="B7" t="str">
            <v>RI</v>
          </cell>
          <cell r="C7" t="str">
            <v>DL</v>
          </cell>
        </row>
        <row r="8">
          <cell r="A8" t="str">
            <v>AndrewCollins</v>
          </cell>
          <cell r="B8" t="str">
            <v>CA</v>
          </cell>
          <cell r="C8" t="str">
            <v>DL</v>
          </cell>
        </row>
        <row r="9">
          <cell r="A9" t="str">
            <v>AndrewHooper</v>
          </cell>
          <cell r="B9" t="str">
            <v>WB</v>
          </cell>
          <cell r="C9" t="str">
            <v>DL</v>
          </cell>
        </row>
        <row r="10">
          <cell r="A10" t="str">
            <v>AndrewMcQualter</v>
          </cell>
          <cell r="B10" t="str">
            <v>GC</v>
          </cell>
          <cell r="C10" t="str">
            <v>ret</v>
          </cell>
        </row>
        <row r="11">
          <cell r="A11" t="str">
            <v>AndrewStrijk</v>
          </cell>
          <cell r="B11" t="str">
            <v>WC</v>
          </cell>
          <cell r="C11" t="str">
            <v>DL</v>
          </cell>
        </row>
        <row r="12">
          <cell r="A12" t="str">
            <v>AngusGraham</v>
          </cell>
          <cell r="B12" t="str">
            <v>RI</v>
          </cell>
          <cell r="C12" t="str">
            <v>trd</v>
          </cell>
        </row>
        <row r="13">
          <cell r="A13" t="str">
            <v>AngusMonfries</v>
          </cell>
          <cell r="B13" t="str">
            <v>ES</v>
          </cell>
          <cell r="C13" t="str">
            <v>trd</v>
          </cell>
        </row>
        <row r="14">
          <cell r="A14" t="str">
            <v>AnthonyLong</v>
          </cell>
          <cell r="B14" t="str">
            <v>ES</v>
          </cell>
          <cell r="C14" t="str">
            <v>DL</v>
          </cell>
        </row>
        <row r="15">
          <cell r="A15" t="str">
            <v>AntonHamp</v>
          </cell>
          <cell r="B15" t="str">
            <v>WC</v>
          </cell>
          <cell r="C15" t="str">
            <v>DL</v>
          </cell>
        </row>
        <row r="16">
          <cell r="A16" t="str">
            <v>AntoniGrover</v>
          </cell>
          <cell r="B16" t="str">
            <v>FR</v>
          </cell>
          <cell r="C16" t="str">
            <v>ret</v>
          </cell>
        </row>
        <row r="17">
          <cell r="A17" t="str">
            <v>BenHudson</v>
          </cell>
          <cell r="B17" t="str">
            <v>BL</v>
          </cell>
          <cell r="C17" t="str">
            <v>ret</v>
          </cell>
        </row>
        <row r="18">
          <cell r="A18" t="str">
            <v>BenMcKinley</v>
          </cell>
          <cell r="B18" t="str">
            <v>NM</v>
          </cell>
          <cell r="C18" t="str">
            <v>DL</v>
          </cell>
        </row>
        <row r="19">
          <cell r="A19" t="str">
            <v>BenSpeight</v>
          </cell>
          <cell r="B19" t="str">
            <v>NM</v>
          </cell>
          <cell r="C19" t="str">
            <v>DL</v>
          </cell>
        </row>
        <row r="20">
          <cell r="A20" t="str">
            <v>BenWarren</v>
          </cell>
          <cell r="B20" t="str">
            <v>NM</v>
          </cell>
          <cell r="C20" t="str">
            <v>DL</v>
          </cell>
        </row>
        <row r="21">
          <cell r="A21" t="str">
            <v>BlakeBray</v>
          </cell>
          <cell r="B21" t="str">
            <v>CA</v>
          </cell>
          <cell r="C21" t="str">
            <v>DL</v>
          </cell>
        </row>
        <row r="22">
          <cell r="A22" t="str">
            <v>BradGreen</v>
          </cell>
          <cell r="B22" t="str">
            <v>ME</v>
          </cell>
          <cell r="C22" t="str">
            <v>ret</v>
          </cell>
        </row>
        <row r="23">
          <cell r="A23" t="str">
            <v>BradHarvey</v>
          </cell>
          <cell r="B23" t="str">
            <v>BL</v>
          </cell>
          <cell r="C23" t="str">
            <v>DL</v>
          </cell>
        </row>
        <row r="24">
          <cell r="A24" t="str">
            <v>BradMangan</v>
          </cell>
          <cell r="B24" t="str">
            <v>NM</v>
          </cell>
          <cell r="C24" t="str">
            <v>DL</v>
          </cell>
        </row>
        <row r="25">
          <cell r="A25" t="str">
            <v>BradMiller</v>
          </cell>
          <cell r="B25" t="str">
            <v>RI</v>
          </cell>
          <cell r="C25" t="str">
            <v>ret</v>
          </cell>
        </row>
        <row r="26">
          <cell r="A26" t="str">
            <v>BradSymes</v>
          </cell>
          <cell r="B26" t="str">
            <v>AD</v>
          </cell>
          <cell r="C26" t="str">
            <v>DL</v>
          </cell>
        </row>
        <row r="27">
          <cell r="A27" t="str">
            <v>BrendanLee</v>
          </cell>
          <cell r="B27" t="str">
            <v>ES</v>
          </cell>
          <cell r="C27" t="str">
            <v>DL</v>
          </cell>
        </row>
        <row r="28">
          <cell r="A28" t="str">
            <v>BrendonGoddard</v>
          </cell>
          <cell r="B28" t="str">
            <v>SK</v>
          </cell>
          <cell r="C28" t="str">
            <v>FA</v>
          </cell>
        </row>
        <row r="29">
          <cell r="A29" t="str">
            <v>BrentMoloney</v>
          </cell>
          <cell r="B29" t="str">
            <v>ME</v>
          </cell>
          <cell r="C29" t="str">
            <v>FA</v>
          </cell>
        </row>
        <row r="30">
          <cell r="A30" t="str">
            <v>BretThornton</v>
          </cell>
          <cell r="B30" t="str">
            <v>CA</v>
          </cell>
          <cell r="C30" t="str">
            <v>DL</v>
          </cell>
        </row>
        <row r="31">
          <cell r="A31" t="str">
            <v>BrettMeredith</v>
          </cell>
          <cell r="B31" t="str">
            <v>SY</v>
          </cell>
          <cell r="C31" t="str">
            <v>DL</v>
          </cell>
        </row>
        <row r="32">
          <cell r="A32" t="str">
            <v>BrettPeake</v>
          </cell>
          <cell r="B32" t="str">
            <v>SK</v>
          </cell>
          <cell r="C32" t="str">
            <v>DL</v>
          </cell>
        </row>
        <row r="33">
          <cell r="A33" t="str">
            <v>BrianLake</v>
          </cell>
          <cell r="B33" t="str">
            <v>WB</v>
          </cell>
          <cell r="C33" t="str">
            <v>trd</v>
          </cell>
        </row>
        <row r="34">
          <cell r="A34" t="str">
            <v>BrocMcCauley</v>
          </cell>
          <cell r="B34" t="str">
            <v>HW</v>
          </cell>
          <cell r="C34" t="str">
            <v>ret</v>
          </cell>
        </row>
        <row r="35">
          <cell r="A35" t="str">
            <v>BrodieMoles</v>
          </cell>
          <cell r="B35" t="str">
            <v>WB</v>
          </cell>
          <cell r="C35" t="str">
            <v>DL</v>
          </cell>
        </row>
        <row r="36">
          <cell r="A36" t="str">
            <v>BryceRetzlaff</v>
          </cell>
          <cell r="B36" t="str">
            <v>BL</v>
          </cell>
          <cell r="C36" t="str">
            <v>DL</v>
          </cell>
        </row>
        <row r="37">
          <cell r="A37" t="str">
            <v>CaleMorton</v>
          </cell>
          <cell r="B37" t="str">
            <v>ME</v>
          </cell>
          <cell r="C37" t="str">
            <v>trd</v>
          </cell>
        </row>
        <row r="38">
          <cell r="A38" t="str">
            <v>CallumPapertalk</v>
          </cell>
          <cell r="B38" t="str">
            <v>WC</v>
          </cell>
          <cell r="C38" t="str">
            <v>DL</v>
          </cell>
        </row>
        <row r="39">
          <cell r="A39" t="str">
            <v>CameronBruce</v>
          </cell>
          <cell r="B39" t="str">
            <v>HW</v>
          </cell>
          <cell r="C39" t="str">
            <v>ret</v>
          </cell>
        </row>
        <row r="40">
          <cell r="A40" t="str">
            <v>CameronPedersen</v>
          </cell>
          <cell r="B40" t="str">
            <v>NM</v>
          </cell>
          <cell r="C40" t="str">
            <v>trd</v>
          </cell>
        </row>
        <row r="41">
          <cell r="A41" t="str">
            <v>CameronWood</v>
          </cell>
          <cell r="B41" t="str">
            <v>CW</v>
          </cell>
          <cell r="C41" t="str">
            <v>DL</v>
          </cell>
        </row>
        <row r="42">
          <cell r="A42" t="str">
            <v>CampbellHeath</v>
          </cell>
          <cell r="B42" t="str">
            <v>SY</v>
          </cell>
          <cell r="C42" t="str">
            <v>trd</v>
          </cell>
        </row>
        <row r="43">
          <cell r="A43" t="str">
            <v>ChanceBateman</v>
          </cell>
          <cell r="B43" t="str">
            <v>HW</v>
          </cell>
          <cell r="C43" t="str">
            <v>ret</v>
          </cell>
        </row>
        <row r="44">
          <cell r="A44" t="str">
            <v>CheyneeStiller</v>
          </cell>
          <cell r="B44" t="str">
            <v>BL</v>
          </cell>
          <cell r="C44" t="str">
            <v>DL</v>
          </cell>
        </row>
        <row r="45">
          <cell r="A45" t="str">
            <v>ChrisDawes</v>
          </cell>
          <cell r="B45" t="str">
            <v>CW</v>
          </cell>
          <cell r="C45" t="str">
            <v>trd</v>
          </cell>
        </row>
        <row r="46">
          <cell r="A46" t="str">
            <v>ChrisKnights</v>
          </cell>
          <cell r="B46" t="str">
            <v>AD</v>
          </cell>
          <cell r="C46" t="str">
            <v>FA</v>
          </cell>
        </row>
        <row r="47">
          <cell r="A47" t="str">
            <v>ChrisTarrant</v>
          </cell>
          <cell r="B47" t="str">
            <v>CW</v>
          </cell>
          <cell r="C47" t="str">
            <v>ret</v>
          </cell>
        </row>
        <row r="48">
          <cell r="A48" t="str">
            <v>ClintonYoung</v>
          </cell>
          <cell r="B48" t="str">
            <v>HW</v>
          </cell>
          <cell r="C48" t="str">
            <v>FA</v>
          </cell>
        </row>
        <row r="49">
          <cell r="A49" t="str">
            <v>CruizeGarlett</v>
          </cell>
          <cell r="B49" t="str">
            <v>NM</v>
          </cell>
          <cell r="C49" t="str">
            <v>DL</v>
          </cell>
        </row>
        <row r="50">
          <cell r="A50" t="str">
            <v>DanielArcher</v>
          </cell>
          <cell r="B50" t="str">
            <v>SK</v>
          </cell>
          <cell r="C50" t="str">
            <v>DL</v>
          </cell>
        </row>
        <row r="51">
          <cell r="A51" t="str">
            <v>DanielFarmer</v>
          </cell>
          <cell r="B51" t="str">
            <v>CW</v>
          </cell>
          <cell r="C51" t="str">
            <v>DL</v>
          </cell>
        </row>
        <row r="52">
          <cell r="A52" t="str">
            <v>DanielWebb</v>
          </cell>
          <cell r="B52" t="str">
            <v>PA</v>
          </cell>
          <cell r="C52" t="str">
            <v>DL</v>
          </cell>
        </row>
        <row r="53">
          <cell r="A53" t="str">
            <v>DanylePearce</v>
          </cell>
          <cell r="B53" t="str">
            <v>PA</v>
          </cell>
          <cell r="C53" t="str">
            <v>FA</v>
          </cell>
        </row>
        <row r="54">
          <cell r="A54" t="str">
            <v>DavidRodan</v>
          </cell>
          <cell r="B54" t="str">
            <v>PA</v>
          </cell>
          <cell r="C54" t="str">
            <v>trd</v>
          </cell>
        </row>
        <row r="55">
          <cell r="A55" t="str">
            <v>DavidWojcinksi</v>
          </cell>
          <cell r="B55" t="str">
            <v>GE</v>
          </cell>
          <cell r="C55" t="str">
            <v>ret</v>
          </cell>
        </row>
        <row r="56">
          <cell r="A56" t="str">
            <v>DeanMcDonald</v>
          </cell>
          <cell r="B56" t="str">
            <v>RI</v>
          </cell>
          <cell r="C56" t="str">
            <v>DL</v>
          </cell>
        </row>
        <row r="57">
          <cell r="A57" t="str">
            <v>DeanPolo</v>
          </cell>
          <cell r="B57" t="str">
            <v>SK</v>
          </cell>
          <cell r="C57" t="str">
            <v>DL</v>
          </cell>
        </row>
        <row r="58">
          <cell r="A58" t="str">
            <v>DylanMcNeil</v>
          </cell>
          <cell r="B58" t="str">
            <v>SY</v>
          </cell>
          <cell r="C58" t="str">
            <v>DL</v>
          </cell>
        </row>
        <row r="59">
          <cell r="A59" t="str">
            <v>EugeneKruger</v>
          </cell>
          <cell r="B59" t="str">
            <v>SY</v>
          </cell>
          <cell r="C59" t="str">
            <v>DL</v>
          </cell>
        </row>
        <row r="60">
          <cell r="A60" t="str">
            <v>GavinRoberts</v>
          </cell>
          <cell r="B60" t="str">
            <v>FR</v>
          </cell>
          <cell r="C60" t="str">
            <v>DL</v>
          </cell>
        </row>
        <row r="61">
          <cell r="A61" t="str">
            <v>GavinUrquhart</v>
          </cell>
          <cell r="B61" t="str">
            <v>NM</v>
          </cell>
          <cell r="C61" t="str">
            <v>DL</v>
          </cell>
        </row>
        <row r="62">
          <cell r="A62" t="str">
            <v>GerrickWeedon</v>
          </cell>
          <cell r="B62" t="str">
            <v>WC</v>
          </cell>
          <cell r="C62" t="str">
            <v>DL</v>
          </cell>
        </row>
        <row r="63">
          <cell r="A63" t="str">
            <v>GibsonTurner</v>
          </cell>
          <cell r="B63" t="str">
            <v>RI</v>
          </cell>
          <cell r="C63" t="str">
            <v>DL</v>
          </cell>
        </row>
        <row r="64">
          <cell r="A64" t="str">
            <v>GregBroughton</v>
          </cell>
          <cell r="B64" t="str">
            <v>FR</v>
          </cell>
          <cell r="C64" t="str">
            <v>trd</v>
          </cell>
        </row>
        <row r="65">
          <cell r="A65" t="str">
            <v>HamishMcIntosh</v>
          </cell>
          <cell r="B65" t="str">
            <v>NM</v>
          </cell>
          <cell r="C65" t="str">
            <v>trd</v>
          </cell>
        </row>
        <row r="66">
          <cell r="A66" t="str">
            <v>HaydenJolly</v>
          </cell>
          <cell r="B66" t="str">
            <v>GC</v>
          </cell>
          <cell r="C66" t="str">
            <v>DL</v>
          </cell>
        </row>
        <row r="67">
          <cell r="A67" t="str">
            <v>JackHombsch</v>
          </cell>
          <cell r="B67" t="str">
            <v>GW</v>
          </cell>
          <cell r="C67" t="str">
            <v>trd</v>
          </cell>
        </row>
        <row r="68">
          <cell r="A68" t="str">
            <v>JackLynch</v>
          </cell>
          <cell r="B68" t="str">
            <v>SY</v>
          </cell>
          <cell r="C68" t="str">
            <v>DL</v>
          </cell>
        </row>
        <row r="69">
          <cell r="A69" t="str">
            <v>JacobSurjan</v>
          </cell>
          <cell r="B69" t="str">
            <v>PA</v>
          </cell>
          <cell r="C69" t="str">
            <v>DL</v>
          </cell>
        </row>
        <row r="70">
          <cell r="A70" t="str">
            <v>JaiSheahan</v>
          </cell>
          <cell r="B70" t="str">
            <v>ME</v>
          </cell>
          <cell r="C70" t="str">
            <v>DL</v>
          </cell>
        </row>
        <row r="71">
          <cell r="A71" t="str">
            <v>JamesHawksley</v>
          </cell>
          <cell r="B71" t="str">
            <v>BL</v>
          </cell>
          <cell r="C71" t="str">
            <v>DL</v>
          </cell>
        </row>
        <row r="72">
          <cell r="A72" t="str">
            <v>JamesMcDonald</v>
          </cell>
          <cell r="B72" t="str">
            <v>GW</v>
          </cell>
          <cell r="C72" t="str">
            <v>ret</v>
          </cell>
        </row>
        <row r="73">
          <cell r="A73" t="str">
            <v>JamesMulligan</v>
          </cell>
          <cell r="B73" t="str">
            <v>WB</v>
          </cell>
          <cell r="C73" t="str">
            <v>DL</v>
          </cell>
        </row>
        <row r="74">
          <cell r="A74" t="str">
            <v>JamieBennell</v>
          </cell>
          <cell r="B74" t="str">
            <v>ME</v>
          </cell>
          <cell r="C74" t="str">
            <v>DL</v>
          </cell>
        </row>
        <row r="75">
          <cell r="A75" t="str">
            <v>JamieCripps</v>
          </cell>
          <cell r="B75" t="str">
            <v>SK</v>
          </cell>
          <cell r="C75" t="str">
            <v>trd</v>
          </cell>
        </row>
        <row r="76">
          <cell r="A76" t="str">
            <v>JaredRivers</v>
          </cell>
          <cell r="B76" t="str">
            <v>ME</v>
          </cell>
          <cell r="C76" t="str">
            <v>FA</v>
          </cell>
        </row>
        <row r="77">
          <cell r="A77" t="str">
            <v>JarradBoumann</v>
          </cell>
          <cell r="B77" t="str">
            <v>HW</v>
          </cell>
          <cell r="C77" t="str">
            <v>DL</v>
          </cell>
        </row>
        <row r="78">
          <cell r="A78" t="str">
            <v>JarradIrons</v>
          </cell>
          <cell r="B78" t="str">
            <v>PA</v>
          </cell>
          <cell r="C78" t="str">
            <v>DL</v>
          </cell>
        </row>
        <row r="79">
          <cell r="A79" t="str">
            <v>JarredMoore</v>
          </cell>
          <cell r="B79" t="str">
            <v>SY</v>
          </cell>
          <cell r="C79" t="str">
            <v>DL</v>
          </cell>
        </row>
        <row r="80">
          <cell r="A80" t="str">
            <v>JasonGram</v>
          </cell>
          <cell r="B80" t="str">
            <v>SK</v>
          </cell>
          <cell r="C80" t="str">
            <v>DL</v>
          </cell>
        </row>
        <row r="81">
          <cell r="A81" t="str">
            <v>JayvanBerlo</v>
          </cell>
          <cell r="B81" t="str">
            <v>FR</v>
          </cell>
          <cell r="C81" t="str">
            <v>DL</v>
          </cell>
        </row>
        <row r="82">
          <cell r="A82" t="str">
            <v>JeromeyWebberley</v>
          </cell>
          <cell r="B82" t="str">
            <v>RI</v>
          </cell>
          <cell r="C82" t="str">
            <v>DL</v>
          </cell>
        </row>
        <row r="83">
          <cell r="A83" t="str">
            <v>JonathanSimpkin</v>
          </cell>
          <cell r="B83" t="str">
            <v>GE</v>
          </cell>
          <cell r="C83" t="str">
            <v>DL</v>
          </cell>
        </row>
        <row r="84">
          <cell r="A84" t="str">
            <v>JonathonCeglar</v>
          </cell>
          <cell r="B84" t="str">
            <v>CW</v>
          </cell>
          <cell r="C84" t="str">
            <v>DL</v>
          </cell>
        </row>
        <row r="85">
          <cell r="A85" t="str">
            <v>JordanGysberts</v>
          </cell>
          <cell r="B85" t="str">
            <v>ME</v>
          </cell>
          <cell r="C85" t="str">
            <v>trd</v>
          </cell>
        </row>
        <row r="86">
          <cell r="A86" t="str">
            <v>JordanRussell</v>
          </cell>
          <cell r="B86" t="str">
            <v>CA</v>
          </cell>
          <cell r="C86" t="str">
            <v>trd</v>
          </cell>
        </row>
        <row r="87">
          <cell r="A87" t="str">
            <v>JordanWilson-King</v>
          </cell>
          <cell r="B87" t="str">
            <v>FR</v>
          </cell>
          <cell r="C87" t="str">
            <v>DL</v>
          </cell>
        </row>
        <row r="88">
          <cell r="A88" t="str">
            <v>JoshCaddy</v>
          </cell>
          <cell r="B88" t="str">
            <v>GC</v>
          </cell>
          <cell r="C88" t="str">
            <v>trd</v>
          </cell>
        </row>
        <row r="89">
          <cell r="A89" t="str">
            <v>JoshDrummond</v>
          </cell>
          <cell r="B89" t="str">
            <v>BL</v>
          </cell>
          <cell r="C89" t="str">
            <v>ret</v>
          </cell>
        </row>
        <row r="90">
          <cell r="A90" t="str">
            <v>JoshDyson</v>
          </cell>
          <cell r="B90" t="str">
            <v>BL</v>
          </cell>
          <cell r="C90" t="str">
            <v>DL</v>
          </cell>
        </row>
        <row r="91">
          <cell r="A91" t="str">
            <v>JoshFraser</v>
          </cell>
          <cell r="B91" t="str">
            <v>GC</v>
          </cell>
          <cell r="C91" t="str">
            <v>ret</v>
          </cell>
        </row>
        <row r="92">
          <cell r="A92" t="str">
            <v>JoshuaToy</v>
          </cell>
          <cell r="B92" t="str">
            <v>GC</v>
          </cell>
          <cell r="C92" t="str">
            <v>DL</v>
          </cell>
        </row>
        <row r="93">
          <cell r="A93" t="str">
            <v>JustinSherman</v>
          </cell>
          <cell r="B93" t="str">
            <v>WB</v>
          </cell>
          <cell r="C93" t="str">
            <v>DL</v>
          </cell>
        </row>
        <row r="94">
          <cell r="A94" t="str">
            <v>KelvinLawrence</v>
          </cell>
          <cell r="B94" t="str">
            <v>ME</v>
          </cell>
          <cell r="C94" t="str">
            <v>ret</v>
          </cell>
        </row>
        <row r="95">
          <cell r="A95" t="str">
            <v>KelvinMoore</v>
          </cell>
          <cell r="B95" t="str">
            <v>RI</v>
          </cell>
          <cell r="C95" t="str">
            <v>ret</v>
          </cell>
        </row>
        <row r="96">
          <cell r="A96" t="str">
            <v>KirkUgle</v>
          </cell>
          <cell r="B96" t="str">
            <v>CW</v>
          </cell>
          <cell r="C96" t="str">
            <v>DL</v>
          </cell>
        </row>
        <row r="97">
          <cell r="A97" t="str">
            <v>KobyStevens</v>
          </cell>
          <cell r="B97" t="str">
            <v>WC</v>
          </cell>
          <cell r="C97" t="str">
            <v>trd</v>
          </cell>
        </row>
        <row r="98">
          <cell r="A98" t="str">
            <v>KyleReimers </v>
          </cell>
          <cell r="B98" t="str">
            <v>ES</v>
          </cell>
          <cell r="C98" t="str">
            <v>DL</v>
          </cell>
        </row>
        <row r="99">
          <cell r="A99" t="str">
            <v>LachlanSmith</v>
          </cell>
          <cell r="B99" t="str">
            <v>CW</v>
          </cell>
          <cell r="C99" t="str">
            <v>DL</v>
          </cell>
        </row>
        <row r="100">
          <cell r="A100" t="str">
            <v>LeighWilliams</v>
          </cell>
          <cell r="B100" t="str">
            <v>ME</v>
          </cell>
          <cell r="C100" t="str">
            <v>DL</v>
          </cell>
        </row>
        <row r="101">
          <cell r="A101" t="str">
            <v>LewisMoss</v>
          </cell>
          <cell r="B101" t="str">
            <v>GC</v>
          </cell>
          <cell r="C101" t="str">
            <v>DL</v>
          </cell>
        </row>
        <row r="102">
          <cell r="A102" t="str">
            <v>LewisStevenson</v>
          </cell>
          <cell r="B102" t="str">
            <v>WC</v>
          </cell>
          <cell r="C102" t="str">
            <v>trd</v>
          </cell>
        </row>
        <row r="103">
          <cell r="A103" t="str">
            <v>LiamJurrah</v>
          </cell>
          <cell r="B103" t="str">
            <v>ME</v>
          </cell>
          <cell r="C103" t="str">
            <v>DL</v>
          </cell>
        </row>
        <row r="104">
          <cell r="A104" t="str">
            <v>LindsayGilbee</v>
          </cell>
          <cell r="B104" t="str">
            <v>WB</v>
          </cell>
          <cell r="C104" t="str">
            <v>ret</v>
          </cell>
        </row>
        <row r="105">
          <cell r="A105" t="str">
            <v>LucasCook</v>
          </cell>
          <cell r="B105" t="str">
            <v>ME</v>
          </cell>
          <cell r="C105" t="str">
            <v>DL</v>
          </cell>
        </row>
        <row r="106">
          <cell r="A106" t="str">
            <v>LukePower</v>
          </cell>
          <cell r="B106" t="str">
            <v>GW</v>
          </cell>
          <cell r="C106" t="str">
            <v>ret</v>
          </cell>
        </row>
        <row r="107">
          <cell r="A107" t="str">
            <v>LukeRounds</v>
          </cell>
          <cell r="B107" t="str">
            <v>CW</v>
          </cell>
          <cell r="C107" t="str">
            <v>DL</v>
          </cell>
        </row>
        <row r="108">
          <cell r="A108" t="str">
            <v>MalcolmLynch</v>
          </cell>
          <cell r="B108" t="str">
            <v>NM</v>
          </cell>
          <cell r="C108" t="str">
            <v>DL</v>
          </cell>
        </row>
        <row r="109">
          <cell r="A109" t="str">
            <v>MarkMcVeigh</v>
          </cell>
          <cell r="B109" t="str">
            <v>ES</v>
          </cell>
          <cell r="C109" t="str">
            <v>ret</v>
          </cell>
        </row>
        <row r="110">
          <cell r="A110" t="str">
            <v>MarkSeaby</v>
          </cell>
          <cell r="B110" t="str">
            <v>SY</v>
          </cell>
          <cell r="C110" t="str">
            <v>DL</v>
          </cell>
        </row>
        <row r="111">
          <cell r="A111" t="str">
            <v>MattCampbell</v>
          </cell>
          <cell r="B111" t="str">
            <v>NM</v>
          </cell>
          <cell r="C111" t="str">
            <v>DL</v>
          </cell>
        </row>
        <row r="112">
          <cell r="A112" t="str">
            <v>MatthewBate</v>
          </cell>
          <cell r="B112" t="str">
            <v>ME</v>
          </cell>
          <cell r="C112" t="str">
            <v>DL</v>
          </cell>
        </row>
        <row r="113">
          <cell r="A113" t="str">
            <v>MatthewLodge</v>
          </cell>
          <cell r="B113" t="str">
            <v>CA</v>
          </cell>
          <cell r="C113" t="str">
            <v>DL</v>
          </cell>
        </row>
        <row r="114">
          <cell r="A114" t="str">
            <v>MatthewScarlett</v>
          </cell>
          <cell r="B114" t="str">
            <v>GE</v>
          </cell>
          <cell r="C114" t="str">
            <v>ret</v>
          </cell>
        </row>
        <row r="115">
          <cell r="A115" t="str">
            <v>MatthewSpangher</v>
          </cell>
          <cell r="B115" t="str">
            <v>SY</v>
          </cell>
          <cell r="C115" t="str">
            <v>trd</v>
          </cell>
        </row>
        <row r="116">
          <cell r="A116" t="str">
            <v>MattPanos</v>
          </cell>
          <cell r="B116" t="str">
            <v>WB</v>
          </cell>
          <cell r="C116" t="str">
            <v>DL</v>
          </cell>
        </row>
        <row r="117">
          <cell r="A117" t="str">
            <v>MichaelCoad</v>
          </cell>
          <cell r="B117" t="str">
            <v>GC</v>
          </cell>
          <cell r="C117" t="str">
            <v>ret</v>
          </cell>
        </row>
        <row r="118">
          <cell r="A118" t="str">
            <v>MichaelDoughty</v>
          </cell>
          <cell r="B118" t="str">
            <v>AD</v>
          </cell>
          <cell r="C118" t="str">
            <v>ret</v>
          </cell>
        </row>
        <row r="119">
          <cell r="A119" t="str">
            <v>MichaelMascoulis</v>
          </cell>
          <cell r="B119" t="str">
            <v>WC</v>
          </cell>
          <cell r="C119" t="str">
            <v>DL</v>
          </cell>
        </row>
        <row r="120">
          <cell r="A120" t="str">
            <v>MichaelOsborne</v>
          </cell>
          <cell r="B120" t="str">
            <v>HW</v>
          </cell>
          <cell r="C120" t="str">
            <v>DL</v>
          </cell>
        </row>
        <row r="121">
          <cell r="A121" t="str">
            <v>MichaelRoss</v>
          </cell>
          <cell r="B121" t="str">
            <v>ES</v>
          </cell>
          <cell r="C121" t="str">
            <v>DL</v>
          </cell>
        </row>
        <row r="122">
          <cell r="A122" t="str">
            <v>MitchBanner</v>
          </cell>
          <cell r="B122" t="str">
            <v>PA</v>
          </cell>
          <cell r="C122" t="str">
            <v>DL</v>
          </cell>
        </row>
        <row r="123">
          <cell r="A123" t="str">
            <v>MitchCarter</v>
          </cell>
          <cell r="B123" t="str">
            <v>CA</v>
          </cell>
          <cell r="C123" t="str">
            <v>DL</v>
          </cell>
        </row>
        <row r="124">
          <cell r="A124" t="str">
            <v>MitchCurnow</v>
          </cell>
          <cell r="B124" t="str">
            <v>PA</v>
          </cell>
          <cell r="C124" t="str">
            <v>DL</v>
          </cell>
        </row>
        <row r="125">
          <cell r="A125" t="str">
            <v>NathanDjerrkura</v>
          </cell>
          <cell r="B125" t="str">
            <v>WB</v>
          </cell>
          <cell r="C125" t="str">
            <v>ret</v>
          </cell>
        </row>
        <row r="126">
          <cell r="A126" t="str">
            <v>NathanGordon</v>
          </cell>
          <cell r="B126" t="str">
            <v>SY</v>
          </cell>
          <cell r="C126" t="str">
            <v>DL</v>
          </cell>
        </row>
        <row r="127">
          <cell r="A127" t="str">
            <v>NickHeyne</v>
          </cell>
          <cell r="B127" t="str">
            <v>CA</v>
          </cell>
          <cell r="C127" t="str">
            <v>DL</v>
          </cell>
        </row>
        <row r="128">
          <cell r="A128" t="str">
            <v>OrrenStephenson</v>
          </cell>
          <cell r="B128" t="str">
            <v>GE</v>
          </cell>
          <cell r="C128" t="str">
            <v>DL</v>
          </cell>
        </row>
        <row r="129">
          <cell r="A129" t="str">
            <v>PaulBower</v>
          </cell>
          <cell r="B129" t="str">
            <v>CA</v>
          </cell>
          <cell r="C129" t="str">
            <v>DL</v>
          </cell>
        </row>
        <row r="130">
          <cell r="A130" t="str">
            <v>PaulCribbin</v>
          </cell>
          <cell r="B130" t="str">
            <v>CW</v>
          </cell>
          <cell r="C130" t="str">
            <v>DL</v>
          </cell>
        </row>
        <row r="131">
          <cell r="A131" t="str">
            <v>PiersFlanagan</v>
          </cell>
          <cell r="B131" t="str">
            <v>GC</v>
          </cell>
          <cell r="C131" t="str">
            <v>DL</v>
          </cell>
        </row>
        <row r="132">
          <cell r="A132" t="str">
            <v>PivaWright</v>
          </cell>
          <cell r="B132" t="str">
            <v>RI</v>
          </cell>
          <cell r="C132" t="str">
            <v>DL</v>
          </cell>
        </row>
        <row r="133">
          <cell r="A133" t="str">
            <v>QuintenLynch</v>
          </cell>
          <cell r="B133" t="str">
            <v>WC</v>
          </cell>
          <cell r="C133" t="str">
            <v>FA</v>
          </cell>
        </row>
        <row r="134">
          <cell r="A134" t="str">
            <v>RaphaelClarke</v>
          </cell>
          <cell r="B134" t="str">
            <v>SK</v>
          </cell>
          <cell r="C134" t="str">
            <v>DL</v>
          </cell>
        </row>
        <row r="135">
          <cell r="A135" t="str">
            <v>RhysCooyou</v>
          </cell>
          <cell r="B135" t="str">
            <v>GW</v>
          </cell>
          <cell r="C135" t="str">
            <v>DL</v>
          </cell>
        </row>
        <row r="136">
          <cell r="A136" t="str">
            <v>RickyPetterd</v>
          </cell>
          <cell r="B136" t="str">
            <v>ME</v>
          </cell>
          <cell r="C136" t="str">
            <v>DL</v>
          </cell>
        </row>
        <row r="137">
          <cell r="A137" t="str">
            <v>RohanKerr</v>
          </cell>
          <cell r="B137" t="str">
            <v>CA</v>
          </cell>
          <cell r="C137" t="str">
            <v>DL</v>
          </cell>
        </row>
        <row r="138">
          <cell r="A138" t="str">
            <v>RyanHargrave</v>
          </cell>
          <cell r="B138" t="str">
            <v>WB</v>
          </cell>
          <cell r="C138" t="str">
            <v>ret</v>
          </cell>
        </row>
        <row r="139">
          <cell r="A139" t="str">
            <v>RyanNeates</v>
          </cell>
          <cell r="B139" t="str">
            <v>WC</v>
          </cell>
          <cell r="C139" t="str">
            <v>DL</v>
          </cell>
        </row>
        <row r="140">
          <cell r="A140" t="str">
            <v>SamCrocker</v>
          </cell>
          <cell r="B140" t="str">
            <v>SK</v>
          </cell>
          <cell r="C140" t="str">
            <v>DL</v>
          </cell>
        </row>
        <row r="141">
          <cell r="A141" t="str">
            <v>SamIles</v>
          </cell>
          <cell r="B141" t="str">
            <v>GC</v>
          </cell>
          <cell r="C141" t="str">
            <v>DL</v>
          </cell>
        </row>
        <row r="142">
          <cell r="A142" t="str">
            <v>SamLonergan</v>
          </cell>
          <cell r="B142" t="str">
            <v>ES</v>
          </cell>
          <cell r="C142" t="str">
            <v>DL</v>
          </cell>
        </row>
        <row r="143">
          <cell r="A143" t="str">
            <v>SamSheldon</v>
          </cell>
          <cell r="B143" t="str">
            <v>BL</v>
          </cell>
          <cell r="C143" t="str">
            <v>DL</v>
          </cell>
        </row>
        <row r="144">
          <cell r="A144" t="str">
            <v>ShaeMcNamara</v>
          </cell>
          <cell r="B144" t="str">
            <v>CW</v>
          </cell>
          <cell r="C144" t="str">
            <v>DL</v>
          </cell>
        </row>
        <row r="145">
          <cell r="A145" t="str">
            <v>ShannonByrnes</v>
          </cell>
          <cell r="B145" t="str">
            <v>GE</v>
          </cell>
          <cell r="C145" t="str">
            <v>FA</v>
          </cell>
        </row>
        <row r="146">
          <cell r="A146" t="str">
            <v>SharrodWellingham</v>
          </cell>
          <cell r="B146" t="str">
            <v>CW</v>
          </cell>
          <cell r="C146" t="str">
            <v>trd</v>
          </cell>
        </row>
        <row r="147">
          <cell r="A147" t="str">
            <v>SimonBuckley</v>
          </cell>
          <cell r="B147" t="str">
            <v>CW</v>
          </cell>
          <cell r="C147" t="str">
            <v>DL</v>
          </cell>
        </row>
        <row r="148">
          <cell r="A148" t="str">
            <v>SimonHogan</v>
          </cell>
          <cell r="B148" t="str">
            <v>GE</v>
          </cell>
          <cell r="C148" t="str">
            <v>ret</v>
          </cell>
        </row>
        <row r="149">
          <cell r="A149" t="str">
            <v>SimonPhillips</v>
          </cell>
          <cell r="B149" t="str">
            <v>PA</v>
          </cell>
          <cell r="C149" t="str">
            <v>DL</v>
          </cell>
        </row>
        <row r="150">
          <cell r="A150" t="str">
            <v>StefanMartin</v>
          </cell>
          <cell r="B150" t="str">
            <v>ME</v>
          </cell>
          <cell r="C150" t="str">
            <v>trd</v>
          </cell>
        </row>
        <row r="151">
          <cell r="A151" t="str">
            <v>StephenClifton</v>
          </cell>
          <cell r="B151" t="str">
            <v>GW</v>
          </cell>
          <cell r="C151" t="str">
            <v>DL</v>
          </cell>
        </row>
        <row r="152">
          <cell r="A152" t="str">
            <v>StephenGilham</v>
          </cell>
          <cell r="B152" t="str">
            <v>HW</v>
          </cell>
          <cell r="C152" t="str">
            <v>trd</v>
          </cell>
        </row>
        <row r="153">
          <cell r="A153" t="str">
            <v>TimSegrave</v>
          </cell>
          <cell r="B153" t="str">
            <v>GW</v>
          </cell>
          <cell r="C153" t="str">
            <v>DL</v>
          </cell>
        </row>
        <row r="154">
          <cell r="A154" t="str">
            <v>TomGillies</v>
          </cell>
          <cell r="B154" t="str">
            <v>GE</v>
          </cell>
          <cell r="C154" t="str">
            <v>DL</v>
          </cell>
        </row>
        <row r="155">
          <cell r="A155" t="str">
            <v>TomHickey</v>
          </cell>
          <cell r="B155" t="str">
            <v>GC</v>
          </cell>
          <cell r="C155" t="str">
            <v>trd</v>
          </cell>
        </row>
        <row r="156">
          <cell r="A156" t="str">
            <v>TomHill</v>
          </cell>
          <cell r="B156" t="str">
            <v>WB</v>
          </cell>
          <cell r="C156" t="str">
            <v>DL</v>
          </cell>
        </row>
        <row r="157">
          <cell r="A157" t="str">
            <v>TomMurphy</v>
          </cell>
          <cell r="B157" t="str">
            <v>HW</v>
          </cell>
          <cell r="C157" t="str">
            <v>FA</v>
          </cell>
        </row>
        <row r="158">
          <cell r="A158" t="str">
            <v>TomSchneider</v>
          </cell>
          <cell r="B158" t="str">
            <v>HW</v>
          </cell>
          <cell r="C158" t="str">
            <v>DL</v>
          </cell>
        </row>
        <row r="159">
          <cell r="A159" t="str">
            <v>TomSwift</v>
          </cell>
          <cell r="B159" t="str">
            <v>WC</v>
          </cell>
          <cell r="C159" t="str">
            <v>ret</v>
          </cell>
        </row>
        <row r="160">
          <cell r="A160" t="str">
            <v>TomYoung</v>
          </cell>
          <cell r="B160" t="str">
            <v>CW</v>
          </cell>
          <cell r="C160" t="str">
            <v>trd</v>
          </cell>
        </row>
        <row r="161">
          <cell r="A161" t="str">
            <v>TrentDennis-Lane</v>
          </cell>
          <cell r="B161" t="str">
            <v>SY</v>
          </cell>
          <cell r="C161" t="str">
            <v>trd</v>
          </cell>
        </row>
        <row r="162">
          <cell r="A162" t="str">
            <v>TrentStubbs</v>
          </cell>
          <cell r="B162" t="str">
            <v>CW</v>
          </cell>
          <cell r="C162" t="str">
            <v>DL</v>
          </cell>
        </row>
        <row r="163">
          <cell r="A163" t="str">
            <v>TroyChaplin</v>
          </cell>
          <cell r="B163" t="str">
            <v>PA</v>
          </cell>
          <cell r="C163" t="str">
            <v>FA</v>
          </cell>
        </row>
        <row r="164">
          <cell r="A164" t="str">
            <v>WarrickAndreoli</v>
          </cell>
          <cell r="B164" t="str">
            <v>SK</v>
          </cell>
          <cell r="C164" t="str">
            <v>DL</v>
          </cell>
        </row>
        <row r="165">
          <cell r="A165" t="str">
            <v>WillYoung</v>
          </cell>
          <cell r="B165" t="str">
            <v>AD</v>
          </cell>
          <cell r="C165" t="str">
            <v>DL</v>
          </cell>
        </row>
      </sheetData>
      <sheetData sheetId="2" refreshError="1"/>
      <sheetData sheetId="3">
        <row r="21">
          <cell r="BF21">
            <v>286</v>
          </cell>
          <cell r="BG21">
            <v>0</v>
          </cell>
          <cell r="BH21" t="str">
            <v xml:space="preserve">XXX </v>
          </cell>
          <cell r="BI21">
            <v>286</v>
          </cell>
          <cell r="BJ21">
            <v>0</v>
          </cell>
          <cell r="BK21" t="str">
            <v xml:space="preserve">XXX </v>
          </cell>
          <cell r="BL21">
            <v>286</v>
          </cell>
          <cell r="BM21">
            <v>0</v>
          </cell>
          <cell r="BN21" t="str">
            <v xml:space="preserve">XXX </v>
          </cell>
          <cell r="BO21">
            <v>260</v>
          </cell>
          <cell r="BP21">
            <v>0</v>
          </cell>
          <cell r="BQ21" t="str">
            <v xml:space="preserve">XXX </v>
          </cell>
          <cell r="BR21">
            <v>286</v>
          </cell>
          <cell r="BS21">
            <v>0</v>
          </cell>
          <cell r="BT21" t="str">
            <v xml:space="preserve">XXX </v>
          </cell>
        </row>
        <row r="22">
          <cell r="BF22">
            <v>286</v>
          </cell>
          <cell r="BG22">
            <v>0</v>
          </cell>
          <cell r="BH22" t="str">
            <v xml:space="preserve">KaneMitchell </v>
          </cell>
          <cell r="BI22">
            <v>286</v>
          </cell>
          <cell r="BJ22">
            <v>0</v>
          </cell>
          <cell r="BK22" t="str">
            <v xml:space="preserve">KaneMitchell </v>
          </cell>
          <cell r="BL22">
            <v>286</v>
          </cell>
          <cell r="BM22">
            <v>0</v>
          </cell>
          <cell r="BN22" t="str">
            <v xml:space="preserve">KaneMitchell </v>
          </cell>
          <cell r="BO22">
            <v>260</v>
          </cell>
          <cell r="BP22">
            <v>0</v>
          </cell>
          <cell r="BQ22" t="str">
            <v xml:space="preserve">KaneMitchell </v>
          </cell>
          <cell r="BR22">
            <v>286</v>
          </cell>
          <cell r="BS22">
            <v>0</v>
          </cell>
          <cell r="BT22" t="str">
            <v xml:space="preserve">KaneMitchell </v>
          </cell>
        </row>
        <row r="23">
          <cell r="BF23">
            <v>286</v>
          </cell>
          <cell r="BG23">
            <v>0</v>
          </cell>
          <cell r="BH23" t="str">
            <v>DanielMenzel Rd1</v>
          </cell>
          <cell r="BI23">
            <v>286</v>
          </cell>
          <cell r="BJ23">
            <v>0</v>
          </cell>
          <cell r="BK23" t="str">
            <v>DanielMenzel Rd1</v>
          </cell>
          <cell r="BL23">
            <v>286</v>
          </cell>
          <cell r="BM23">
            <v>0</v>
          </cell>
          <cell r="BN23" t="str">
            <v>DanielMenzel Rd1</v>
          </cell>
          <cell r="BO23">
            <v>260</v>
          </cell>
          <cell r="BP23">
            <v>0</v>
          </cell>
          <cell r="BQ23" t="str">
            <v>DanielMenzel Rd1</v>
          </cell>
          <cell r="BR23">
            <v>286</v>
          </cell>
          <cell r="BS23">
            <v>0</v>
          </cell>
          <cell r="BT23" t="str">
            <v>DanielMenzel Rd1</v>
          </cell>
        </row>
        <row r="24">
          <cell r="BF24">
            <v>199</v>
          </cell>
          <cell r="BG24">
            <v>10.4</v>
          </cell>
          <cell r="BH24" t="str">
            <v xml:space="preserve">BenRutten </v>
          </cell>
          <cell r="BI24">
            <v>29</v>
          </cell>
          <cell r="BJ24">
            <v>19.04</v>
          </cell>
          <cell r="BK24" t="str">
            <v xml:space="preserve">BenRutten </v>
          </cell>
          <cell r="BL24">
            <v>228</v>
          </cell>
          <cell r="BM24">
            <v>7.04</v>
          </cell>
          <cell r="BN24" t="str">
            <v xml:space="preserve">BenRutten </v>
          </cell>
          <cell r="BO24">
            <v>223</v>
          </cell>
          <cell r="BP24">
            <v>0.52</v>
          </cell>
          <cell r="BQ24" t="str">
            <v xml:space="preserve">BenRutten </v>
          </cell>
          <cell r="BR24">
            <v>190</v>
          </cell>
          <cell r="BS24">
            <v>18.98</v>
          </cell>
          <cell r="BT24" t="str">
            <v xml:space="preserve">BenRutten </v>
          </cell>
        </row>
        <row r="25">
          <cell r="BF25">
            <v>4</v>
          </cell>
          <cell r="BG25">
            <v>19.2</v>
          </cell>
          <cell r="BH25" t="str">
            <v>BernieVince R</v>
          </cell>
          <cell r="BI25">
            <v>93</v>
          </cell>
          <cell r="BJ25">
            <v>15.1</v>
          </cell>
          <cell r="BK25" t="str">
            <v>BernieVince R</v>
          </cell>
          <cell r="BL25">
            <v>229</v>
          </cell>
          <cell r="BM25">
            <v>7</v>
          </cell>
          <cell r="BN25" t="str">
            <v>BernieVince R</v>
          </cell>
          <cell r="BO25">
            <v>48</v>
          </cell>
          <cell r="BP25">
            <v>5.9</v>
          </cell>
          <cell r="BQ25" t="str">
            <v>BernieVince R</v>
          </cell>
          <cell r="BR25">
            <v>55</v>
          </cell>
          <cell r="BS25">
            <v>24.35</v>
          </cell>
          <cell r="BT25" t="str">
            <v>BernieVince R</v>
          </cell>
        </row>
        <row r="26">
          <cell r="BF26">
            <v>286</v>
          </cell>
          <cell r="BG26">
            <v>0</v>
          </cell>
          <cell r="BH26" t="str">
            <v xml:space="preserve">BrentReilly </v>
          </cell>
          <cell r="BI26">
            <v>286</v>
          </cell>
          <cell r="BJ26">
            <v>0</v>
          </cell>
          <cell r="BK26" t="str">
            <v xml:space="preserve">BrentReilly </v>
          </cell>
          <cell r="BL26">
            <v>286</v>
          </cell>
          <cell r="BM26">
            <v>0</v>
          </cell>
          <cell r="BN26" t="str">
            <v xml:space="preserve">BrentReilly </v>
          </cell>
          <cell r="BO26">
            <v>260</v>
          </cell>
          <cell r="BP26">
            <v>0</v>
          </cell>
          <cell r="BQ26" t="str">
            <v xml:space="preserve">BrentReilly </v>
          </cell>
          <cell r="BR26">
            <v>286</v>
          </cell>
          <cell r="BS26">
            <v>0</v>
          </cell>
          <cell r="BT26" t="str">
            <v xml:space="preserve">BrentReilly </v>
          </cell>
        </row>
        <row r="27">
          <cell r="BF27">
            <v>286</v>
          </cell>
          <cell r="BG27">
            <v>0</v>
          </cell>
          <cell r="BH27" t="str">
            <v xml:space="preserve">BrodieMartin </v>
          </cell>
          <cell r="BI27">
            <v>286</v>
          </cell>
          <cell r="BJ27">
            <v>0</v>
          </cell>
          <cell r="BK27" t="str">
            <v xml:space="preserve">BrodieMartin </v>
          </cell>
          <cell r="BL27">
            <v>286</v>
          </cell>
          <cell r="BM27">
            <v>0</v>
          </cell>
          <cell r="BN27" t="str">
            <v xml:space="preserve">BrodieMartin </v>
          </cell>
          <cell r="BO27">
            <v>260</v>
          </cell>
          <cell r="BP27">
            <v>0</v>
          </cell>
          <cell r="BQ27" t="str">
            <v xml:space="preserve">BrodieMartin </v>
          </cell>
          <cell r="BR27">
            <v>286</v>
          </cell>
          <cell r="BS27">
            <v>0</v>
          </cell>
          <cell r="BT27" t="str">
            <v xml:space="preserve">BrodieMartin </v>
          </cell>
        </row>
        <row r="28">
          <cell r="BF28">
            <v>52</v>
          </cell>
          <cell r="BG28">
            <v>15.772772727272725</v>
          </cell>
          <cell r="BH28" t="str">
            <v>BrodieSmith Rd3</v>
          </cell>
          <cell r="BI28">
            <v>130</v>
          </cell>
          <cell r="BJ28">
            <v>13.818181818181818</v>
          </cell>
          <cell r="BK28" t="str">
            <v>BrodieSmith Rd3</v>
          </cell>
          <cell r="BL28">
            <v>171</v>
          </cell>
          <cell r="BM28">
            <v>9.1363636363636367</v>
          </cell>
          <cell r="BN28" t="str">
            <v>BrodieSmith Rd3</v>
          </cell>
          <cell r="BO28">
            <v>172</v>
          </cell>
          <cell r="BP28">
            <v>1.5909090909090908</v>
          </cell>
          <cell r="BQ28" t="str">
            <v>BrodieSmith Rd3</v>
          </cell>
          <cell r="BR28">
            <v>134</v>
          </cell>
          <cell r="BS28">
            <v>20.704568181818182</v>
          </cell>
          <cell r="BT28" t="str">
            <v>BrodieSmith Rd3</v>
          </cell>
        </row>
        <row r="29">
          <cell r="BF29">
            <v>274</v>
          </cell>
          <cell r="BG29">
            <v>6.6086956521739131</v>
          </cell>
          <cell r="BH29" t="str">
            <v xml:space="preserve">DanielTalia </v>
          </cell>
          <cell r="BI29">
            <v>239</v>
          </cell>
          <cell r="BJ29">
            <v>8.9565217391304355</v>
          </cell>
          <cell r="BK29" t="str">
            <v xml:space="preserve">DanielTalia </v>
          </cell>
          <cell r="BL29">
            <v>220</v>
          </cell>
          <cell r="BM29">
            <v>7.4347826086956523</v>
          </cell>
          <cell r="BN29" t="str">
            <v xml:space="preserve">DanielTalia </v>
          </cell>
          <cell r="BO29">
            <v>235</v>
          </cell>
          <cell r="BP29">
            <v>0.34782608695652173</v>
          </cell>
          <cell r="BQ29" t="str">
            <v xml:space="preserve">DanielTalia </v>
          </cell>
          <cell r="BR29">
            <v>281</v>
          </cell>
          <cell r="BS29">
            <v>12.413043478260869</v>
          </cell>
          <cell r="BT29" t="str">
            <v xml:space="preserve">DanielTalia </v>
          </cell>
        </row>
        <row r="30">
          <cell r="BF30">
            <v>286</v>
          </cell>
          <cell r="BG30">
            <v>0</v>
          </cell>
          <cell r="BH30" t="str">
            <v xml:space="preserve">TroyMenzel </v>
          </cell>
          <cell r="BI30">
            <v>286</v>
          </cell>
          <cell r="BJ30">
            <v>0</v>
          </cell>
          <cell r="BK30" t="str">
            <v xml:space="preserve">TroyMenzel </v>
          </cell>
          <cell r="BL30">
            <v>286</v>
          </cell>
          <cell r="BM30">
            <v>0</v>
          </cell>
          <cell r="BN30" t="str">
            <v xml:space="preserve">TroyMenzel </v>
          </cell>
          <cell r="BO30">
            <v>260</v>
          </cell>
          <cell r="BP30">
            <v>0</v>
          </cell>
          <cell r="BQ30" t="str">
            <v xml:space="preserve">TroyMenzel </v>
          </cell>
          <cell r="BR30">
            <v>286</v>
          </cell>
          <cell r="BS30">
            <v>0</v>
          </cell>
          <cell r="BT30" t="str">
            <v xml:space="preserve">TroyMenzel </v>
          </cell>
        </row>
        <row r="31">
          <cell r="BF31">
            <v>200</v>
          </cell>
          <cell r="BG31">
            <v>10.315789473684211</v>
          </cell>
          <cell r="BH31" t="str">
            <v xml:space="preserve">GrahamJohncock </v>
          </cell>
          <cell r="BI31">
            <v>141</v>
          </cell>
          <cell r="BJ31">
            <v>13.368421052631579</v>
          </cell>
          <cell r="BK31" t="str">
            <v xml:space="preserve">GrahamJohncock </v>
          </cell>
          <cell r="BL31">
            <v>117</v>
          </cell>
          <cell r="BM31">
            <v>11.263157894736842</v>
          </cell>
          <cell r="BN31" t="str">
            <v xml:space="preserve">GrahamJohncock </v>
          </cell>
          <cell r="BO31">
            <v>30</v>
          </cell>
          <cell r="BP31">
            <v>7.2105263157894735</v>
          </cell>
          <cell r="BQ31" t="str">
            <v xml:space="preserve">GrahamJohncock </v>
          </cell>
          <cell r="BR31">
            <v>105</v>
          </cell>
          <cell r="BS31">
            <v>21.763157894736842</v>
          </cell>
          <cell r="BT31" t="str">
            <v xml:space="preserve">GrahamJohncock </v>
          </cell>
        </row>
        <row r="32">
          <cell r="BF32">
            <v>286</v>
          </cell>
          <cell r="BG32">
            <v>0</v>
          </cell>
          <cell r="BH32" t="str">
            <v xml:space="preserve">IanCallinan </v>
          </cell>
          <cell r="BI32">
            <v>286</v>
          </cell>
          <cell r="BJ32">
            <v>0</v>
          </cell>
          <cell r="BK32" t="str">
            <v xml:space="preserve">IanCallinan </v>
          </cell>
          <cell r="BL32">
            <v>286</v>
          </cell>
          <cell r="BM32">
            <v>0</v>
          </cell>
          <cell r="BN32" t="str">
            <v xml:space="preserve">IanCallinan </v>
          </cell>
          <cell r="BO32">
            <v>260</v>
          </cell>
          <cell r="BP32">
            <v>0</v>
          </cell>
          <cell r="BQ32" t="str">
            <v xml:space="preserve">IanCallinan </v>
          </cell>
          <cell r="BR32">
            <v>286</v>
          </cell>
          <cell r="BS32">
            <v>0</v>
          </cell>
          <cell r="BT32" t="str">
            <v xml:space="preserve">IanCallinan </v>
          </cell>
        </row>
        <row r="33">
          <cell r="BF33">
            <v>233</v>
          </cell>
          <cell r="BG33">
            <v>9.2608695652173907</v>
          </cell>
          <cell r="BH33" t="str">
            <v xml:space="preserve">JaredPetrenko </v>
          </cell>
          <cell r="BI33">
            <v>245</v>
          </cell>
          <cell r="BJ33">
            <v>8.695652173913043</v>
          </cell>
          <cell r="BK33" t="str">
            <v xml:space="preserve">JaredPetrenko </v>
          </cell>
          <cell r="BL33">
            <v>14</v>
          </cell>
          <cell r="BM33">
            <v>19.043478260869566</v>
          </cell>
          <cell r="BN33" t="str">
            <v xml:space="preserve">JaredPetrenko </v>
          </cell>
          <cell r="BO33">
            <v>65</v>
          </cell>
          <cell r="BP33">
            <v>4.7826086956521738</v>
          </cell>
          <cell r="BQ33" t="str">
            <v xml:space="preserve">JaredPetrenko </v>
          </cell>
          <cell r="BR33">
            <v>110</v>
          </cell>
          <cell r="BS33">
            <v>21.586956521739129</v>
          </cell>
          <cell r="BT33" t="str">
            <v xml:space="preserve">JaredPetrenko </v>
          </cell>
        </row>
        <row r="34">
          <cell r="BF34">
            <v>286</v>
          </cell>
          <cell r="BG34">
            <v>0</v>
          </cell>
          <cell r="BH34" t="str">
            <v>AnthonyMorabito Indef</v>
          </cell>
          <cell r="BI34">
            <v>286</v>
          </cell>
          <cell r="BJ34">
            <v>0</v>
          </cell>
          <cell r="BK34" t="str">
            <v>AnthonyMorabito Indef</v>
          </cell>
          <cell r="BL34">
            <v>286</v>
          </cell>
          <cell r="BM34">
            <v>0</v>
          </cell>
          <cell r="BN34" t="str">
            <v>AnthonyMorabito Indef</v>
          </cell>
          <cell r="BO34">
            <v>260</v>
          </cell>
          <cell r="BP34">
            <v>0</v>
          </cell>
          <cell r="BQ34" t="str">
            <v>AnthonyMorabito Indef</v>
          </cell>
          <cell r="BR34">
            <v>286</v>
          </cell>
          <cell r="BS34">
            <v>0</v>
          </cell>
          <cell r="BT34" t="str">
            <v>AnthonyMorabito Indef</v>
          </cell>
        </row>
        <row r="35">
          <cell r="BF35">
            <v>286</v>
          </cell>
          <cell r="BG35">
            <v>0</v>
          </cell>
          <cell r="BH35" t="str">
            <v xml:space="preserve">JasonPorplyzia </v>
          </cell>
          <cell r="BI35">
            <v>286</v>
          </cell>
          <cell r="BJ35">
            <v>0</v>
          </cell>
          <cell r="BK35" t="str">
            <v xml:space="preserve">JasonPorplyzia </v>
          </cell>
          <cell r="BL35">
            <v>286</v>
          </cell>
          <cell r="BM35">
            <v>0</v>
          </cell>
          <cell r="BN35" t="str">
            <v xml:space="preserve">JasonPorplyzia </v>
          </cell>
          <cell r="BO35">
            <v>260</v>
          </cell>
          <cell r="BP35">
            <v>0</v>
          </cell>
          <cell r="BQ35" t="str">
            <v xml:space="preserve">JasonPorplyzia </v>
          </cell>
          <cell r="BR35">
            <v>286</v>
          </cell>
          <cell r="BS35">
            <v>0</v>
          </cell>
          <cell r="BT35" t="str">
            <v xml:space="preserve">JasonPorplyzia </v>
          </cell>
        </row>
        <row r="36">
          <cell r="BF36">
            <v>286</v>
          </cell>
          <cell r="BG36">
            <v>0</v>
          </cell>
          <cell r="BH36" t="str">
            <v xml:space="preserve">JedAnderson </v>
          </cell>
          <cell r="BI36">
            <v>286</v>
          </cell>
          <cell r="BJ36">
            <v>0</v>
          </cell>
          <cell r="BK36" t="str">
            <v xml:space="preserve">JedAnderson </v>
          </cell>
          <cell r="BL36">
            <v>286</v>
          </cell>
          <cell r="BM36">
            <v>0</v>
          </cell>
          <cell r="BN36" t="str">
            <v xml:space="preserve">JedAnderson </v>
          </cell>
          <cell r="BO36">
            <v>260</v>
          </cell>
          <cell r="BP36">
            <v>0</v>
          </cell>
          <cell r="BQ36" t="str">
            <v xml:space="preserve">JedAnderson </v>
          </cell>
          <cell r="BR36">
            <v>286</v>
          </cell>
          <cell r="BS36">
            <v>0</v>
          </cell>
          <cell r="BT36" t="str">
            <v xml:space="preserve">JedAnderson </v>
          </cell>
        </row>
        <row r="37">
          <cell r="BF37">
            <v>286</v>
          </cell>
          <cell r="BG37">
            <v>0</v>
          </cell>
          <cell r="BH37" t="str">
            <v xml:space="preserve">LewisJohnston </v>
          </cell>
          <cell r="BI37">
            <v>286</v>
          </cell>
          <cell r="BJ37">
            <v>0</v>
          </cell>
          <cell r="BK37" t="str">
            <v xml:space="preserve">LewisJohnston </v>
          </cell>
          <cell r="BL37">
            <v>286</v>
          </cell>
          <cell r="BM37">
            <v>0</v>
          </cell>
          <cell r="BN37" t="str">
            <v xml:space="preserve">LewisJohnston </v>
          </cell>
          <cell r="BO37">
            <v>260</v>
          </cell>
          <cell r="BP37">
            <v>0</v>
          </cell>
          <cell r="BQ37" t="str">
            <v xml:space="preserve">LewisJohnston </v>
          </cell>
          <cell r="BR37">
            <v>286</v>
          </cell>
          <cell r="BS37">
            <v>0</v>
          </cell>
          <cell r="BT37" t="str">
            <v xml:space="preserve">LewisJohnston </v>
          </cell>
        </row>
        <row r="38">
          <cell r="BF38">
            <v>286</v>
          </cell>
          <cell r="BG38">
            <v>0</v>
          </cell>
          <cell r="BH38" t="str">
            <v xml:space="preserve">JaegerOMeara </v>
          </cell>
          <cell r="BI38">
            <v>286</v>
          </cell>
          <cell r="BJ38">
            <v>0</v>
          </cell>
          <cell r="BK38" t="str">
            <v xml:space="preserve">JaegerOMeara </v>
          </cell>
          <cell r="BL38">
            <v>286</v>
          </cell>
          <cell r="BM38">
            <v>0</v>
          </cell>
          <cell r="BN38" t="str">
            <v xml:space="preserve">JaegerOMeara </v>
          </cell>
          <cell r="BO38">
            <v>260</v>
          </cell>
          <cell r="BP38">
            <v>0</v>
          </cell>
          <cell r="BQ38" t="str">
            <v xml:space="preserve">JaegerOMeara </v>
          </cell>
          <cell r="BR38">
            <v>286</v>
          </cell>
          <cell r="BS38">
            <v>0</v>
          </cell>
          <cell r="BT38" t="str">
            <v xml:space="preserve">JaegerOMeara </v>
          </cell>
        </row>
        <row r="39">
          <cell r="BF39">
            <v>286</v>
          </cell>
          <cell r="BG39">
            <v>0</v>
          </cell>
          <cell r="BH39" t="str">
            <v xml:space="preserve">LukeThompson </v>
          </cell>
          <cell r="BI39">
            <v>286</v>
          </cell>
          <cell r="BJ39">
            <v>0</v>
          </cell>
          <cell r="BK39" t="str">
            <v xml:space="preserve">LukeThompson </v>
          </cell>
          <cell r="BL39">
            <v>286</v>
          </cell>
          <cell r="BM39">
            <v>0</v>
          </cell>
          <cell r="BN39" t="str">
            <v xml:space="preserve">LukeThompson </v>
          </cell>
          <cell r="BO39">
            <v>260</v>
          </cell>
          <cell r="BP39">
            <v>0</v>
          </cell>
          <cell r="BQ39" t="str">
            <v xml:space="preserve">LukeThompson </v>
          </cell>
          <cell r="BR39">
            <v>286</v>
          </cell>
          <cell r="BS39">
            <v>0</v>
          </cell>
          <cell r="BT39" t="str">
            <v xml:space="preserve">LukeThompson </v>
          </cell>
        </row>
        <row r="40">
          <cell r="BF40">
            <v>99</v>
          </cell>
          <cell r="BG40">
            <v>13.6</v>
          </cell>
          <cell r="BH40" t="str">
            <v xml:space="preserve">MatthewJaensch </v>
          </cell>
          <cell r="BI40">
            <v>76</v>
          </cell>
          <cell r="BJ40">
            <v>16.000800000000002</v>
          </cell>
          <cell r="BK40" t="str">
            <v xml:space="preserve">MatthewJaensch </v>
          </cell>
          <cell r="BL40">
            <v>139</v>
          </cell>
          <cell r="BM40">
            <v>10.199999999999999</v>
          </cell>
          <cell r="BN40" t="str">
            <v xml:space="preserve">MatthewJaensch </v>
          </cell>
          <cell r="BO40">
            <v>152</v>
          </cell>
          <cell r="BP40">
            <v>2</v>
          </cell>
          <cell r="BQ40" t="str">
            <v xml:space="preserve">MatthewJaensch </v>
          </cell>
          <cell r="BR40">
            <v>120</v>
          </cell>
          <cell r="BS40">
            <v>21.300400000000003</v>
          </cell>
          <cell r="BT40" t="str">
            <v xml:space="preserve">MatthewJaensch </v>
          </cell>
        </row>
        <row r="41">
          <cell r="BF41">
            <v>286</v>
          </cell>
          <cell r="BG41">
            <v>0</v>
          </cell>
          <cell r="BH41" t="str">
            <v>JackViney R</v>
          </cell>
          <cell r="BI41">
            <v>286</v>
          </cell>
          <cell r="BJ41">
            <v>0</v>
          </cell>
          <cell r="BK41" t="str">
            <v>JackViney R</v>
          </cell>
          <cell r="BL41">
            <v>286</v>
          </cell>
          <cell r="BM41">
            <v>0</v>
          </cell>
          <cell r="BN41" t="str">
            <v>JackViney R</v>
          </cell>
          <cell r="BO41">
            <v>260</v>
          </cell>
          <cell r="BP41">
            <v>0</v>
          </cell>
          <cell r="BQ41" t="str">
            <v>JackViney R</v>
          </cell>
          <cell r="BR41">
            <v>286</v>
          </cell>
          <cell r="BS41">
            <v>0</v>
          </cell>
          <cell r="BT41" t="str">
            <v>JackViney R</v>
          </cell>
        </row>
        <row r="42">
          <cell r="BF42">
            <v>40</v>
          </cell>
          <cell r="BG42">
            <v>16.36</v>
          </cell>
          <cell r="BH42" t="str">
            <v xml:space="preserve">NathanvanBerlo </v>
          </cell>
          <cell r="BI42">
            <v>96</v>
          </cell>
          <cell r="BJ42">
            <v>14.96</v>
          </cell>
          <cell r="BK42" t="str">
            <v xml:space="preserve">NathanvanBerlo </v>
          </cell>
          <cell r="BL42">
            <v>1</v>
          </cell>
          <cell r="BM42">
            <v>23.36</v>
          </cell>
          <cell r="BN42" t="str">
            <v xml:space="preserve">NathanvanBerlo </v>
          </cell>
          <cell r="BO42">
            <v>96</v>
          </cell>
          <cell r="BP42">
            <v>3.56</v>
          </cell>
          <cell r="BQ42" t="str">
            <v xml:space="preserve">NathanvanBerlo </v>
          </cell>
          <cell r="BR42">
            <v>2</v>
          </cell>
          <cell r="BS42">
            <v>30.04</v>
          </cell>
          <cell r="BT42" t="str">
            <v xml:space="preserve">NathanvanBerlo </v>
          </cell>
        </row>
        <row r="43">
          <cell r="BF43">
            <v>286</v>
          </cell>
          <cell r="BG43">
            <v>0</v>
          </cell>
          <cell r="BH43" t="str">
            <v xml:space="preserve">AdamGoodes </v>
          </cell>
          <cell r="BI43">
            <v>286</v>
          </cell>
          <cell r="BJ43">
            <v>0</v>
          </cell>
          <cell r="BK43" t="str">
            <v xml:space="preserve">AdamGoodes </v>
          </cell>
          <cell r="BL43">
            <v>286</v>
          </cell>
          <cell r="BM43">
            <v>0</v>
          </cell>
          <cell r="BN43" t="str">
            <v xml:space="preserve">AdamGoodes </v>
          </cell>
          <cell r="BO43">
            <v>260</v>
          </cell>
          <cell r="BP43">
            <v>0</v>
          </cell>
          <cell r="BQ43" t="str">
            <v xml:space="preserve">AdamGoodes </v>
          </cell>
          <cell r="BR43">
            <v>286</v>
          </cell>
          <cell r="BS43">
            <v>0</v>
          </cell>
          <cell r="BT43" t="str">
            <v xml:space="preserve">AdamGoodes </v>
          </cell>
        </row>
        <row r="44">
          <cell r="BF44">
            <v>50</v>
          </cell>
          <cell r="BG44">
            <v>15.894736842105264</v>
          </cell>
          <cell r="BH44" t="str">
            <v>RichardDouglas G</v>
          </cell>
          <cell r="BI44">
            <v>123</v>
          </cell>
          <cell r="BJ44">
            <v>14</v>
          </cell>
          <cell r="BK44" t="str">
            <v>RichardDouglas G</v>
          </cell>
          <cell r="BL44">
            <v>96</v>
          </cell>
          <cell r="BM44">
            <v>12.105263157894736</v>
          </cell>
          <cell r="BN44" t="str">
            <v>RichardDouglas G</v>
          </cell>
          <cell r="BO44">
            <v>77</v>
          </cell>
          <cell r="BP44">
            <v>4.3157894736842106</v>
          </cell>
          <cell r="BQ44" t="str">
            <v>RichardDouglas G</v>
          </cell>
          <cell r="BR44">
            <v>62</v>
          </cell>
          <cell r="BS44">
            <v>23.94736842105263</v>
          </cell>
          <cell r="BT44" t="str">
            <v>RichardDouglas G</v>
          </cell>
        </row>
        <row r="45">
          <cell r="BF45">
            <v>286</v>
          </cell>
          <cell r="BG45">
            <v>0</v>
          </cell>
          <cell r="BH45" t="str">
            <v xml:space="preserve">RichardTambling </v>
          </cell>
          <cell r="BI45">
            <v>286</v>
          </cell>
          <cell r="BJ45">
            <v>0</v>
          </cell>
          <cell r="BK45" t="str">
            <v xml:space="preserve">RichardTambling </v>
          </cell>
          <cell r="BL45">
            <v>286</v>
          </cell>
          <cell r="BM45">
            <v>0</v>
          </cell>
          <cell r="BN45" t="str">
            <v xml:space="preserve">RichardTambling </v>
          </cell>
          <cell r="BO45">
            <v>260</v>
          </cell>
          <cell r="BP45">
            <v>0</v>
          </cell>
          <cell r="BQ45" t="str">
            <v xml:space="preserve">RichardTambling </v>
          </cell>
          <cell r="BR45">
            <v>286</v>
          </cell>
          <cell r="BS45">
            <v>0</v>
          </cell>
          <cell r="BT45" t="str">
            <v xml:space="preserve">RichardTambling </v>
          </cell>
        </row>
        <row r="46">
          <cell r="BF46">
            <v>162</v>
          </cell>
          <cell r="BG46">
            <v>11.333416666666666</v>
          </cell>
          <cell r="BH46" t="str">
            <v xml:space="preserve">RickyHenderson </v>
          </cell>
          <cell r="BI46">
            <v>65</v>
          </cell>
          <cell r="BJ46">
            <v>16.666666666666668</v>
          </cell>
          <cell r="BK46" t="str">
            <v xml:space="preserve">RickyHenderson </v>
          </cell>
          <cell r="BL46">
            <v>281</v>
          </cell>
          <cell r="BM46">
            <v>3.25</v>
          </cell>
          <cell r="BN46" t="str">
            <v xml:space="preserve">RickyHenderson </v>
          </cell>
          <cell r="BO46">
            <v>70</v>
          </cell>
          <cell r="BP46">
            <v>4.666666666666667</v>
          </cell>
          <cell r="BQ46" t="str">
            <v xml:space="preserve">RickyHenderson </v>
          </cell>
          <cell r="BR46">
            <v>196</v>
          </cell>
          <cell r="BS46">
            <v>18.625041666666664</v>
          </cell>
          <cell r="BT46" t="str">
            <v xml:space="preserve">RickyHenderson </v>
          </cell>
        </row>
        <row r="47">
          <cell r="BF47">
            <v>286</v>
          </cell>
          <cell r="BG47">
            <v>0</v>
          </cell>
          <cell r="BH47" t="str">
            <v xml:space="preserve">RorySloane </v>
          </cell>
          <cell r="BI47">
            <v>286</v>
          </cell>
          <cell r="BJ47">
            <v>0</v>
          </cell>
          <cell r="BK47" t="str">
            <v xml:space="preserve">RorySloane </v>
          </cell>
          <cell r="BL47">
            <v>286</v>
          </cell>
          <cell r="BM47">
            <v>0</v>
          </cell>
          <cell r="BN47" t="str">
            <v xml:space="preserve">RorySloane </v>
          </cell>
          <cell r="BO47">
            <v>260</v>
          </cell>
          <cell r="BP47">
            <v>0</v>
          </cell>
          <cell r="BQ47" t="str">
            <v xml:space="preserve">RorySloane </v>
          </cell>
          <cell r="BR47">
            <v>286</v>
          </cell>
          <cell r="BS47">
            <v>0</v>
          </cell>
          <cell r="BT47" t="str">
            <v xml:space="preserve">RorySloane </v>
          </cell>
        </row>
        <row r="48">
          <cell r="BF48">
            <v>147</v>
          </cell>
          <cell r="BG48">
            <v>11.958333333333334</v>
          </cell>
          <cell r="BH48" t="str">
            <v xml:space="preserve">SamJacobs </v>
          </cell>
          <cell r="BI48">
            <v>98</v>
          </cell>
          <cell r="BJ48">
            <v>14.916666666666666</v>
          </cell>
          <cell r="BK48" t="str">
            <v xml:space="preserve">SamJacobs </v>
          </cell>
          <cell r="BL48">
            <v>254</v>
          </cell>
          <cell r="BM48">
            <v>5.666666666666667</v>
          </cell>
          <cell r="BN48" t="str">
            <v xml:space="preserve">SamJacobs </v>
          </cell>
          <cell r="BO48">
            <v>149</v>
          </cell>
          <cell r="BP48">
            <v>2.0833333333333335</v>
          </cell>
          <cell r="BQ48" t="str">
            <v xml:space="preserve">SamJacobs </v>
          </cell>
          <cell r="BR48">
            <v>211</v>
          </cell>
          <cell r="BS48">
            <v>18.020833333333332</v>
          </cell>
          <cell r="BT48" t="str">
            <v xml:space="preserve">SamJacobs </v>
          </cell>
        </row>
        <row r="49">
          <cell r="BF49">
            <v>286</v>
          </cell>
          <cell r="BG49">
            <v>0</v>
          </cell>
          <cell r="BH49" t="str">
            <v xml:space="preserve">SamKerridge </v>
          </cell>
          <cell r="BI49">
            <v>286</v>
          </cell>
          <cell r="BJ49">
            <v>0</v>
          </cell>
          <cell r="BK49" t="str">
            <v xml:space="preserve">SamKerridge </v>
          </cell>
          <cell r="BL49">
            <v>286</v>
          </cell>
          <cell r="BM49">
            <v>0</v>
          </cell>
          <cell r="BN49" t="str">
            <v xml:space="preserve">SamKerridge </v>
          </cell>
          <cell r="BO49">
            <v>260</v>
          </cell>
          <cell r="BP49">
            <v>0</v>
          </cell>
          <cell r="BQ49" t="str">
            <v xml:space="preserve">SamKerridge </v>
          </cell>
          <cell r="BR49">
            <v>286</v>
          </cell>
          <cell r="BS49">
            <v>0</v>
          </cell>
          <cell r="BT49" t="str">
            <v xml:space="preserve">SamKerridge </v>
          </cell>
        </row>
        <row r="50">
          <cell r="BF50">
            <v>161</v>
          </cell>
          <cell r="BG50">
            <v>11.357142857142858</v>
          </cell>
          <cell r="BH50" t="str">
            <v xml:space="preserve">SamShaw </v>
          </cell>
          <cell r="BI50">
            <v>86</v>
          </cell>
          <cell r="BJ50">
            <v>15.571428571428571</v>
          </cell>
          <cell r="BK50" t="str">
            <v xml:space="preserve">SamShaw </v>
          </cell>
          <cell r="BL50">
            <v>211</v>
          </cell>
          <cell r="BM50">
            <v>7.7857142857142856</v>
          </cell>
          <cell r="BN50" t="str">
            <v xml:space="preserve">SamShaw </v>
          </cell>
          <cell r="BO50">
            <v>253</v>
          </cell>
          <cell r="BP50">
            <v>7.1428571428571425E-2</v>
          </cell>
          <cell r="BQ50" t="str">
            <v xml:space="preserve">SamShaw </v>
          </cell>
          <cell r="BR50">
            <v>217</v>
          </cell>
          <cell r="BS50">
            <v>17.607142857142858</v>
          </cell>
          <cell r="BT50" t="str">
            <v xml:space="preserve">SamShaw </v>
          </cell>
        </row>
        <row r="51">
          <cell r="BF51">
            <v>286</v>
          </cell>
          <cell r="BG51">
            <v>0</v>
          </cell>
          <cell r="BH51" t="str">
            <v xml:space="preserve">AhmedSaad </v>
          </cell>
          <cell r="BI51">
            <v>286</v>
          </cell>
          <cell r="BJ51">
            <v>0</v>
          </cell>
          <cell r="BK51" t="str">
            <v xml:space="preserve">AhmedSaad </v>
          </cell>
          <cell r="BL51">
            <v>286</v>
          </cell>
          <cell r="BM51">
            <v>0</v>
          </cell>
          <cell r="BN51" t="str">
            <v xml:space="preserve">AhmedSaad </v>
          </cell>
          <cell r="BO51">
            <v>260</v>
          </cell>
          <cell r="BP51">
            <v>0</v>
          </cell>
          <cell r="BQ51" t="str">
            <v xml:space="preserve">AhmedSaad </v>
          </cell>
          <cell r="BR51">
            <v>286</v>
          </cell>
          <cell r="BS51">
            <v>0</v>
          </cell>
          <cell r="BT51" t="str">
            <v xml:space="preserve">AhmedSaad </v>
          </cell>
        </row>
        <row r="52">
          <cell r="BF52">
            <v>286</v>
          </cell>
          <cell r="BG52">
            <v>0</v>
          </cell>
          <cell r="BH52" t="str">
            <v>ShaunMcKernan X</v>
          </cell>
          <cell r="BI52">
            <v>286</v>
          </cell>
          <cell r="BJ52">
            <v>0</v>
          </cell>
          <cell r="BK52" t="str">
            <v>ShaunMcKernan X</v>
          </cell>
          <cell r="BL52">
            <v>286</v>
          </cell>
          <cell r="BM52">
            <v>0</v>
          </cell>
          <cell r="BN52" t="str">
            <v>ShaunMcKernan X</v>
          </cell>
          <cell r="BO52">
            <v>260</v>
          </cell>
          <cell r="BP52">
            <v>0</v>
          </cell>
          <cell r="BQ52" t="str">
            <v>ShaunMcKernan X</v>
          </cell>
          <cell r="BR52">
            <v>286</v>
          </cell>
          <cell r="BS52">
            <v>0</v>
          </cell>
          <cell r="BT52" t="str">
            <v>ShaunMcKernan X</v>
          </cell>
        </row>
        <row r="53">
          <cell r="BF53">
            <v>286</v>
          </cell>
          <cell r="BG53">
            <v>0</v>
          </cell>
          <cell r="BH53" t="str">
            <v>KaneLucas R</v>
          </cell>
          <cell r="BI53">
            <v>286</v>
          </cell>
          <cell r="BJ53">
            <v>0</v>
          </cell>
          <cell r="BK53" t="str">
            <v>KaneLucas R</v>
          </cell>
          <cell r="BL53">
            <v>286</v>
          </cell>
          <cell r="BM53">
            <v>0</v>
          </cell>
          <cell r="BN53" t="str">
            <v>KaneLucas R</v>
          </cell>
          <cell r="BO53">
            <v>260</v>
          </cell>
          <cell r="BP53">
            <v>0</v>
          </cell>
          <cell r="BQ53" t="str">
            <v>KaneLucas R</v>
          </cell>
          <cell r="BR53">
            <v>286</v>
          </cell>
          <cell r="BS53">
            <v>0</v>
          </cell>
          <cell r="BT53" t="str">
            <v>KaneLucas R</v>
          </cell>
        </row>
        <row r="54">
          <cell r="BF54">
            <v>286</v>
          </cell>
          <cell r="BG54">
            <v>0</v>
          </cell>
          <cell r="BH54" t="str">
            <v xml:space="preserve">TimMcIntyre </v>
          </cell>
          <cell r="BI54">
            <v>286</v>
          </cell>
          <cell r="BJ54">
            <v>0</v>
          </cell>
          <cell r="BK54" t="str">
            <v xml:space="preserve">TimMcIntyre </v>
          </cell>
          <cell r="BL54">
            <v>286</v>
          </cell>
          <cell r="BM54">
            <v>0</v>
          </cell>
          <cell r="BN54" t="str">
            <v xml:space="preserve">TimMcIntyre </v>
          </cell>
          <cell r="BO54">
            <v>260</v>
          </cell>
          <cell r="BP54">
            <v>0</v>
          </cell>
          <cell r="BQ54" t="str">
            <v xml:space="preserve">TimMcIntyre </v>
          </cell>
          <cell r="BR54">
            <v>286</v>
          </cell>
          <cell r="BS54">
            <v>0</v>
          </cell>
          <cell r="BT54" t="str">
            <v xml:space="preserve">TimMcIntyre </v>
          </cell>
        </row>
        <row r="55">
          <cell r="BF55">
            <v>286</v>
          </cell>
          <cell r="BG55">
            <v>0</v>
          </cell>
          <cell r="BH55" t="str">
            <v>TomLynch Rd4</v>
          </cell>
          <cell r="BI55">
            <v>286</v>
          </cell>
          <cell r="BJ55">
            <v>0</v>
          </cell>
          <cell r="BK55" t="str">
            <v>TomLynch Rd4</v>
          </cell>
          <cell r="BL55">
            <v>286</v>
          </cell>
          <cell r="BM55">
            <v>0</v>
          </cell>
          <cell r="BN55" t="str">
            <v>TomLynch Rd4</v>
          </cell>
          <cell r="BO55">
            <v>260</v>
          </cell>
          <cell r="BP55">
            <v>0</v>
          </cell>
          <cell r="BQ55" t="str">
            <v>TomLynch Rd4</v>
          </cell>
          <cell r="BR55">
            <v>286</v>
          </cell>
          <cell r="BS55">
            <v>0</v>
          </cell>
          <cell r="BT55" t="str">
            <v>TomLynch Rd4</v>
          </cell>
        </row>
        <row r="56">
          <cell r="BF56">
            <v>286</v>
          </cell>
          <cell r="BG56">
            <v>0</v>
          </cell>
          <cell r="BH56" t="str">
            <v>AaronCornelius G</v>
          </cell>
          <cell r="BI56">
            <v>286</v>
          </cell>
          <cell r="BJ56">
            <v>0</v>
          </cell>
          <cell r="BK56" t="str">
            <v>AaronCornelius G</v>
          </cell>
          <cell r="BL56">
            <v>286</v>
          </cell>
          <cell r="BM56">
            <v>0</v>
          </cell>
          <cell r="BN56" t="str">
            <v>AaronCornelius G</v>
          </cell>
          <cell r="BO56">
            <v>260</v>
          </cell>
          <cell r="BP56">
            <v>0</v>
          </cell>
          <cell r="BQ56" t="str">
            <v>AaronCornelius G</v>
          </cell>
          <cell r="BR56">
            <v>286</v>
          </cell>
          <cell r="BS56">
            <v>0</v>
          </cell>
          <cell r="BT56" t="str">
            <v>AaronCornelius G</v>
          </cell>
        </row>
        <row r="57">
          <cell r="BF57">
            <v>108</v>
          </cell>
          <cell r="BG57">
            <v>13.210526315789474</v>
          </cell>
          <cell r="BH57" t="str">
            <v xml:space="preserve">AndrewRaines </v>
          </cell>
          <cell r="BI57">
            <v>285</v>
          </cell>
          <cell r="BJ57">
            <v>3.6842105263157894</v>
          </cell>
          <cell r="BK57" t="str">
            <v xml:space="preserve">AndrewRaines </v>
          </cell>
          <cell r="BL57">
            <v>31</v>
          </cell>
          <cell r="BM57">
            <v>16.631578947368421</v>
          </cell>
          <cell r="BN57" t="str">
            <v xml:space="preserve">AndrewRaines </v>
          </cell>
          <cell r="BO57">
            <v>125</v>
          </cell>
          <cell r="BP57">
            <v>2.8421052631578947</v>
          </cell>
          <cell r="BQ57" t="str">
            <v xml:space="preserve">AndrewRaines </v>
          </cell>
          <cell r="BR57">
            <v>168</v>
          </cell>
          <cell r="BS57">
            <v>19.605263157894736</v>
          </cell>
          <cell r="BT57" t="str">
            <v xml:space="preserve">AndrewRaines </v>
          </cell>
        </row>
        <row r="58">
          <cell r="BF58">
            <v>105</v>
          </cell>
          <cell r="BG58">
            <v>13.333333333333334</v>
          </cell>
          <cell r="BH58" t="str">
            <v xml:space="preserve">AshleyMcGrath </v>
          </cell>
          <cell r="BI58">
            <v>107</v>
          </cell>
          <cell r="BJ58">
            <v>14.5</v>
          </cell>
          <cell r="BK58" t="str">
            <v xml:space="preserve">AshleyMcGrath </v>
          </cell>
          <cell r="BL58">
            <v>109</v>
          </cell>
          <cell r="BM58">
            <v>11.5</v>
          </cell>
          <cell r="BN58" t="str">
            <v xml:space="preserve">AshleyMcGrath </v>
          </cell>
          <cell r="BO58">
            <v>44</v>
          </cell>
          <cell r="BP58">
            <v>6.166666666666667</v>
          </cell>
          <cell r="BQ58" t="str">
            <v xml:space="preserve">AshleyMcGrath </v>
          </cell>
          <cell r="BR58">
            <v>68</v>
          </cell>
          <cell r="BS58">
            <v>23.666666666666668</v>
          </cell>
          <cell r="BT58" t="str">
            <v xml:space="preserve">AshleyMcGrath </v>
          </cell>
        </row>
        <row r="59">
          <cell r="BF59">
            <v>286</v>
          </cell>
          <cell r="BG59">
            <v>0</v>
          </cell>
          <cell r="BH59" t="str">
            <v xml:space="preserve">BillyLonger </v>
          </cell>
          <cell r="BI59">
            <v>286</v>
          </cell>
          <cell r="BJ59">
            <v>0</v>
          </cell>
          <cell r="BK59" t="str">
            <v xml:space="preserve">BillyLonger </v>
          </cell>
          <cell r="BL59">
            <v>286</v>
          </cell>
          <cell r="BM59">
            <v>0</v>
          </cell>
          <cell r="BN59" t="str">
            <v xml:space="preserve">BillyLonger </v>
          </cell>
          <cell r="BO59">
            <v>260</v>
          </cell>
          <cell r="BP59">
            <v>0</v>
          </cell>
          <cell r="BQ59" t="str">
            <v xml:space="preserve">BillyLonger </v>
          </cell>
          <cell r="BR59">
            <v>286</v>
          </cell>
          <cell r="BS59">
            <v>0</v>
          </cell>
          <cell r="BT59" t="str">
            <v xml:space="preserve">BillyLonger </v>
          </cell>
        </row>
        <row r="60">
          <cell r="BF60">
            <v>286</v>
          </cell>
          <cell r="BG60">
            <v>0</v>
          </cell>
          <cell r="BH60" t="str">
            <v>BrentMoloney G</v>
          </cell>
          <cell r="BI60">
            <v>286</v>
          </cell>
          <cell r="BJ60">
            <v>0</v>
          </cell>
          <cell r="BK60" t="str">
            <v>BrentMoloney G</v>
          </cell>
          <cell r="BL60">
            <v>286</v>
          </cell>
          <cell r="BM60">
            <v>0</v>
          </cell>
          <cell r="BN60" t="str">
            <v>BrentMoloney G</v>
          </cell>
          <cell r="BO60">
            <v>260</v>
          </cell>
          <cell r="BP60">
            <v>0</v>
          </cell>
          <cell r="BQ60" t="str">
            <v>BrentMoloney G</v>
          </cell>
          <cell r="BR60">
            <v>286</v>
          </cell>
          <cell r="BS60">
            <v>0</v>
          </cell>
          <cell r="BT60" t="str">
            <v>BrentMoloney G</v>
          </cell>
        </row>
        <row r="61">
          <cell r="BF61">
            <v>87</v>
          </cell>
          <cell r="BG61">
            <v>14.000375</v>
          </cell>
          <cell r="BH61" t="str">
            <v xml:space="preserve">ClayeBeams </v>
          </cell>
          <cell r="BI61">
            <v>182</v>
          </cell>
          <cell r="BJ61">
            <v>11.75</v>
          </cell>
          <cell r="BK61" t="str">
            <v xml:space="preserve">ClayeBeams </v>
          </cell>
          <cell r="BL61">
            <v>47</v>
          </cell>
          <cell r="BM61">
            <v>15.5</v>
          </cell>
          <cell r="BN61" t="str">
            <v xml:space="preserve">ClayeBeams </v>
          </cell>
          <cell r="BO61">
            <v>66</v>
          </cell>
          <cell r="BP61">
            <v>4.7501249999999997</v>
          </cell>
          <cell r="BQ61" t="str">
            <v xml:space="preserve">ClayeBeams </v>
          </cell>
          <cell r="BR61">
            <v>77</v>
          </cell>
          <cell r="BS61">
            <v>23.375250000000001</v>
          </cell>
          <cell r="BT61" t="str">
            <v xml:space="preserve">ClayeBeams </v>
          </cell>
        </row>
        <row r="62">
          <cell r="BF62">
            <v>215</v>
          </cell>
          <cell r="BG62">
            <v>9.8636363636363633</v>
          </cell>
          <cell r="BH62" t="str">
            <v xml:space="preserve">DanielMerrett </v>
          </cell>
          <cell r="BI62">
            <v>55</v>
          </cell>
          <cell r="BJ62">
            <v>17.181818181818183</v>
          </cell>
          <cell r="BK62" t="str">
            <v xml:space="preserve">DanielMerrett </v>
          </cell>
          <cell r="BL62">
            <v>125</v>
          </cell>
          <cell r="BM62">
            <v>10.954545454545455</v>
          </cell>
          <cell r="BN62" t="str">
            <v xml:space="preserve">DanielMerrett </v>
          </cell>
          <cell r="BO62">
            <v>21</v>
          </cell>
          <cell r="BP62">
            <v>7.6818181818181817</v>
          </cell>
          <cell r="BQ62" t="str">
            <v xml:space="preserve">DanielMerrett </v>
          </cell>
          <cell r="BR62">
            <v>50</v>
          </cell>
          <cell r="BS62">
            <v>24.522727272727273</v>
          </cell>
          <cell r="BT62" t="str">
            <v xml:space="preserve">DanielMerrett </v>
          </cell>
        </row>
        <row r="63">
          <cell r="BF63">
            <v>286</v>
          </cell>
          <cell r="BG63">
            <v>0</v>
          </cell>
          <cell r="BH63" t="str">
            <v>DanielRich G</v>
          </cell>
          <cell r="BI63">
            <v>286</v>
          </cell>
          <cell r="BJ63">
            <v>0</v>
          </cell>
          <cell r="BK63" t="str">
            <v>DanielRich G</v>
          </cell>
          <cell r="BL63">
            <v>286</v>
          </cell>
          <cell r="BM63">
            <v>0</v>
          </cell>
          <cell r="BN63" t="str">
            <v>DanielRich G</v>
          </cell>
          <cell r="BO63">
            <v>260</v>
          </cell>
          <cell r="BP63">
            <v>0</v>
          </cell>
          <cell r="BQ63" t="str">
            <v>DanielRich G</v>
          </cell>
          <cell r="BR63">
            <v>286</v>
          </cell>
          <cell r="BS63">
            <v>0</v>
          </cell>
          <cell r="BT63" t="str">
            <v>DanielRich G</v>
          </cell>
        </row>
        <row r="64">
          <cell r="BF64">
            <v>286</v>
          </cell>
          <cell r="BG64">
            <v>0</v>
          </cell>
          <cell r="BH64" t="str">
            <v>BradEbert G</v>
          </cell>
          <cell r="BI64">
            <v>286</v>
          </cell>
          <cell r="BJ64">
            <v>0</v>
          </cell>
          <cell r="BK64" t="str">
            <v>BradEbert G</v>
          </cell>
          <cell r="BL64">
            <v>286</v>
          </cell>
          <cell r="BM64">
            <v>0</v>
          </cell>
          <cell r="BN64" t="str">
            <v>BradEbert G</v>
          </cell>
          <cell r="BO64">
            <v>260</v>
          </cell>
          <cell r="BP64">
            <v>0</v>
          </cell>
          <cell r="BQ64" t="str">
            <v>BradEbert G</v>
          </cell>
          <cell r="BR64">
            <v>286</v>
          </cell>
          <cell r="BS64">
            <v>0</v>
          </cell>
          <cell r="BT64" t="str">
            <v>BradEbert G</v>
          </cell>
        </row>
        <row r="65">
          <cell r="BF65">
            <v>96</v>
          </cell>
          <cell r="BG65">
            <v>13.625</v>
          </cell>
          <cell r="BH65" t="str">
            <v xml:space="preserve">ElliotYeo </v>
          </cell>
          <cell r="BI65">
            <v>164</v>
          </cell>
          <cell r="BJ65">
            <v>12.75</v>
          </cell>
          <cell r="BK65" t="str">
            <v xml:space="preserve">ElliotYeo </v>
          </cell>
          <cell r="BL65">
            <v>270</v>
          </cell>
          <cell r="BM65">
            <v>4.375</v>
          </cell>
          <cell r="BN65" t="str">
            <v xml:space="preserve">ElliotYeo </v>
          </cell>
          <cell r="BO65">
            <v>245</v>
          </cell>
          <cell r="BP65">
            <v>0.125</v>
          </cell>
          <cell r="BQ65" t="str">
            <v xml:space="preserve">ElliotYeo </v>
          </cell>
          <cell r="BR65">
            <v>246</v>
          </cell>
          <cell r="BS65">
            <v>16.0625</v>
          </cell>
          <cell r="BT65" t="str">
            <v xml:space="preserve">ElliotYeo </v>
          </cell>
        </row>
        <row r="66">
          <cell r="BF66">
            <v>192</v>
          </cell>
          <cell r="BG66">
            <v>10.6</v>
          </cell>
          <cell r="BH66" t="str">
            <v xml:space="preserve">JackCrisp </v>
          </cell>
          <cell r="BI66">
            <v>261</v>
          </cell>
          <cell r="BJ66">
            <v>7.6</v>
          </cell>
          <cell r="BK66" t="str">
            <v xml:space="preserve">JackCrisp </v>
          </cell>
          <cell r="BL66">
            <v>35</v>
          </cell>
          <cell r="BM66">
            <v>16.2</v>
          </cell>
          <cell r="BN66" t="str">
            <v xml:space="preserve">JackCrisp </v>
          </cell>
          <cell r="BO66">
            <v>144</v>
          </cell>
          <cell r="BP66">
            <v>2.2999999999999998</v>
          </cell>
          <cell r="BQ66" t="str">
            <v xml:space="preserve">JackCrisp </v>
          </cell>
          <cell r="BR66">
            <v>195</v>
          </cell>
          <cell r="BS66">
            <v>18.75</v>
          </cell>
          <cell r="BT66" t="str">
            <v xml:space="preserve">JackCrisp </v>
          </cell>
        </row>
        <row r="67">
          <cell r="BF67">
            <v>286</v>
          </cell>
          <cell r="BG67">
            <v>0</v>
          </cell>
          <cell r="BH67" t="str">
            <v>LukeBall Rd3R</v>
          </cell>
          <cell r="BI67">
            <v>286</v>
          </cell>
          <cell r="BJ67">
            <v>0</v>
          </cell>
          <cell r="BK67" t="str">
            <v>LukeBall Rd3R</v>
          </cell>
          <cell r="BL67">
            <v>286</v>
          </cell>
          <cell r="BM67">
            <v>0</v>
          </cell>
          <cell r="BN67" t="str">
            <v>LukeBall Rd3R</v>
          </cell>
          <cell r="BO67">
            <v>260</v>
          </cell>
          <cell r="BP67">
            <v>0</v>
          </cell>
          <cell r="BQ67" t="str">
            <v>LukeBall Rd3R</v>
          </cell>
          <cell r="BR67">
            <v>286</v>
          </cell>
          <cell r="BS67">
            <v>0</v>
          </cell>
          <cell r="BT67" t="str">
            <v>LukeBall Rd3R</v>
          </cell>
        </row>
        <row r="68">
          <cell r="BF68">
            <v>165</v>
          </cell>
          <cell r="BG68">
            <v>11.250049999999998</v>
          </cell>
          <cell r="BH68" t="str">
            <v xml:space="preserve">JamesPolkinghorne </v>
          </cell>
          <cell r="BI68">
            <v>212</v>
          </cell>
          <cell r="BJ68">
            <v>10.5</v>
          </cell>
          <cell r="BK68" t="str">
            <v xml:space="preserve">JamesPolkinghorne </v>
          </cell>
          <cell r="BL68">
            <v>175</v>
          </cell>
          <cell r="BM68">
            <v>9.0500000000000007</v>
          </cell>
          <cell r="BN68" t="str">
            <v xml:space="preserve">JamesPolkinghorne </v>
          </cell>
          <cell r="BO68">
            <v>78</v>
          </cell>
          <cell r="BP68">
            <v>4.3</v>
          </cell>
          <cell r="BQ68" t="str">
            <v xml:space="preserve">JamesPolkinghorne </v>
          </cell>
          <cell r="BR68">
            <v>192</v>
          </cell>
          <cell r="BS68">
            <v>18.900024999999999</v>
          </cell>
          <cell r="BT68" t="str">
            <v xml:space="preserve">JamesPolkinghorne </v>
          </cell>
        </row>
        <row r="69">
          <cell r="BF69">
            <v>172</v>
          </cell>
          <cell r="BG69">
            <v>11.083333333333334</v>
          </cell>
          <cell r="BH69" t="str">
            <v xml:space="preserve">JaredPolec </v>
          </cell>
          <cell r="BI69">
            <v>168</v>
          </cell>
          <cell r="BJ69">
            <v>12.5</v>
          </cell>
          <cell r="BK69" t="str">
            <v xml:space="preserve">JaredPolec </v>
          </cell>
          <cell r="BL69">
            <v>142</v>
          </cell>
          <cell r="BM69">
            <v>10</v>
          </cell>
          <cell r="BN69" t="str">
            <v xml:space="preserve">JaredPolec </v>
          </cell>
          <cell r="BO69">
            <v>73</v>
          </cell>
          <cell r="BP69">
            <v>4.416666666666667</v>
          </cell>
          <cell r="BQ69" t="str">
            <v xml:space="preserve">JaredPolec </v>
          </cell>
          <cell r="BR69">
            <v>175</v>
          </cell>
          <cell r="BS69">
            <v>19.416666666666668</v>
          </cell>
          <cell r="BT69" t="str">
            <v xml:space="preserve">JaredPolec </v>
          </cell>
        </row>
        <row r="70">
          <cell r="BF70">
            <v>286</v>
          </cell>
          <cell r="BG70">
            <v>0</v>
          </cell>
          <cell r="BH70" t="str">
            <v xml:space="preserve">JedAdcock </v>
          </cell>
          <cell r="BI70">
            <v>286</v>
          </cell>
          <cell r="BJ70">
            <v>0</v>
          </cell>
          <cell r="BK70" t="str">
            <v xml:space="preserve">JedAdcock </v>
          </cell>
          <cell r="BL70">
            <v>286</v>
          </cell>
          <cell r="BM70">
            <v>0</v>
          </cell>
          <cell r="BN70" t="str">
            <v xml:space="preserve">JedAdcock </v>
          </cell>
          <cell r="BO70">
            <v>260</v>
          </cell>
          <cell r="BP70">
            <v>0</v>
          </cell>
          <cell r="BQ70" t="str">
            <v xml:space="preserve">JedAdcock </v>
          </cell>
          <cell r="BR70">
            <v>286</v>
          </cell>
          <cell r="BS70">
            <v>0</v>
          </cell>
          <cell r="BT70" t="str">
            <v xml:space="preserve">JedAdcock </v>
          </cell>
        </row>
        <row r="71">
          <cell r="BF71">
            <v>286</v>
          </cell>
          <cell r="BG71">
            <v>0</v>
          </cell>
          <cell r="BH71" t="str">
            <v>JesseOBrien Rd1</v>
          </cell>
          <cell r="BI71">
            <v>286</v>
          </cell>
          <cell r="BJ71">
            <v>0</v>
          </cell>
          <cell r="BK71" t="str">
            <v>JesseOBrien Rd1</v>
          </cell>
          <cell r="BL71">
            <v>286</v>
          </cell>
          <cell r="BM71">
            <v>0</v>
          </cell>
          <cell r="BN71" t="str">
            <v>JesseOBrien Rd1</v>
          </cell>
          <cell r="BO71">
            <v>260</v>
          </cell>
          <cell r="BP71">
            <v>0</v>
          </cell>
          <cell r="BQ71" t="str">
            <v>JesseOBrien Rd1</v>
          </cell>
          <cell r="BR71">
            <v>286</v>
          </cell>
          <cell r="BS71">
            <v>0</v>
          </cell>
          <cell r="BT71" t="str">
            <v>JesseOBrien Rd1</v>
          </cell>
        </row>
        <row r="72">
          <cell r="BF72">
            <v>232</v>
          </cell>
          <cell r="BG72">
            <v>9.2727272727272734</v>
          </cell>
          <cell r="BH72" t="str">
            <v xml:space="preserve">JoelPatfull </v>
          </cell>
          <cell r="BI72">
            <v>132</v>
          </cell>
          <cell r="BJ72">
            <v>13.636363636363637</v>
          </cell>
          <cell r="BK72" t="str">
            <v xml:space="preserve">JoelPatfull </v>
          </cell>
          <cell r="BL72">
            <v>98</v>
          </cell>
          <cell r="BM72">
            <v>11.954545454545455</v>
          </cell>
          <cell r="BN72" t="str">
            <v xml:space="preserve">JoelPatfull </v>
          </cell>
          <cell r="BO72">
            <v>260</v>
          </cell>
          <cell r="BP72">
            <v>0</v>
          </cell>
          <cell r="BQ72" t="str">
            <v xml:space="preserve">JoelPatfull </v>
          </cell>
          <cell r="BR72">
            <v>198</v>
          </cell>
          <cell r="BS72">
            <v>18.613636363636363</v>
          </cell>
          <cell r="BT72" t="str">
            <v xml:space="preserve">JoelPatfull </v>
          </cell>
        </row>
        <row r="73">
          <cell r="BF73">
            <v>286</v>
          </cell>
          <cell r="BG73">
            <v>0</v>
          </cell>
          <cell r="BH73" t="str">
            <v xml:space="preserve">BrendonGoddard </v>
          </cell>
          <cell r="BI73">
            <v>286</v>
          </cell>
          <cell r="BJ73">
            <v>0</v>
          </cell>
          <cell r="BK73" t="str">
            <v xml:space="preserve">BrendonGoddard </v>
          </cell>
          <cell r="BL73">
            <v>286</v>
          </cell>
          <cell r="BM73">
            <v>0</v>
          </cell>
          <cell r="BN73" t="str">
            <v xml:space="preserve">BrendonGoddard </v>
          </cell>
          <cell r="BO73">
            <v>260</v>
          </cell>
          <cell r="BP73">
            <v>0</v>
          </cell>
          <cell r="BQ73" t="str">
            <v xml:space="preserve">BrendonGoddard </v>
          </cell>
          <cell r="BR73">
            <v>286</v>
          </cell>
          <cell r="BS73">
            <v>0</v>
          </cell>
          <cell r="BT73" t="str">
            <v xml:space="preserve">BrendonGoddard </v>
          </cell>
        </row>
        <row r="74">
          <cell r="BF74">
            <v>286</v>
          </cell>
          <cell r="BG74">
            <v>0</v>
          </cell>
          <cell r="BH74" t="str">
            <v xml:space="preserve">JordanLisle </v>
          </cell>
          <cell r="BI74">
            <v>286</v>
          </cell>
          <cell r="BJ74">
            <v>0</v>
          </cell>
          <cell r="BK74" t="str">
            <v xml:space="preserve">JordanLisle </v>
          </cell>
          <cell r="BL74">
            <v>286</v>
          </cell>
          <cell r="BM74">
            <v>0</v>
          </cell>
          <cell r="BN74" t="str">
            <v xml:space="preserve">JordanLisle </v>
          </cell>
          <cell r="BO74">
            <v>260</v>
          </cell>
          <cell r="BP74">
            <v>0</v>
          </cell>
          <cell r="BQ74" t="str">
            <v xml:space="preserve">JordanLisle </v>
          </cell>
          <cell r="BR74">
            <v>286</v>
          </cell>
          <cell r="BS74">
            <v>0</v>
          </cell>
          <cell r="BT74" t="str">
            <v xml:space="preserve">JordanLisle </v>
          </cell>
        </row>
        <row r="75">
          <cell r="BF75">
            <v>286</v>
          </cell>
          <cell r="BG75">
            <v>0</v>
          </cell>
          <cell r="BH75" t="str">
            <v>BrianLake Rd2</v>
          </cell>
          <cell r="BI75">
            <v>286</v>
          </cell>
          <cell r="BJ75">
            <v>0</v>
          </cell>
          <cell r="BK75" t="str">
            <v>BrianLake Rd2</v>
          </cell>
          <cell r="BL75">
            <v>286</v>
          </cell>
          <cell r="BM75">
            <v>0</v>
          </cell>
          <cell r="BN75" t="str">
            <v>BrianLake Rd2</v>
          </cell>
          <cell r="BO75">
            <v>260</v>
          </cell>
          <cell r="BP75">
            <v>0</v>
          </cell>
          <cell r="BQ75" t="str">
            <v>BrianLake Rd2</v>
          </cell>
          <cell r="BR75">
            <v>286</v>
          </cell>
          <cell r="BS75">
            <v>0</v>
          </cell>
          <cell r="BT75" t="str">
            <v>BrianLake Rd2</v>
          </cell>
        </row>
        <row r="76">
          <cell r="BF76">
            <v>286</v>
          </cell>
          <cell r="BG76">
            <v>0</v>
          </cell>
          <cell r="BH76" t="str">
            <v>MatthewLeuenberger TBA</v>
          </cell>
          <cell r="BI76">
            <v>286</v>
          </cell>
          <cell r="BJ76">
            <v>0</v>
          </cell>
          <cell r="BK76" t="str">
            <v>MatthewLeuenberger TBA</v>
          </cell>
          <cell r="BL76">
            <v>286</v>
          </cell>
          <cell r="BM76">
            <v>0</v>
          </cell>
          <cell r="BN76" t="str">
            <v>MatthewLeuenberger TBA</v>
          </cell>
          <cell r="BO76">
            <v>260</v>
          </cell>
          <cell r="BP76">
            <v>0</v>
          </cell>
          <cell r="BQ76" t="str">
            <v>MatthewLeuenberger TBA</v>
          </cell>
          <cell r="BR76">
            <v>286</v>
          </cell>
          <cell r="BS76">
            <v>0</v>
          </cell>
          <cell r="BT76" t="str">
            <v>MatthewLeuenberger TBA</v>
          </cell>
        </row>
        <row r="77">
          <cell r="BF77">
            <v>171</v>
          </cell>
          <cell r="BG77">
            <v>11.125</v>
          </cell>
          <cell r="BH77" t="str">
            <v xml:space="preserve">MattMaguire </v>
          </cell>
          <cell r="BI77">
            <v>39</v>
          </cell>
          <cell r="BJ77">
            <v>18.5</v>
          </cell>
          <cell r="BK77" t="str">
            <v xml:space="preserve">MattMaguire </v>
          </cell>
          <cell r="BL77">
            <v>184</v>
          </cell>
          <cell r="BM77">
            <v>8.875</v>
          </cell>
          <cell r="BN77" t="str">
            <v xml:space="preserve">MattMaguire </v>
          </cell>
          <cell r="BO77">
            <v>260</v>
          </cell>
          <cell r="BP77">
            <v>0</v>
          </cell>
          <cell r="BQ77" t="str">
            <v xml:space="preserve">MattMaguire </v>
          </cell>
          <cell r="BR77">
            <v>150</v>
          </cell>
          <cell r="BS77">
            <v>20.125</v>
          </cell>
          <cell r="BT77" t="str">
            <v xml:space="preserve">MattMaguire </v>
          </cell>
        </row>
        <row r="78">
          <cell r="BF78">
            <v>34</v>
          </cell>
          <cell r="BG78">
            <v>16.53846153846154</v>
          </cell>
          <cell r="BH78" t="str">
            <v>MitchGolby G</v>
          </cell>
          <cell r="BI78">
            <v>64</v>
          </cell>
          <cell r="BJ78">
            <v>16.76923076923077</v>
          </cell>
          <cell r="BK78" t="str">
            <v>MitchGolby G</v>
          </cell>
          <cell r="BL78">
            <v>39</v>
          </cell>
          <cell r="BM78">
            <v>16.076923076923077</v>
          </cell>
          <cell r="BN78" t="str">
            <v>MitchGolby G</v>
          </cell>
          <cell r="BO78">
            <v>260</v>
          </cell>
          <cell r="BP78">
            <v>0</v>
          </cell>
          <cell r="BQ78" t="str">
            <v>MitchGolby G</v>
          </cell>
          <cell r="BR78">
            <v>31</v>
          </cell>
          <cell r="BS78">
            <v>25.692307692307693</v>
          </cell>
          <cell r="BT78" t="str">
            <v>MitchGolby G</v>
          </cell>
        </row>
        <row r="79">
          <cell r="BF79">
            <v>189</v>
          </cell>
          <cell r="BG79">
            <v>10.666666666666666</v>
          </cell>
          <cell r="BH79" t="str">
            <v xml:space="preserve">NiallMcKeever </v>
          </cell>
          <cell r="BI79">
            <v>131</v>
          </cell>
          <cell r="BJ79">
            <v>13.777777777777779</v>
          </cell>
          <cell r="BK79" t="str">
            <v xml:space="preserve">NiallMcKeever </v>
          </cell>
          <cell r="BL79">
            <v>279</v>
          </cell>
          <cell r="BM79">
            <v>3.6666666666666665</v>
          </cell>
          <cell r="BN79" t="str">
            <v xml:space="preserve">NiallMcKeever </v>
          </cell>
          <cell r="BO79">
            <v>249</v>
          </cell>
          <cell r="BP79">
            <v>0.1111111111111111</v>
          </cell>
          <cell r="BQ79" t="str">
            <v xml:space="preserve">NiallMcKeever </v>
          </cell>
          <cell r="BR79">
            <v>264</v>
          </cell>
          <cell r="BS79">
            <v>14.777777777777779</v>
          </cell>
          <cell r="BT79" t="str">
            <v xml:space="preserve">NiallMcKeever </v>
          </cell>
        </row>
        <row r="80">
          <cell r="BF80">
            <v>286</v>
          </cell>
          <cell r="BG80">
            <v>0</v>
          </cell>
          <cell r="BH80" t="str">
            <v>DysonHeppell G</v>
          </cell>
          <cell r="BI80">
            <v>286</v>
          </cell>
          <cell r="BJ80">
            <v>0</v>
          </cell>
          <cell r="BK80" t="str">
            <v>DysonHeppell G</v>
          </cell>
          <cell r="BL80">
            <v>286</v>
          </cell>
          <cell r="BM80">
            <v>0</v>
          </cell>
          <cell r="BN80" t="str">
            <v>DysonHeppell G</v>
          </cell>
          <cell r="BO80">
            <v>260</v>
          </cell>
          <cell r="BP80">
            <v>0</v>
          </cell>
          <cell r="BQ80" t="str">
            <v>DysonHeppell G</v>
          </cell>
          <cell r="BR80">
            <v>286</v>
          </cell>
          <cell r="BS80">
            <v>0</v>
          </cell>
          <cell r="BT80" t="str">
            <v>DysonHeppell G</v>
          </cell>
        </row>
        <row r="81">
          <cell r="BF81">
            <v>286</v>
          </cell>
          <cell r="BG81">
            <v>0</v>
          </cell>
          <cell r="BH81" t="str">
            <v>PearceHanley G</v>
          </cell>
          <cell r="BI81">
            <v>286</v>
          </cell>
          <cell r="BJ81">
            <v>0</v>
          </cell>
          <cell r="BK81" t="str">
            <v>PearceHanley G</v>
          </cell>
          <cell r="BL81">
            <v>286</v>
          </cell>
          <cell r="BM81">
            <v>0</v>
          </cell>
          <cell r="BN81" t="str">
            <v>PearceHanley G</v>
          </cell>
          <cell r="BO81">
            <v>260</v>
          </cell>
          <cell r="BP81">
            <v>0</v>
          </cell>
          <cell r="BQ81" t="str">
            <v>PearceHanley G</v>
          </cell>
          <cell r="BR81">
            <v>286</v>
          </cell>
          <cell r="BS81">
            <v>0</v>
          </cell>
          <cell r="BT81" t="str">
            <v>PearceHanley G</v>
          </cell>
        </row>
        <row r="82">
          <cell r="BF82">
            <v>163</v>
          </cell>
          <cell r="BG82">
            <v>11.3125</v>
          </cell>
          <cell r="BH82" t="str">
            <v>RohanBewick R</v>
          </cell>
          <cell r="BI82">
            <v>139</v>
          </cell>
          <cell r="BJ82">
            <v>13.375</v>
          </cell>
          <cell r="BK82" t="str">
            <v>RohanBewick R</v>
          </cell>
          <cell r="BL82">
            <v>223</v>
          </cell>
          <cell r="BM82">
            <v>7.3125</v>
          </cell>
          <cell r="BN82" t="str">
            <v>RohanBewick R</v>
          </cell>
          <cell r="BO82">
            <v>24</v>
          </cell>
          <cell r="BP82">
            <v>7.5000625000000003</v>
          </cell>
          <cell r="BQ82" t="str">
            <v>RohanBewick R</v>
          </cell>
          <cell r="BR82">
            <v>146</v>
          </cell>
          <cell r="BS82">
            <v>20.312531249999999</v>
          </cell>
          <cell r="BT82" t="str">
            <v>RohanBewick R</v>
          </cell>
        </row>
        <row r="83">
          <cell r="BF83">
            <v>101</v>
          </cell>
          <cell r="BG83">
            <v>13.5625</v>
          </cell>
          <cell r="BH83" t="str">
            <v xml:space="preserve">RyanHarwood </v>
          </cell>
          <cell r="BI83">
            <v>139</v>
          </cell>
          <cell r="BJ83">
            <v>13.375</v>
          </cell>
          <cell r="BK83" t="str">
            <v xml:space="preserve">RyanHarwood </v>
          </cell>
          <cell r="BL83">
            <v>158</v>
          </cell>
          <cell r="BM83">
            <v>9.625</v>
          </cell>
          <cell r="BN83" t="str">
            <v xml:space="preserve">RyanHarwood </v>
          </cell>
          <cell r="BO83">
            <v>245</v>
          </cell>
          <cell r="BP83">
            <v>0.125</v>
          </cell>
          <cell r="BQ83" t="str">
            <v xml:space="preserve">RyanHarwood </v>
          </cell>
          <cell r="BR83">
            <v>186</v>
          </cell>
          <cell r="BS83">
            <v>19.15625</v>
          </cell>
          <cell r="BT83" t="str">
            <v xml:space="preserve">RyanHarwood </v>
          </cell>
        </row>
        <row r="84">
          <cell r="BF84">
            <v>104</v>
          </cell>
          <cell r="BG84">
            <v>13.368421052631579</v>
          </cell>
          <cell r="BH84" t="str">
            <v xml:space="preserve">RyanLester </v>
          </cell>
          <cell r="BI84">
            <v>114</v>
          </cell>
          <cell r="BJ84">
            <v>14.421052631578947</v>
          </cell>
          <cell r="BK84" t="str">
            <v xml:space="preserve">RyanLester </v>
          </cell>
          <cell r="BL84">
            <v>244</v>
          </cell>
          <cell r="BM84">
            <v>6.1052631578947372</v>
          </cell>
          <cell r="BN84" t="str">
            <v xml:space="preserve">RyanLester </v>
          </cell>
          <cell r="BO84">
            <v>187</v>
          </cell>
          <cell r="BP84">
            <v>1.1578947368421053</v>
          </cell>
          <cell r="BQ84" t="str">
            <v xml:space="preserve">RyanLester </v>
          </cell>
          <cell r="BR84">
            <v>203</v>
          </cell>
          <cell r="BS84">
            <v>18.421052631578949</v>
          </cell>
          <cell r="BT84" t="str">
            <v xml:space="preserve">RyanLester </v>
          </cell>
        </row>
        <row r="85">
          <cell r="BF85">
            <v>286</v>
          </cell>
          <cell r="BG85">
            <v>0</v>
          </cell>
          <cell r="BH85" t="str">
            <v xml:space="preserve">SamMayes </v>
          </cell>
          <cell r="BI85">
            <v>286</v>
          </cell>
          <cell r="BJ85">
            <v>0</v>
          </cell>
          <cell r="BK85" t="str">
            <v xml:space="preserve">SamMayes </v>
          </cell>
          <cell r="BL85">
            <v>286</v>
          </cell>
          <cell r="BM85">
            <v>0</v>
          </cell>
          <cell r="BN85" t="str">
            <v xml:space="preserve">SamMayes </v>
          </cell>
          <cell r="BO85">
            <v>260</v>
          </cell>
          <cell r="BP85">
            <v>0</v>
          </cell>
          <cell r="BQ85" t="str">
            <v xml:space="preserve">SamMayes </v>
          </cell>
          <cell r="BR85">
            <v>286</v>
          </cell>
          <cell r="BS85">
            <v>0</v>
          </cell>
          <cell r="BT85" t="str">
            <v xml:space="preserve">SamMayes </v>
          </cell>
        </row>
        <row r="86">
          <cell r="BF86">
            <v>286</v>
          </cell>
          <cell r="BG86">
            <v>0</v>
          </cell>
          <cell r="BH86" t="str">
            <v>SimonBlack Indef</v>
          </cell>
          <cell r="BI86">
            <v>286</v>
          </cell>
          <cell r="BJ86">
            <v>0</v>
          </cell>
          <cell r="BK86" t="str">
            <v>SimonBlack Indef</v>
          </cell>
          <cell r="BL86">
            <v>286</v>
          </cell>
          <cell r="BM86">
            <v>0</v>
          </cell>
          <cell r="BN86" t="str">
            <v>SimonBlack Indef</v>
          </cell>
          <cell r="BO86">
            <v>260</v>
          </cell>
          <cell r="BP86">
            <v>0</v>
          </cell>
          <cell r="BQ86" t="str">
            <v>SimonBlack Indef</v>
          </cell>
          <cell r="BR86">
            <v>286</v>
          </cell>
          <cell r="BS86">
            <v>0</v>
          </cell>
          <cell r="BT86" t="str">
            <v>SimonBlack Indef</v>
          </cell>
        </row>
        <row r="87">
          <cell r="BF87">
            <v>286</v>
          </cell>
          <cell r="BG87">
            <v>0</v>
          </cell>
          <cell r="BH87" t="str">
            <v xml:space="preserve">StefanMartin </v>
          </cell>
          <cell r="BI87">
            <v>286</v>
          </cell>
          <cell r="BJ87">
            <v>0</v>
          </cell>
          <cell r="BK87" t="str">
            <v xml:space="preserve">StefanMartin </v>
          </cell>
          <cell r="BL87">
            <v>286</v>
          </cell>
          <cell r="BM87">
            <v>0</v>
          </cell>
          <cell r="BN87" t="str">
            <v xml:space="preserve">StefanMartin </v>
          </cell>
          <cell r="BO87">
            <v>260</v>
          </cell>
          <cell r="BP87">
            <v>0</v>
          </cell>
          <cell r="BQ87" t="str">
            <v xml:space="preserve">StefanMartin </v>
          </cell>
          <cell r="BR87">
            <v>286</v>
          </cell>
          <cell r="BS87">
            <v>0</v>
          </cell>
          <cell r="BT87" t="str">
            <v xml:space="preserve">StefanMartin </v>
          </cell>
        </row>
        <row r="88">
          <cell r="BF88">
            <v>286</v>
          </cell>
          <cell r="BG88">
            <v>0</v>
          </cell>
          <cell r="BH88" t="str">
            <v xml:space="preserve">StephenWrigley </v>
          </cell>
          <cell r="BI88">
            <v>286</v>
          </cell>
          <cell r="BJ88">
            <v>0</v>
          </cell>
          <cell r="BK88" t="str">
            <v xml:space="preserve">StephenWrigley </v>
          </cell>
          <cell r="BL88">
            <v>286</v>
          </cell>
          <cell r="BM88">
            <v>0</v>
          </cell>
          <cell r="BN88" t="str">
            <v xml:space="preserve">StephenWrigley </v>
          </cell>
          <cell r="BO88">
            <v>260</v>
          </cell>
          <cell r="BP88">
            <v>0</v>
          </cell>
          <cell r="BQ88" t="str">
            <v xml:space="preserve">StephenWrigley </v>
          </cell>
          <cell r="BR88">
            <v>286</v>
          </cell>
          <cell r="BS88">
            <v>0</v>
          </cell>
          <cell r="BT88" t="str">
            <v xml:space="preserve">StephenWrigley </v>
          </cell>
        </row>
        <row r="89">
          <cell r="BF89">
            <v>265</v>
          </cell>
          <cell r="BG89">
            <v>7.166666666666667</v>
          </cell>
          <cell r="BH89" t="str">
            <v>ToddBanfield R</v>
          </cell>
          <cell r="BI89">
            <v>283</v>
          </cell>
          <cell r="BJ89">
            <v>4.333333333333333</v>
          </cell>
          <cell r="BK89" t="str">
            <v>ToddBanfield R</v>
          </cell>
          <cell r="BL89">
            <v>137</v>
          </cell>
          <cell r="BM89">
            <v>10.333333333333334</v>
          </cell>
          <cell r="BN89" t="str">
            <v>ToddBanfield R</v>
          </cell>
          <cell r="BO89">
            <v>89</v>
          </cell>
          <cell r="BP89">
            <v>3.8333333333333335</v>
          </cell>
          <cell r="BQ89" t="str">
            <v>ToddBanfield R</v>
          </cell>
          <cell r="BR89">
            <v>275</v>
          </cell>
          <cell r="BS89">
            <v>13.5</v>
          </cell>
          <cell r="BT89" t="str">
            <v>ToddBanfield R</v>
          </cell>
        </row>
        <row r="90">
          <cell r="BF90">
            <v>286</v>
          </cell>
          <cell r="BG90">
            <v>0</v>
          </cell>
          <cell r="BH90" t="str">
            <v xml:space="preserve">TomRockliff </v>
          </cell>
          <cell r="BI90">
            <v>286</v>
          </cell>
          <cell r="BJ90">
            <v>0</v>
          </cell>
          <cell r="BK90" t="str">
            <v xml:space="preserve">TomRockliff </v>
          </cell>
          <cell r="BL90">
            <v>286</v>
          </cell>
          <cell r="BM90">
            <v>0</v>
          </cell>
          <cell r="BN90" t="str">
            <v xml:space="preserve">TomRockliff </v>
          </cell>
          <cell r="BO90">
            <v>260</v>
          </cell>
          <cell r="BP90">
            <v>0</v>
          </cell>
          <cell r="BQ90" t="str">
            <v xml:space="preserve">TomRockliff </v>
          </cell>
          <cell r="BR90">
            <v>286</v>
          </cell>
          <cell r="BS90">
            <v>0</v>
          </cell>
          <cell r="BT90" t="str">
            <v xml:space="preserve">TomRockliff </v>
          </cell>
        </row>
        <row r="91">
          <cell r="BF91">
            <v>212</v>
          </cell>
          <cell r="BG91">
            <v>9.9230769230769234</v>
          </cell>
          <cell r="BH91" t="str">
            <v xml:space="preserve">AaronJoseph </v>
          </cell>
          <cell r="BI91">
            <v>194</v>
          </cell>
          <cell r="BJ91">
            <v>11.076923076923077</v>
          </cell>
          <cell r="BK91" t="str">
            <v xml:space="preserve">AaronJoseph </v>
          </cell>
          <cell r="BL91">
            <v>176</v>
          </cell>
          <cell r="BM91">
            <v>9</v>
          </cell>
          <cell r="BN91" t="str">
            <v xml:space="preserve">AaronJoseph </v>
          </cell>
          <cell r="BO91">
            <v>227</v>
          </cell>
          <cell r="BP91">
            <v>0.46153846153846156</v>
          </cell>
          <cell r="BQ91" t="str">
            <v xml:space="preserve">AaronJoseph </v>
          </cell>
          <cell r="BR91">
            <v>238</v>
          </cell>
          <cell r="BS91">
            <v>16.307692307692307</v>
          </cell>
          <cell r="BT91" t="str">
            <v xml:space="preserve">AaronJoseph </v>
          </cell>
        </row>
        <row r="92">
          <cell r="BF92">
            <v>286</v>
          </cell>
          <cell r="BG92">
            <v>0</v>
          </cell>
          <cell r="BH92" t="str">
            <v>AndrewCarrazzo G</v>
          </cell>
          <cell r="BI92">
            <v>286</v>
          </cell>
          <cell r="BJ92">
            <v>0</v>
          </cell>
          <cell r="BK92" t="str">
            <v>AndrewCarrazzo G</v>
          </cell>
          <cell r="BL92">
            <v>286</v>
          </cell>
          <cell r="BM92">
            <v>0</v>
          </cell>
          <cell r="BN92" t="str">
            <v>AndrewCarrazzo G</v>
          </cell>
          <cell r="BO92">
            <v>260</v>
          </cell>
          <cell r="BP92">
            <v>0</v>
          </cell>
          <cell r="BQ92" t="str">
            <v>AndrewCarrazzo G</v>
          </cell>
          <cell r="BR92">
            <v>286</v>
          </cell>
          <cell r="BS92">
            <v>0</v>
          </cell>
          <cell r="BT92" t="str">
            <v>AndrewCarrazzo G</v>
          </cell>
        </row>
        <row r="93">
          <cell r="BF93">
            <v>219</v>
          </cell>
          <cell r="BG93">
            <v>9.75</v>
          </cell>
          <cell r="BH93" t="str">
            <v>AndrewMcInnes Rd14</v>
          </cell>
          <cell r="BI93">
            <v>61</v>
          </cell>
          <cell r="BJ93">
            <v>17</v>
          </cell>
          <cell r="BK93" t="str">
            <v>AndrewMcInnes Rd14</v>
          </cell>
          <cell r="BL93">
            <v>126</v>
          </cell>
          <cell r="BM93">
            <v>10.875</v>
          </cell>
          <cell r="BN93" t="str">
            <v>AndrewMcInnes Rd14</v>
          </cell>
          <cell r="BO93">
            <v>260</v>
          </cell>
          <cell r="BP93">
            <v>0</v>
          </cell>
          <cell r="BQ93" t="str">
            <v>AndrewMcInnes Rd14</v>
          </cell>
          <cell r="BR93">
            <v>180</v>
          </cell>
          <cell r="BS93">
            <v>19.3125</v>
          </cell>
          <cell r="BT93" t="str">
            <v>AndrewMcInnes Rd14</v>
          </cell>
        </row>
        <row r="94">
          <cell r="BF94">
            <v>286</v>
          </cell>
          <cell r="BG94">
            <v>0</v>
          </cell>
          <cell r="BH94" t="str">
            <v>AndrewWalker X</v>
          </cell>
          <cell r="BI94">
            <v>286</v>
          </cell>
          <cell r="BJ94">
            <v>0</v>
          </cell>
          <cell r="BK94" t="str">
            <v>AndrewWalker X</v>
          </cell>
          <cell r="BL94">
            <v>286</v>
          </cell>
          <cell r="BM94">
            <v>0</v>
          </cell>
          <cell r="BN94" t="str">
            <v>AndrewWalker X</v>
          </cell>
          <cell r="BO94">
            <v>260</v>
          </cell>
          <cell r="BP94">
            <v>0</v>
          </cell>
          <cell r="BQ94" t="str">
            <v>AndrewWalker X</v>
          </cell>
          <cell r="BR94">
            <v>286</v>
          </cell>
          <cell r="BS94">
            <v>0</v>
          </cell>
          <cell r="BT94" t="str">
            <v>AndrewWalker X</v>
          </cell>
        </row>
        <row r="95">
          <cell r="BF95">
            <v>286</v>
          </cell>
          <cell r="BG95">
            <v>0</v>
          </cell>
          <cell r="BH95" t="str">
            <v>BrockMcLean G</v>
          </cell>
          <cell r="BI95">
            <v>286</v>
          </cell>
          <cell r="BJ95">
            <v>0</v>
          </cell>
          <cell r="BK95" t="str">
            <v>BrockMcLean G</v>
          </cell>
          <cell r="BL95">
            <v>286</v>
          </cell>
          <cell r="BM95">
            <v>0</v>
          </cell>
          <cell r="BN95" t="str">
            <v>BrockMcLean G</v>
          </cell>
          <cell r="BO95">
            <v>260</v>
          </cell>
          <cell r="BP95">
            <v>0</v>
          </cell>
          <cell r="BQ95" t="str">
            <v>BrockMcLean G</v>
          </cell>
          <cell r="BR95">
            <v>286</v>
          </cell>
          <cell r="BS95">
            <v>0</v>
          </cell>
          <cell r="BT95" t="str">
            <v>BrockMcLean G</v>
          </cell>
        </row>
        <row r="96">
          <cell r="BF96">
            <v>286</v>
          </cell>
          <cell r="BG96">
            <v>0</v>
          </cell>
          <cell r="BH96" t="str">
            <v>BryceGibbs G</v>
          </cell>
          <cell r="BI96">
            <v>286</v>
          </cell>
          <cell r="BJ96">
            <v>0</v>
          </cell>
          <cell r="BK96" t="str">
            <v>BryceGibbs G</v>
          </cell>
          <cell r="BL96">
            <v>286</v>
          </cell>
          <cell r="BM96">
            <v>0</v>
          </cell>
          <cell r="BN96" t="str">
            <v>BryceGibbs G</v>
          </cell>
          <cell r="BO96">
            <v>260</v>
          </cell>
          <cell r="BP96">
            <v>0</v>
          </cell>
          <cell r="BQ96" t="str">
            <v>BryceGibbs G</v>
          </cell>
          <cell r="BR96">
            <v>286</v>
          </cell>
          <cell r="BS96">
            <v>0</v>
          </cell>
          <cell r="BT96" t="str">
            <v>BryceGibbs G</v>
          </cell>
        </row>
        <row r="97">
          <cell r="BF97">
            <v>286</v>
          </cell>
          <cell r="BG97">
            <v>0</v>
          </cell>
          <cell r="BH97" t="str">
            <v xml:space="preserve">ChrisJudd </v>
          </cell>
          <cell r="BI97">
            <v>286</v>
          </cell>
          <cell r="BJ97">
            <v>0</v>
          </cell>
          <cell r="BK97" t="str">
            <v xml:space="preserve">ChrisJudd </v>
          </cell>
          <cell r="BL97">
            <v>286</v>
          </cell>
          <cell r="BM97">
            <v>0</v>
          </cell>
          <cell r="BN97" t="str">
            <v xml:space="preserve">ChrisJudd </v>
          </cell>
          <cell r="BO97">
            <v>260</v>
          </cell>
          <cell r="BP97">
            <v>0</v>
          </cell>
          <cell r="BQ97" t="str">
            <v xml:space="preserve">ChrisJudd </v>
          </cell>
          <cell r="BR97">
            <v>286</v>
          </cell>
          <cell r="BS97">
            <v>0</v>
          </cell>
          <cell r="BT97" t="str">
            <v xml:space="preserve">ChrisJudd </v>
          </cell>
        </row>
        <row r="98">
          <cell r="BF98">
            <v>117</v>
          </cell>
          <cell r="BG98">
            <v>12.889000000000001</v>
          </cell>
          <cell r="BH98" t="str">
            <v xml:space="preserve">ChrisYarran </v>
          </cell>
          <cell r="BI98">
            <v>112</v>
          </cell>
          <cell r="BJ98">
            <v>14.444444444444445</v>
          </cell>
          <cell r="BK98" t="str">
            <v xml:space="preserve">ChrisYarran </v>
          </cell>
          <cell r="BL98">
            <v>233</v>
          </cell>
          <cell r="BM98">
            <v>6.833333333333333</v>
          </cell>
          <cell r="BN98" t="str">
            <v xml:space="preserve">ChrisYarran </v>
          </cell>
          <cell r="BO98">
            <v>100</v>
          </cell>
          <cell r="BP98">
            <v>3.4444444444444446</v>
          </cell>
          <cell r="BQ98" t="str">
            <v xml:space="preserve">ChrisYarran </v>
          </cell>
          <cell r="BR98">
            <v>165</v>
          </cell>
          <cell r="BS98">
            <v>19.694499999999998</v>
          </cell>
          <cell r="BT98" t="str">
            <v xml:space="preserve">ChrisYarran </v>
          </cell>
        </row>
        <row r="99">
          <cell r="BF99">
            <v>286</v>
          </cell>
          <cell r="BG99">
            <v>0</v>
          </cell>
          <cell r="BH99" t="str">
            <v>DavidEllard TBA</v>
          </cell>
          <cell r="BI99">
            <v>286</v>
          </cell>
          <cell r="BJ99">
            <v>0</v>
          </cell>
          <cell r="BK99" t="str">
            <v>DavidEllard TBA</v>
          </cell>
          <cell r="BL99">
            <v>286</v>
          </cell>
          <cell r="BM99">
            <v>0</v>
          </cell>
          <cell r="BN99" t="str">
            <v>DavidEllard TBA</v>
          </cell>
          <cell r="BO99">
            <v>260</v>
          </cell>
          <cell r="BP99">
            <v>0</v>
          </cell>
          <cell r="BQ99" t="str">
            <v>DavidEllard TBA</v>
          </cell>
          <cell r="BR99">
            <v>286</v>
          </cell>
          <cell r="BS99">
            <v>0</v>
          </cell>
          <cell r="BT99" t="str">
            <v>DavidEllard TBA</v>
          </cell>
        </row>
        <row r="100">
          <cell r="BF100">
            <v>109</v>
          </cell>
          <cell r="BG100">
            <v>13.190523809523809</v>
          </cell>
          <cell r="BH100" t="str">
            <v xml:space="preserve">DennisArmfield </v>
          </cell>
          <cell r="BI100">
            <v>159</v>
          </cell>
          <cell r="BJ100">
            <v>12.857142857142858</v>
          </cell>
          <cell r="BK100" t="str">
            <v xml:space="preserve">DennisArmfield </v>
          </cell>
          <cell r="BL100">
            <v>87</v>
          </cell>
          <cell r="BM100">
            <v>12.761904761904763</v>
          </cell>
          <cell r="BN100" t="str">
            <v xml:space="preserve">DennisArmfield </v>
          </cell>
          <cell r="BO100">
            <v>62</v>
          </cell>
          <cell r="BP100">
            <v>4.8571428571428568</v>
          </cell>
          <cell r="BQ100" t="str">
            <v xml:space="preserve">DennisArmfield </v>
          </cell>
          <cell r="BR100">
            <v>96</v>
          </cell>
          <cell r="BS100">
            <v>22.357166666666664</v>
          </cell>
          <cell r="BT100" t="str">
            <v xml:space="preserve">DennisArmfield </v>
          </cell>
        </row>
        <row r="101">
          <cell r="BF101">
            <v>286</v>
          </cell>
          <cell r="BG101">
            <v>0</v>
          </cell>
          <cell r="BH101" t="str">
            <v>EdCurnow R</v>
          </cell>
          <cell r="BI101">
            <v>286</v>
          </cell>
          <cell r="BJ101">
            <v>0</v>
          </cell>
          <cell r="BK101" t="str">
            <v>EdCurnow R</v>
          </cell>
          <cell r="BL101">
            <v>286</v>
          </cell>
          <cell r="BM101">
            <v>0</v>
          </cell>
          <cell r="BN101" t="str">
            <v>EdCurnow R</v>
          </cell>
          <cell r="BO101">
            <v>260</v>
          </cell>
          <cell r="BP101">
            <v>0</v>
          </cell>
          <cell r="BQ101" t="str">
            <v>EdCurnow R</v>
          </cell>
          <cell r="BR101">
            <v>286</v>
          </cell>
          <cell r="BS101">
            <v>0</v>
          </cell>
          <cell r="BT101" t="str">
            <v>EdCurnow R</v>
          </cell>
        </row>
        <row r="102">
          <cell r="BF102">
            <v>286</v>
          </cell>
          <cell r="BG102">
            <v>0</v>
          </cell>
          <cell r="BH102" t="str">
            <v>ClintonJones G</v>
          </cell>
          <cell r="BI102">
            <v>286</v>
          </cell>
          <cell r="BJ102">
            <v>0</v>
          </cell>
          <cell r="BK102" t="str">
            <v>ClintonJones G</v>
          </cell>
          <cell r="BL102">
            <v>286</v>
          </cell>
          <cell r="BM102">
            <v>0</v>
          </cell>
          <cell r="BN102" t="str">
            <v>ClintonJones G</v>
          </cell>
          <cell r="BO102">
            <v>260</v>
          </cell>
          <cell r="BP102">
            <v>0</v>
          </cell>
          <cell r="BQ102" t="str">
            <v>ClintonJones G</v>
          </cell>
          <cell r="BR102">
            <v>286</v>
          </cell>
          <cell r="BS102">
            <v>0</v>
          </cell>
          <cell r="BT102" t="str">
            <v>ClintonJones G</v>
          </cell>
        </row>
        <row r="103">
          <cell r="BF103">
            <v>286</v>
          </cell>
          <cell r="BG103">
            <v>0</v>
          </cell>
          <cell r="BH103" t="str">
            <v xml:space="preserve">FrazerDale </v>
          </cell>
          <cell r="BI103">
            <v>286</v>
          </cell>
          <cell r="BJ103">
            <v>0</v>
          </cell>
          <cell r="BK103" t="str">
            <v xml:space="preserve">FrazerDale </v>
          </cell>
          <cell r="BL103">
            <v>286</v>
          </cell>
          <cell r="BM103">
            <v>0</v>
          </cell>
          <cell r="BN103" t="str">
            <v xml:space="preserve">FrazerDale </v>
          </cell>
          <cell r="BO103">
            <v>260</v>
          </cell>
          <cell r="BP103">
            <v>0</v>
          </cell>
          <cell r="BQ103" t="str">
            <v xml:space="preserve">FrazerDale </v>
          </cell>
          <cell r="BR103">
            <v>286</v>
          </cell>
          <cell r="BS103">
            <v>0</v>
          </cell>
          <cell r="BT103" t="str">
            <v xml:space="preserve">FrazerDale </v>
          </cell>
        </row>
        <row r="104">
          <cell r="BF104">
            <v>286</v>
          </cell>
          <cell r="BG104">
            <v>0</v>
          </cell>
          <cell r="BH104" t="str">
            <v>HeathScotland G</v>
          </cell>
          <cell r="BI104">
            <v>286</v>
          </cell>
          <cell r="BJ104">
            <v>0</v>
          </cell>
          <cell r="BK104" t="str">
            <v>HeathScotland G</v>
          </cell>
          <cell r="BL104">
            <v>286</v>
          </cell>
          <cell r="BM104">
            <v>0</v>
          </cell>
          <cell r="BN104" t="str">
            <v>HeathScotland G</v>
          </cell>
          <cell r="BO104">
            <v>260</v>
          </cell>
          <cell r="BP104">
            <v>0</v>
          </cell>
          <cell r="BQ104" t="str">
            <v>HeathScotland G</v>
          </cell>
          <cell r="BR104">
            <v>286</v>
          </cell>
          <cell r="BS104">
            <v>0</v>
          </cell>
          <cell r="BT104" t="str">
            <v>HeathScotland G</v>
          </cell>
        </row>
        <row r="105">
          <cell r="BF105">
            <v>286</v>
          </cell>
          <cell r="BG105">
            <v>0</v>
          </cell>
          <cell r="BH105" t="str">
            <v>JarradWaite Rd1</v>
          </cell>
          <cell r="BI105">
            <v>286</v>
          </cell>
          <cell r="BJ105">
            <v>0</v>
          </cell>
          <cell r="BK105" t="str">
            <v>JarradWaite Rd1</v>
          </cell>
          <cell r="BL105">
            <v>286</v>
          </cell>
          <cell r="BM105">
            <v>0</v>
          </cell>
          <cell r="BN105" t="str">
            <v>JarradWaite Rd1</v>
          </cell>
          <cell r="BO105">
            <v>260</v>
          </cell>
          <cell r="BP105">
            <v>0</v>
          </cell>
          <cell r="BQ105" t="str">
            <v>JarradWaite Rd1</v>
          </cell>
          <cell r="BR105">
            <v>286</v>
          </cell>
          <cell r="BS105">
            <v>0</v>
          </cell>
          <cell r="BT105" t="str">
            <v>JarradWaite Rd1</v>
          </cell>
        </row>
        <row r="106">
          <cell r="BF106">
            <v>191</v>
          </cell>
          <cell r="BG106">
            <v>10.636363636363637</v>
          </cell>
          <cell r="BH106" t="str">
            <v xml:space="preserve">JeffGarlett </v>
          </cell>
          <cell r="BI106">
            <v>162</v>
          </cell>
          <cell r="BJ106">
            <v>12.818181818181818</v>
          </cell>
          <cell r="BK106" t="str">
            <v xml:space="preserve">JeffGarlett </v>
          </cell>
          <cell r="BL106">
            <v>55</v>
          </cell>
          <cell r="BM106">
            <v>15</v>
          </cell>
          <cell r="BN106" t="str">
            <v xml:space="preserve">JeffGarlett </v>
          </cell>
          <cell r="BO106">
            <v>11</v>
          </cell>
          <cell r="BP106">
            <v>9.1363636363636367</v>
          </cell>
          <cell r="BQ106" t="str">
            <v xml:space="preserve">JeffGarlett </v>
          </cell>
          <cell r="BR106">
            <v>51</v>
          </cell>
          <cell r="BS106">
            <v>24.477272727272727</v>
          </cell>
          <cell r="BT106" t="str">
            <v xml:space="preserve">JeffGarlett </v>
          </cell>
        </row>
        <row r="107">
          <cell r="BF107">
            <v>286</v>
          </cell>
          <cell r="BG107">
            <v>0</v>
          </cell>
          <cell r="BH107" t="str">
            <v xml:space="preserve">JeremyLaidler </v>
          </cell>
          <cell r="BI107">
            <v>286</v>
          </cell>
          <cell r="BJ107">
            <v>0</v>
          </cell>
          <cell r="BK107" t="str">
            <v xml:space="preserve">JeremyLaidler </v>
          </cell>
          <cell r="BL107">
            <v>286</v>
          </cell>
          <cell r="BM107">
            <v>0</v>
          </cell>
          <cell r="BN107" t="str">
            <v xml:space="preserve">JeremyLaidler </v>
          </cell>
          <cell r="BO107">
            <v>260</v>
          </cell>
          <cell r="BP107">
            <v>0</v>
          </cell>
          <cell r="BQ107" t="str">
            <v xml:space="preserve">JeremyLaidler </v>
          </cell>
          <cell r="BR107">
            <v>286</v>
          </cell>
          <cell r="BS107">
            <v>0</v>
          </cell>
          <cell r="BT107" t="str">
            <v xml:space="preserve">JeremyLaidler </v>
          </cell>
        </row>
        <row r="108">
          <cell r="BF108">
            <v>286</v>
          </cell>
          <cell r="BG108">
            <v>0</v>
          </cell>
          <cell r="BH108" t="str">
            <v xml:space="preserve">JoshBootsma </v>
          </cell>
          <cell r="BI108">
            <v>286</v>
          </cell>
          <cell r="BJ108">
            <v>0</v>
          </cell>
          <cell r="BK108" t="str">
            <v xml:space="preserve">JoshBootsma </v>
          </cell>
          <cell r="BL108">
            <v>286</v>
          </cell>
          <cell r="BM108">
            <v>0</v>
          </cell>
          <cell r="BN108" t="str">
            <v xml:space="preserve">JoshBootsma </v>
          </cell>
          <cell r="BO108">
            <v>260</v>
          </cell>
          <cell r="BP108">
            <v>0</v>
          </cell>
          <cell r="BQ108" t="str">
            <v xml:space="preserve">JoshBootsma </v>
          </cell>
          <cell r="BR108">
            <v>286</v>
          </cell>
          <cell r="BS108">
            <v>0</v>
          </cell>
          <cell r="BT108" t="str">
            <v xml:space="preserve">JoshBootsma </v>
          </cell>
        </row>
        <row r="109">
          <cell r="BF109">
            <v>286</v>
          </cell>
          <cell r="BG109">
            <v>0</v>
          </cell>
          <cell r="BH109" t="str">
            <v>CyrilRioli Rd2G</v>
          </cell>
          <cell r="BI109">
            <v>286</v>
          </cell>
          <cell r="BJ109">
            <v>0</v>
          </cell>
          <cell r="BK109" t="str">
            <v>CyrilRioli Rd2G</v>
          </cell>
          <cell r="BL109">
            <v>286</v>
          </cell>
          <cell r="BM109">
            <v>0</v>
          </cell>
          <cell r="BN109" t="str">
            <v>CyrilRioli Rd2G</v>
          </cell>
          <cell r="BO109">
            <v>260</v>
          </cell>
          <cell r="BP109">
            <v>0</v>
          </cell>
          <cell r="BQ109" t="str">
            <v>CyrilRioli Rd2G</v>
          </cell>
          <cell r="BR109">
            <v>286</v>
          </cell>
          <cell r="BS109">
            <v>0</v>
          </cell>
          <cell r="BT109" t="str">
            <v>CyrilRioli Rd2G</v>
          </cell>
        </row>
        <row r="110">
          <cell r="BF110">
            <v>286</v>
          </cell>
          <cell r="BG110">
            <v>0</v>
          </cell>
          <cell r="BH110" t="str">
            <v>HeathHocking X</v>
          </cell>
          <cell r="BI110">
            <v>286</v>
          </cell>
          <cell r="BJ110">
            <v>0</v>
          </cell>
          <cell r="BK110" t="str">
            <v>HeathHocking X</v>
          </cell>
          <cell r="BL110">
            <v>286</v>
          </cell>
          <cell r="BM110">
            <v>0</v>
          </cell>
          <cell r="BN110" t="str">
            <v>HeathHocking X</v>
          </cell>
          <cell r="BO110">
            <v>260</v>
          </cell>
          <cell r="BP110">
            <v>0</v>
          </cell>
          <cell r="BQ110" t="str">
            <v>HeathHocking X</v>
          </cell>
          <cell r="BR110">
            <v>286</v>
          </cell>
          <cell r="BS110">
            <v>0</v>
          </cell>
          <cell r="BT110" t="str">
            <v>HeathHocking X</v>
          </cell>
        </row>
        <row r="111">
          <cell r="BF111">
            <v>202</v>
          </cell>
          <cell r="BG111">
            <v>10.272818181818183</v>
          </cell>
          <cell r="BH111" t="str">
            <v xml:space="preserve">LachlanHenderson </v>
          </cell>
          <cell r="BI111">
            <v>22</v>
          </cell>
          <cell r="BJ111">
            <v>19.636363636363637</v>
          </cell>
          <cell r="BK111" t="str">
            <v xml:space="preserve">LachlanHenderson </v>
          </cell>
          <cell r="BL111">
            <v>234</v>
          </cell>
          <cell r="BM111">
            <v>6.8181818181818183</v>
          </cell>
          <cell r="BN111" t="str">
            <v xml:space="preserve">LachlanHenderson </v>
          </cell>
          <cell r="BO111">
            <v>152</v>
          </cell>
          <cell r="BP111">
            <v>2</v>
          </cell>
          <cell r="BQ111" t="str">
            <v xml:space="preserve">LachlanHenderson </v>
          </cell>
          <cell r="BR111">
            <v>147</v>
          </cell>
          <cell r="BS111">
            <v>20.272772727272727</v>
          </cell>
          <cell r="BT111" t="str">
            <v xml:space="preserve">LachlanHenderson </v>
          </cell>
        </row>
        <row r="112">
          <cell r="BF112">
            <v>286</v>
          </cell>
          <cell r="BG112">
            <v>0</v>
          </cell>
          <cell r="BH112" t="str">
            <v xml:space="preserve">LeviCasboult </v>
          </cell>
          <cell r="BI112">
            <v>286</v>
          </cell>
          <cell r="BJ112">
            <v>0</v>
          </cell>
          <cell r="BK112" t="str">
            <v xml:space="preserve">LeviCasboult </v>
          </cell>
          <cell r="BL112">
            <v>286</v>
          </cell>
          <cell r="BM112">
            <v>0</v>
          </cell>
          <cell r="BN112" t="str">
            <v xml:space="preserve">LeviCasboult </v>
          </cell>
          <cell r="BO112">
            <v>260</v>
          </cell>
          <cell r="BP112">
            <v>0</v>
          </cell>
          <cell r="BQ112" t="str">
            <v xml:space="preserve">LeviCasboult </v>
          </cell>
          <cell r="BR112">
            <v>286</v>
          </cell>
          <cell r="BS112">
            <v>0</v>
          </cell>
          <cell r="BT112" t="str">
            <v xml:space="preserve">LeviCasboult </v>
          </cell>
        </row>
        <row r="113">
          <cell r="BF113">
            <v>286</v>
          </cell>
          <cell r="BG113">
            <v>0</v>
          </cell>
          <cell r="BH113" t="str">
            <v xml:space="preserve">LukeMitchell </v>
          </cell>
          <cell r="BI113">
            <v>286</v>
          </cell>
          <cell r="BJ113">
            <v>0</v>
          </cell>
          <cell r="BK113" t="str">
            <v xml:space="preserve">LukeMitchell </v>
          </cell>
          <cell r="BL113">
            <v>286</v>
          </cell>
          <cell r="BM113">
            <v>0</v>
          </cell>
          <cell r="BN113" t="str">
            <v xml:space="preserve">LukeMitchell </v>
          </cell>
          <cell r="BO113">
            <v>260</v>
          </cell>
          <cell r="BP113">
            <v>0</v>
          </cell>
          <cell r="BQ113" t="str">
            <v xml:space="preserve">LukeMitchell </v>
          </cell>
          <cell r="BR113">
            <v>286</v>
          </cell>
          <cell r="BS113">
            <v>0</v>
          </cell>
          <cell r="BT113" t="str">
            <v xml:space="preserve">LukeMitchell </v>
          </cell>
        </row>
        <row r="114">
          <cell r="BF114">
            <v>286</v>
          </cell>
          <cell r="BG114">
            <v>0</v>
          </cell>
          <cell r="BH114" t="str">
            <v xml:space="preserve">MarcMurphy </v>
          </cell>
          <cell r="BI114">
            <v>286</v>
          </cell>
          <cell r="BJ114">
            <v>0</v>
          </cell>
          <cell r="BK114" t="str">
            <v xml:space="preserve">MarcMurphy </v>
          </cell>
          <cell r="BL114">
            <v>286</v>
          </cell>
          <cell r="BM114">
            <v>0</v>
          </cell>
          <cell r="BN114" t="str">
            <v xml:space="preserve">MarcMurphy </v>
          </cell>
          <cell r="BO114">
            <v>260</v>
          </cell>
          <cell r="BP114">
            <v>0</v>
          </cell>
          <cell r="BQ114" t="str">
            <v xml:space="preserve">MarcMurphy </v>
          </cell>
          <cell r="BR114">
            <v>286</v>
          </cell>
          <cell r="BS114">
            <v>0</v>
          </cell>
          <cell r="BT114" t="str">
            <v xml:space="preserve">MarcMurphy </v>
          </cell>
        </row>
        <row r="115">
          <cell r="BF115">
            <v>286</v>
          </cell>
          <cell r="BG115">
            <v>0</v>
          </cell>
          <cell r="BH115" t="str">
            <v xml:space="preserve">MarcusDavies </v>
          </cell>
          <cell r="BI115">
            <v>286</v>
          </cell>
          <cell r="BJ115">
            <v>0</v>
          </cell>
          <cell r="BK115" t="str">
            <v xml:space="preserve">MarcusDavies </v>
          </cell>
          <cell r="BL115">
            <v>286</v>
          </cell>
          <cell r="BM115">
            <v>0</v>
          </cell>
          <cell r="BN115" t="str">
            <v xml:space="preserve">MarcusDavies </v>
          </cell>
          <cell r="BO115">
            <v>260</v>
          </cell>
          <cell r="BP115">
            <v>0</v>
          </cell>
          <cell r="BQ115" t="str">
            <v xml:space="preserve">MarcusDavies </v>
          </cell>
          <cell r="BR115">
            <v>286</v>
          </cell>
          <cell r="BS115">
            <v>0</v>
          </cell>
          <cell r="BT115" t="str">
            <v xml:space="preserve">MarcusDavies </v>
          </cell>
        </row>
        <row r="116">
          <cell r="BF116">
            <v>195</v>
          </cell>
          <cell r="BG116">
            <v>10.55</v>
          </cell>
          <cell r="BH116" t="str">
            <v xml:space="preserve">MatthewKreuzer </v>
          </cell>
          <cell r="BI116">
            <v>215</v>
          </cell>
          <cell r="BJ116">
            <v>10.4</v>
          </cell>
          <cell r="BK116" t="str">
            <v xml:space="preserve">MatthewKreuzer </v>
          </cell>
          <cell r="BL116">
            <v>57</v>
          </cell>
          <cell r="BM116">
            <v>14.9</v>
          </cell>
          <cell r="BN116" t="str">
            <v xml:space="preserve">MatthewKreuzer </v>
          </cell>
          <cell r="BO116">
            <v>103</v>
          </cell>
          <cell r="BP116">
            <v>3.4</v>
          </cell>
          <cell r="BQ116" t="str">
            <v xml:space="preserve">MatthewKreuzer </v>
          </cell>
          <cell r="BR116">
            <v>142</v>
          </cell>
          <cell r="BS116">
            <v>20.425000000000001</v>
          </cell>
          <cell r="BT116" t="str">
            <v xml:space="preserve">MatthewKreuzer </v>
          </cell>
        </row>
        <row r="117">
          <cell r="BF117">
            <v>160</v>
          </cell>
          <cell r="BG117">
            <v>11.375</v>
          </cell>
          <cell r="BH117" t="str">
            <v xml:space="preserve">MatthewWatson </v>
          </cell>
          <cell r="BI117">
            <v>68</v>
          </cell>
          <cell r="BJ117">
            <v>16.5</v>
          </cell>
          <cell r="BK117" t="str">
            <v xml:space="preserve">MatthewWatson </v>
          </cell>
          <cell r="BL117">
            <v>261</v>
          </cell>
          <cell r="BM117">
            <v>5.125</v>
          </cell>
          <cell r="BN117" t="str">
            <v xml:space="preserve">MatthewWatson </v>
          </cell>
          <cell r="BO117">
            <v>260</v>
          </cell>
          <cell r="BP117">
            <v>0</v>
          </cell>
          <cell r="BQ117" t="str">
            <v xml:space="preserve">MatthewWatson </v>
          </cell>
          <cell r="BR117">
            <v>230</v>
          </cell>
          <cell r="BS117">
            <v>16.75</v>
          </cell>
          <cell r="BT117" t="str">
            <v xml:space="preserve">MatthewWatson </v>
          </cell>
        </row>
        <row r="118">
          <cell r="BF118">
            <v>214</v>
          </cell>
          <cell r="BG118">
            <v>9.875</v>
          </cell>
          <cell r="BH118" t="str">
            <v xml:space="preserve">MichaelJamison </v>
          </cell>
          <cell r="BI118">
            <v>77</v>
          </cell>
          <cell r="BJ118">
            <v>16.000250000000001</v>
          </cell>
          <cell r="BK118" t="str">
            <v xml:space="preserve">MichaelJamison </v>
          </cell>
          <cell r="BL118">
            <v>247</v>
          </cell>
          <cell r="BM118">
            <v>6</v>
          </cell>
          <cell r="BN118" t="str">
            <v xml:space="preserve">MichaelJamison </v>
          </cell>
          <cell r="BO118">
            <v>245</v>
          </cell>
          <cell r="BP118">
            <v>0.125</v>
          </cell>
          <cell r="BQ118" t="str">
            <v xml:space="preserve">MichaelJamison </v>
          </cell>
          <cell r="BR118">
            <v>223</v>
          </cell>
          <cell r="BS118">
            <v>17.375125000000001</v>
          </cell>
          <cell r="BT118" t="str">
            <v xml:space="preserve">MichaelJamison </v>
          </cell>
        </row>
        <row r="119">
          <cell r="BF119">
            <v>286</v>
          </cell>
          <cell r="BG119">
            <v>0</v>
          </cell>
          <cell r="BH119" t="str">
            <v xml:space="preserve">MitchRobinson </v>
          </cell>
          <cell r="BI119">
            <v>286</v>
          </cell>
          <cell r="BJ119">
            <v>0</v>
          </cell>
          <cell r="BK119" t="str">
            <v xml:space="preserve">MitchRobinson </v>
          </cell>
          <cell r="BL119">
            <v>286</v>
          </cell>
          <cell r="BM119">
            <v>0</v>
          </cell>
          <cell r="BN119" t="str">
            <v xml:space="preserve">MitchRobinson </v>
          </cell>
          <cell r="BO119">
            <v>260</v>
          </cell>
          <cell r="BP119">
            <v>0</v>
          </cell>
          <cell r="BQ119" t="str">
            <v xml:space="preserve">MitchRobinson </v>
          </cell>
          <cell r="BR119">
            <v>286</v>
          </cell>
          <cell r="BS119">
            <v>0</v>
          </cell>
          <cell r="BT119" t="str">
            <v xml:space="preserve">MitchRobinson </v>
          </cell>
        </row>
        <row r="120">
          <cell r="BF120">
            <v>184</v>
          </cell>
          <cell r="BG120">
            <v>10.7500625</v>
          </cell>
          <cell r="BH120" t="str">
            <v>NickDuigan X</v>
          </cell>
          <cell r="BI120">
            <v>208</v>
          </cell>
          <cell r="BJ120">
            <v>10.625</v>
          </cell>
          <cell r="BK120" t="str">
            <v>NickDuigan X</v>
          </cell>
          <cell r="BL120">
            <v>86</v>
          </cell>
          <cell r="BM120">
            <v>13.0625</v>
          </cell>
          <cell r="BN120" t="str">
            <v>NickDuigan X</v>
          </cell>
          <cell r="BO120">
            <v>157</v>
          </cell>
          <cell r="BP120">
            <v>1.9375</v>
          </cell>
          <cell r="BQ120" t="str">
            <v>NickDuigan X</v>
          </cell>
          <cell r="BR120">
            <v>189</v>
          </cell>
          <cell r="BS120">
            <v>19.000031249999999</v>
          </cell>
          <cell r="BT120" t="str">
            <v>NickDuigan X</v>
          </cell>
        </row>
        <row r="121">
          <cell r="BF121">
            <v>286</v>
          </cell>
          <cell r="BG121">
            <v>0</v>
          </cell>
          <cell r="BH121" t="str">
            <v xml:space="preserve">PatMcCarthy </v>
          </cell>
          <cell r="BI121">
            <v>286</v>
          </cell>
          <cell r="BJ121">
            <v>0</v>
          </cell>
          <cell r="BK121" t="str">
            <v xml:space="preserve">PatMcCarthy </v>
          </cell>
          <cell r="BL121">
            <v>286</v>
          </cell>
          <cell r="BM121">
            <v>0</v>
          </cell>
          <cell r="BN121" t="str">
            <v xml:space="preserve">PatMcCarthy </v>
          </cell>
          <cell r="BO121">
            <v>260</v>
          </cell>
          <cell r="BP121">
            <v>0</v>
          </cell>
          <cell r="BQ121" t="str">
            <v xml:space="preserve">PatMcCarthy </v>
          </cell>
          <cell r="BR121">
            <v>286</v>
          </cell>
          <cell r="BS121">
            <v>0</v>
          </cell>
          <cell r="BT121" t="str">
            <v xml:space="preserve">PatMcCarthy </v>
          </cell>
        </row>
        <row r="122">
          <cell r="BF122">
            <v>286</v>
          </cell>
          <cell r="BG122">
            <v>0</v>
          </cell>
          <cell r="BH122" t="str">
            <v>RhysOKeeffe TBA</v>
          </cell>
          <cell r="BI122">
            <v>286</v>
          </cell>
          <cell r="BJ122">
            <v>0</v>
          </cell>
          <cell r="BK122" t="str">
            <v>RhysOKeeffe TBA</v>
          </cell>
          <cell r="BL122">
            <v>286</v>
          </cell>
          <cell r="BM122">
            <v>0</v>
          </cell>
          <cell r="BN122" t="str">
            <v>RhysOKeeffe TBA</v>
          </cell>
          <cell r="BO122">
            <v>260</v>
          </cell>
          <cell r="BP122">
            <v>0</v>
          </cell>
          <cell r="BQ122" t="str">
            <v>RhysOKeeffe TBA</v>
          </cell>
          <cell r="BR122">
            <v>286</v>
          </cell>
          <cell r="BS122">
            <v>0</v>
          </cell>
          <cell r="BT122" t="str">
            <v>RhysOKeeffe TBA</v>
          </cell>
        </row>
        <row r="123">
          <cell r="BF123">
            <v>286</v>
          </cell>
          <cell r="BG123">
            <v>0</v>
          </cell>
          <cell r="BH123" t="str">
            <v xml:space="preserve">RobertWarnock </v>
          </cell>
          <cell r="BI123">
            <v>286</v>
          </cell>
          <cell r="BJ123">
            <v>0</v>
          </cell>
          <cell r="BK123" t="str">
            <v xml:space="preserve">RobertWarnock </v>
          </cell>
          <cell r="BL123">
            <v>286</v>
          </cell>
          <cell r="BM123">
            <v>0</v>
          </cell>
          <cell r="BN123" t="str">
            <v xml:space="preserve">RobertWarnock </v>
          </cell>
          <cell r="BO123">
            <v>260</v>
          </cell>
          <cell r="BP123">
            <v>0</v>
          </cell>
          <cell r="BQ123" t="str">
            <v xml:space="preserve">RobertWarnock </v>
          </cell>
          <cell r="BR123">
            <v>286</v>
          </cell>
          <cell r="BS123">
            <v>0</v>
          </cell>
          <cell r="BT123" t="str">
            <v xml:space="preserve">RobertWarnock </v>
          </cell>
        </row>
        <row r="124">
          <cell r="BF124">
            <v>273</v>
          </cell>
          <cell r="BG124">
            <v>6.615384615384615</v>
          </cell>
          <cell r="BH124" t="str">
            <v xml:space="preserve">ShaunHampson </v>
          </cell>
          <cell r="BI124">
            <v>155</v>
          </cell>
          <cell r="BJ124">
            <v>13.076923076923077</v>
          </cell>
          <cell r="BK124" t="str">
            <v xml:space="preserve">ShaunHampson </v>
          </cell>
          <cell r="BL124">
            <v>237</v>
          </cell>
          <cell r="BM124">
            <v>6.615384615384615</v>
          </cell>
          <cell r="BN124" t="str">
            <v xml:space="preserve">ShaunHampson </v>
          </cell>
          <cell r="BO124">
            <v>29</v>
          </cell>
          <cell r="BP124">
            <v>7.2307692307692308</v>
          </cell>
          <cell r="BQ124" t="str">
            <v xml:space="preserve">ShaunHampson </v>
          </cell>
          <cell r="BR124">
            <v>208</v>
          </cell>
          <cell r="BS124">
            <v>18.076923076923077</v>
          </cell>
          <cell r="BT124" t="str">
            <v xml:space="preserve">ShaunHampson </v>
          </cell>
        </row>
        <row r="125">
          <cell r="BF125">
            <v>286</v>
          </cell>
          <cell r="BG125">
            <v>0</v>
          </cell>
          <cell r="BH125" t="str">
            <v xml:space="preserve">SimonWhite </v>
          </cell>
          <cell r="BI125">
            <v>286</v>
          </cell>
          <cell r="BJ125">
            <v>0</v>
          </cell>
          <cell r="BK125" t="str">
            <v xml:space="preserve">SimonWhite </v>
          </cell>
          <cell r="BL125">
            <v>286</v>
          </cell>
          <cell r="BM125">
            <v>0</v>
          </cell>
          <cell r="BN125" t="str">
            <v xml:space="preserve">SimonWhite </v>
          </cell>
          <cell r="BO125">
            <v>260</v>
          </cell>
          <cell r="BP125">
            <v>0</v>
          </cell>
          <cell r="BQ125" t="str">
            <v xml:space="preserve">SimonWhite </v>
          </cell>
          <cell r="BR125">
            <v>286</v>
          </cell>
          <cell r="BS125">
            <v>0</v>
          </cell>
          <cell r="BT125" t="str">
            <v xml:space="preserve">SimonWhite </v>
          </cell>
        </row>
        <row r="126">
          <cell r="BF126">
            <v>286</v>
          </cell>
          <cell r="BG126">
            <v>0</v>
          </cell>
          <cell r="BH126" t="str">
            <v>TomBell R</v>
          </cell>
          <cell r="BI126">
            <v>286</v>
          </cell>
          <cell r="BJ126">
            <v>0</v>
          </cell>
          <cell r="BK126" t="str">
            <v>TomBell R</v>
          </cell>
          <cell r="BL126">
            <v>286</v>
          </cell>
          <cell r="BM126">
            <v>0</v>
          </cell>
          <cell r="BN126" t="str">
            <v>TomBell R</v>
          </cell>
          <cell r="BO126">
            <v>260</v>
          </cell>
          <cell r="BP126">
            <v>0</v>
          </cell>
          <cell r="BQ126" t="str">
            <v>TomBell R</v>
          </cell>
          <cell r="BR126">
            <v>286</v>
          </cell>
          <cell r="BS126">
            <v>0</v>
          </cell>
          <cell r="BT126" t="str">
            <v>TomBell R</v>
          </cell>
        </row>
        <row r="127">
          <cell r="BF127">
            <v>244</v>
          </cell>
          <cell r="BG127">
            <v>8.8421052631578956</v>
          </cell>
          <cell r="BH127" t="str">
            <v xml:space="preserve">ZachTuohy </v>
          </cell>
          <cell r="BI127">
            <v>273</v>
          </cell>
          <cell r="BJ127">
            <v>6.1052631578947372</v>
          </cell>
          <cell r="BK127" t="str">
            <v xml:space="preserve">ZachTuohy </v>
          </cell>
          <cell r="BL127">
            <v>74</v>
          </cell>
          <cell r="BM127">
            <v>13.684210526315789</v>
          </cell>
          <cell r="BN127" t="str">
            <v xml:space="preserve">ZachTuohy </v>
          </cell>
          <cell r="BO127">
            <v>170</v>
          </cell>
          <cell r="BP127">
            <v>1.631578947368421</v>
          </cell>
          <cell r="BQ127" t="str">
            <v xml:space="preserve">ZachTuohy </v>
          </cell>
          <cell r="BR127">
            <v>242</v>
          </cell>
          <cell r="BS127">
            <v>16.184210526315791</v>
          </cell>
          <cell r="BT127" t="str">
            <v xml:space="preserve">ZachTuohy </v>
          </cell>
        </row>
        <row r="128">
          <cell r="BF128">
            <v>57</v>
          </cell>
          <cell r="BG128">
            <v>15.545454545454545</v>
          </cell>
          <cell r="BH128" t="str">
            <v>AlanDidak Rd1R</v>
          </cell>
          <cell r="BI128">
            <v>146</v>
          </cell>
          <cell r="BJ128">
            <v>13.272727272727273</v>
          </cell>
          <cell r="BK128" t="str">
            <v>AlanDidak Rd1R</v>
          </cell>
          <cell r="BL128">
            <v>275</v>
          </cell>
          <cell r="BM128">
            <v>4.0909090909090908</v>
          </cell>
          <cell r="BN128" t="str">
            <v>AlanDidak Rd1R</v>
          </cell>
          <cell r="BO128">
            <v>86</v>
          </cell>
          <cell r="BP128">
            <v>3.9090909090909092</v>
          </cell>
          <cell r="BQ128" t="str">
            <v>AlanDidak Rd1R</v>
          </cell>
          <cell r="BR128">
            <v>194</v>
          </cell>
          <cell r="BS128">
            <v>18.863636363636363</v>
          </cell>
          <cell r="BT128" t="str">
            <v>AlanDidak Rd1R</v>
          </cell>
        </row>
        <row r="129">
          <cell r="BF129">
            <v>180</v>
          </cell>
          <cell r="BG129">
            <v>10.863636363636363</v>
          </cell>
          <cell r="BH129" t="str">
            <v xml:space="preserve">AlanToovey </v>
          </cell>
          <cell r="BI129">
            <v>228</v>
          </cell>
          <cell r="BJ129">
            <v>9.8181818181818183</v>
          </cell>
          <cell r="BK129" t="str">
            <v xml:space="preserve">AlanToovey </v>
          </cell>
          <cell r="BL129">
            <v>13</v>
          </cell>
          <cell r="BM129">
            <v>19.136363636363637</v>
          </cell>
          <cell r="BN129" t="str">
            <v xml:space="preserve">AlanToovey </v>
          </cell>
          <cell r="BO129">
            <v>250</v>
          </cell>
          <cell r="BP129">
            <v>9.0909090909090912E-2</v>
          </cell>
          <cell r="BQ129" t="str">
            <v xml:space="preserve">AlanToovey </v>
          </cell>
          <cell r="BR129">
            <v>139</v>
          </cell>
          <cell r="BS129">
            <v>20.5</v>
          </cell>
          <cell r="BT129" t="str">
            <v xml:space="preserve">AlanToovey </v>
          </cell>
        </row>
        <row r="130">
          <cell r="BF130">
            <v>96</v>
          </cell>
          <cell r="BG130">
            <v>13.625</v>
          </cell>
          <cell r="BH130" t="str">
            <v xml:space="preserve">AlexFasolo </v>
          </cell>
          <cell r="BI130">
            <v>60</v>
          </cell>
          <cell r="BJ130">
            <v>17.000166666666669</v>
          </cell>
          <cell r="BK130" t="str">
            <v xml:space="preserve">AlexFasolo </v>
          </cell>
          <cell r="BL130">
            <v>109</v>
          </cell>
          <cell r="BM130">
            <v>11.5</v>
          </cell>
          <cell r="BN130" t="str">
            <v xml:space="preserve">AlexFasolo </v>
          </cell>
          <cell r="BO130">
            <v>18</v>
          </cell>
          <cell r="BP130">
            <v>7.833333333333333</v>
          </cell>
          <cell r="BQ130" t="str">
            <v xml:space="preserve">AlexFasolo </v>
          </cell>
          <cell r="BR130">
            <v>26</v>
          </cell>
          <cell r="BS130">
            <v>25.895916666666665</v>
          </cell>
          <cell r="BT130" t="str">
            <v xml:space="preserve">AlexFasolo </v>
          </cell>
        </row>
        <row r="131">
          <cell r="BF131">
            <v>286</v>
          </cell>
          <cell r="BG131">
            <v>0</v>
          </cell>
          <cell r="BH131" t="str">
            <v>AndrewKrakouer R</v>
          </cell>
          <cell r="BI131">
            <v>286</v>
          </cell>
          <cell r="BJ131">
            <v>0</v>
          </cell>
          <cell r="BK131" t="str">
            <v>AndrewKrakouer R</v>
          </cell>
          <cell r="BL131">
            <v>286</v>
          </cell>
          <cell r="BM131">
            <v>0</v>
          </cell>
          <cell r="BN131" t="str">
            <v>AndrewKrakouer R</v>
          </cell>
          <cell r="BO131">
            <v>260</v>
          </cell>
          <cell r="BP131">
            <v>0</v>
          </cell>
          <cell r="BQ131" t="str">
            <v>AndrewKrakouer R</v>
          </cell>
          <cell r="BR131">
            <v>286</v>
          </cell>
          <cell r="BS131">
            <v>0</v>
          </cell>
          <cell r="BT131" t="str">
            <v>AndrewKrakouer R</v>
          </cell>
        </row>
        <row r="132">
          <cell r="BF132">
            <v>13</v>
          </cell>
          <cell r="BG132">
            <v>17.75</v>
          </cell>
          <cell r="BH132" t="str">
            <v xml:space="preserve">BenJohnson </v>
          </cell>
          <cell r="BI132">
            <v>164</v>
          </cell>
          <cell r="BJ132">
            <v>12.75</v>
          </cell>
          <cell r="BK132" t="str">
            <v xml:space="preserve">BenJohnson </v>
          </cell>
          <cell r="BL132">
            <v>203</v>
          </cell>
          <cell r="BM132">
            <v>8</v>
          </cell>
          <cell r="BN132" t="str">
            <v xml:space="preserve">BenJohnson </v>
          </cell>
          <cell r="BO132">
            <v>200</v>
          </cell>
          <cell r="BP132">
            <v>0.875</v>
          </cell>
          <cell r="BQ132" t="str">
            <v xml:space="preserve">BenJohnson </v>
          </cell>
          <cell r="BR132">
            <v>152</v>
          </cell>
          <cell r="BS132">
            <v>20.0625</v>
          </cell>
          <cell r="BT132" t="str">
            <v xml:space="preserve">BenJohnson </v>
          </cell>
        </row>
        <row r="133">
          <cell r="BF133">
            <v>286</v>
          </cell>
          <cell r="BG133">
            <v>0</v>
          </cell>
          <cell r="BH133" t="str">
            <v>BenKennedy G</v>
          </cell>
          <cell r="BI133">
            <v>286</v>
          </cell>
          <cell r="BJ133">
            <v>0</v>
          </cell>
          <cell r="BK133" t="str">
            <v>BenKennedy G</v>
          </cell>
          <cell r="BL133">
            <v>286</v>
          </cell>
          <cell r="BM133">
            <v>0</v>
          </cell>
          <cell r="BN133" t="str">
            <v>BenKennedy G</v>
          </cell>
          <cell r="BO133">
            <v>260</v>
          </cell>
          <cell r="BP133">
            <v>0</v>
          </cell>
          <cell r="BQ133" t="str">
            <v>BenKennedy G</v>
          </cell>
          <cell r="BR133">
            <v>286</v>
          </cell>
          <cell r="BS133">
            <v>0</v>
          </cell>
          <cell r="BT133" t="str">
            <v>BenKennedy G</v>
          </cell>
        </row>
        <row r="134">
          <cell r="BF134">
            <v>114</v>
          </cell>
          <cell r="BG134">
            <v>13.0001</v>
          </cell>
          <cell r="BH134" t="str">
            <v>BenReid Rd1</v>
          </cell>
          <cell r="BI134">
            <v>7</v>
          </cell>
          <cell r="BJ134">
            <v>20.8</v>
          </cell>
          <cell r="BK134" t="str">
            <v>BenReid Rd1</v>
          </cell>
          <cell r="BL134">
            <v>251</v>
          </cell>
          <cell r="BM134">
            <v>5.8</v>
          </cell>
          <cell r="BN134" t="str">
            <v>BenReid Rd1</v>
          </cell>
          <cell r="BO134">
            <v>234</v>
          </cell>
          <cell r="BP134">
            <v>0.35</v>
          </cell>
          <cell r="BQ134" t="str">
            <v>BenReid Rd1</v>
          </cell>
          <cell r="BR134">
            <v>137</v>
          </cell>
          <cell r="BS134">
            <v>20.575049999999997</v>
          </cell>
          <cell r="BT134" t="str">
            <v>BenReid Rd1</v>
          </cell>
        </row>
        <row r="135">
          <cell r="BF135">
            <v>227</v>
          </cell>
          <cell r="BG135">
            <v>9.4499999999999993</v>
          </cell>
          <cell r="BH135" t="str">
            <v xml:space="preserve">BenSinclair </v>
          </cell>
          <cell r="BI135">
            <v>242</v>
          </cell>
          <cell r="BJ135">
            <v>8.9</v>
          </cell>
          <cell r="BK135" t="str">
            <v xml:space="preserve">BenSinclair </v>
          </cell>
          <cell r="BL135">
            <v>148</v>
          </cell>
          <cell r="BM135">
            <v>9.9</v>
          </cell>
          <cell r="BN135" t="str">
            <v xml:space="preserve">BenSinclair </v>
          </cell>
          <cell r="BO135">
            <v>67</v>
          </cell>
          <cell r="BP135">
            <v>4.7500049999999998</v>
          </cell>
          <cell r="BQ135" t="str">
            <v xml:space="preserve">BenSinclair </v>
          </cell>
          <cell r="BR135">
            <v>228</v>
          </cell>
          <cell r="BS135">
            <v>17.050002499999998</v>
          </cell>
          <cell r="BT135" t="str">
            <v xml:space="preserve">BenSinclair </v>
          </cell>
        </row>
        <row r="136">
          <cell r="BF136">
            <v>286</v>
          </cell>
          <cell r="BG136">
            <v>0</v>
          </cell>
          <cell r="BH136" t="str">
            <v>CaolanMooney X</v>
          </cell>
          <cell r="BI136">
            <v>286</v>
          </cell>
          <cell r="BJ136">
            <v>0</v>
          </cell>
          <cell r="BK136" t="str">
            <v>CaolanMooney X</v>
          </cell>
          <cell r="BL136">
            <v>286</v>
          </cell>
          <cell r="BM136">
            <v>0</v>
          </cell>
          <cell r="BN136" t="str">
            <v>CaolanMooney X</v>
          </cell>
          <cell r="BO136">
            <v>260</v>
          </cell>
          <cell r="BP136">
            <v>0</v>
          </cell>
          <cell r="BQ136" t="str">
            <v>CaolanMooney X</v>
          </cell>
          <cell r="BR136">
            <v>286</v>
          </cell>
          <cell r="BS136">
            <v>0</v>
          </cell>
          <cell r="BT136" t="str">
            <v>CaolanMooney X</v>
          </cell>
        </row>
        <row r="137">
          <cell r="BF137">
            <v>286</v>
          </cell>
          <cell r="BG137">
            <v>0</v>
          </cell>
          <cell r="BH137" t="str">
            <v>ClintonYoung R</v>
          </cell>
          <cell r="BI137">
            <v>286</v>
          </cell>
          <cell r="BJ137">
            <v>0</v>
          </cell>
          <cell r="BK137" t="str">
            <v>ClintonYoung R</v>
          </cell>
          <cell r="BL137">
            <v>286</v>
          </cell>
          <cell r="BM137">
            <v>0</v>
          </cell>
          <cell r="BN137" t="str">
            <v>ClintonYoung R</v>
          </cell>
          <cell r="BO137">
            <v>260</v>
          </cell>
          <cell r="BP137">
            <v>0</v>
          </cell>
          <cell r="BQ137" t="str">
            <v>ClintonYoung R</v>
          </cell>
          <cell r="BR137">
            <v>286</v>
          </cell>
          <cell r="BS137">
            <v>0</v>
          </cell>
          <cell r="BT137" t="str">
            <v>ClintonYoung R</v>
          </cell>
        </row>
        <row r="138">
          <cell r="BF138">
            <v>286</v>
          </cell>
          <cell r="BG138">
            <v>0</v>
          </cell>
          <cell r="BH138" t="str">
            <v>DaleThomas Rd1</v>
          </cell>
          <cell r="BI138">
            <v>286</v>
          </cell>
          <cell r="BJ138">
            <v>0</v>
          </cell>
          <cell r="BK138" t="str">
            <v>DaleThomas Rd1</v>
          </cell>
          <cell r="BL138">
            <v>286</v>
          </cell>
          <cell r="BM138">
            <v>0</v>
          </cell>
          <cell r="BN138" t="str">
            <v>DaleThomas Rd1</v>
          </cell>
          <cell r="BO138">
            <v>260</v>
          </cell>
          <cell r="BP138">
            <v>0</v>
          </cell>
          <cell r="BQ138" t="str">
            <v>DaleThomas Rd1</v>
          </cell>
          <cell r="BR138">
            <v>286</v>
          </cell>
          <cell r="BS138">
            <v>0</v>
          </cell>
          <cell r="BT138" t="str">
            <v>DaleThomas Rd1</v>
          </cell>
        </row>
        <row r="139">
          <cell r="BF139">
            <v>286</v>
          </cell>
          <cell r="BG139">
            <v>0</v>
          </cell>
          <cell r="BH139" t="str">
            <v xml:space="preserve">DaneSwan </v>
          </cell>
          <cell r="BI139">
            <v>286</v>
          </cell>
          <cell r="BJ139">
            <v>0</v>
          </cell>
          <cell r="BK139" t="str">
            <v xml:space="preserve">DaneSwan </v>
          </cell>
          <cell r="BL139">
            <v>286</v>
          </cell>
          <cell r="BM139">
            <v>0</v>
          </cell>
          <cell r="BN139" t="str">
            <v xml:space="preserve">DaneSwan </v>
          </cell>
          <cell r="BO139">
            <v>260</v>
          </cell>
          <cell r="BP139">
            <v>0</v>
          </cell>
          <cell r="BQ139" t="str">
            <v xml:space="preserve">DaneSwan </v>
          </cell>
          <cell r="BR139">
            <v>286</v>
          </cell>
          <cell r="BS139">
            <v>0</v>
          </cell>
          <cell r="BT139" t="str">
            <v xml:space="preserve">DaneSwan </v>
          </cell>
        </row>
        <row r="140">
          <cell r="BF140">
            <v>264</v>
          </cell>
          <cell r="BG140">
            <v>7.2</v>
          </cell>
          <cell r="BH140" t="str">
            <v xml:space="preserve">DarrenJolly </v>
          </cell>
          <cell r="BI140">
            <v>258</v>
          </cell>
          <cell r="BJ140">
            <v>7.9</v>
          </cell>
          <cell r="BK140" t="str">
            <v xml:space="preserve">DarrenJolly </v>
          </cell>
          <cell r="BL140">
            <v>64</v>
          </cell>
          <cell r="BM140">
            <v>14.3</v>
          </cell>
          <cell r="BN140" t="str">
            <v xml:space="preserve">DarrenJolly </v>
          </cell>
          <cell r="BO140">
            <v>90</v>
          </cell>
          <cell r="BP140">
            <v>3.8</v>
          </cell>
          <cell r="BQ140" t="str">
            <v xml:space="preserve">DarrenJolly </v>
          </cell>
          <cell r="BR140">
            <v>202</v>
          </cell>
          <cell r="BS140">
            <v>18.45</v>
          </cell>
          <cell r="BT140" t="str">
            <v xml:space="preserve">DarrenJolly </v>
          </cell>
        </row>
        <row r="141">
          <cell r="BF141">
            <v>286</v>
          </cell>
          <cell r="BG141">
            <v>0</v>
          </cell>
          <cell r="BH141" t="str">
            <v>DayneBeams G</v>
          </cell>
          <cell r="BI141">
            <v>286</v>
          </cell>
          <cell r="BJ141">
            <v>0</v>
          </cell>
          <cell r="BK141" t="str">
            <v>DayneBeams G</v>
          </cell>
          <cell r="BL141">
            <v>286</v>
          </cell>
          <cell r="BM141">
            <v>0</v>
          </cell>
          <cell r="BN141" t="str">
            <v>DayneBeams G</v>
          </cell>
          <cell r="BO141">
            <v>260</v>
          </cell>
          <cell r="BP141">
            <v>0</v>
          </cell>
          <cell r="BQ141" t="str">
            <v>DayneBeams G</v>
          </cell>
          <cell r="BR141">
            <v>286</v>
          </cell>
          <cell r="BS141">
            <v>0</v>
          </cell>
          <cell r="BT141" t="str">
            <v>DayneBeams G</v>
          </cell>
        </row>
        <row r="142">
          <cell r="BF142">
            <v>77</v>
          </cell>
          <cell r="BG142">
            <v>14.541666666666666</v>
          </cell>
          <cell r="BH142" t="str">
            <v xml:space="preserve">HarryOBrien </v>
          </cell>
          <cell r="BI142">
            <v>118</v>
          </cell>
          <cell r="BJ142">
            <v>14.166666666666666</v>
          </cell>
          <cell r="BK142" t="str">
            <v xml:space="preserve">HarryOBrien </v>
          </cell>
          <cell r="BL142">
            <v>133</v>
          </cell>
          <cell r="BM142">
            <v>10.583333333333334</v>
          </cell>
          <cell r="BN142" t="str">
            <v xml:space="preserve">HarryOBrien </v>
          </cell>
          <cell r="BO142">
            <v>203</v>
          </cell>
          <cell r="BP142">
            <v>0.83333333333333337</v>
          </cell>
          <cell r="BQ142" t="str">
            <v xml:space="preserve">HarryOBrien </v>
          </cell>
          <cell r="BR142">
            <v>132</v>
          </cell>
          <cell r="BS142">
            <v>20.8125</v>
          </cell>
          <cell r="BT142" t="str">
            <v xml:space="preserve">HarryOBrien </v>
          </cell>
        </row>
        <row r="143">
          <cell r="BF143">
            <v>25</v>
          </cell>
          <cell r="BG143">
            <v>17</v>
          </cell>
          <cell r="BH143" t="str">
            <v xml:space="preserve">HeathShaw </v>
          </cell>
          <cell r="BI143">
            <v>53</v>
          </cell>
          <cell r="BJ143">
            <v>17.238095238095237</v>
          </cell>
          <cell r="BK143" t="str">
            <v xml:space="preserve">HeathShaw </v>
          </cell>
          <cell r="BL143">
            <v>129</v>
          </cell>
          <cell r="BM143">
            <v>10.666666666666666</v>
          </cell>
          <cell r="BN143" t="str">
            <v xml:space="preserve">HeathShaw </v>
          </cell>
          <cell r="BO143">
            <v>131</v>
          </cell>
          <cell r="BP143">
            <v>2.6666666666666665</v>
          </cell>
          <cell r="BQ143" t="str">
            <v xml:space="preserve">HeathShaw </v>
          </cell>
          <cell r="BR143">
            <v>35</v>
          </cell>
          <cell r="BS143">
            <v>25.357142857142858</v>
          </cell>
          <cell r="BT143" t="str">
            <v xml:space="preserve">HeathShaw </v>
          </cell>
        </row>
        <row r="144">
          <cell r="BF144">
            <v>286</v>
          </cell>
          <cell r="BG144">
            <v>0</v>
          </cell>
          <cell r="BH144" t="str">
            <v xml:space="preserve">JacksonPaine </v>
          </cell>
          <cell r="BI144">
            <v>286</v>
          </cell>
          <cell r="BJ144">
            <v>0</v>
          </cell>
          <cell r="BK144" t="str">
            <v xml:space="preserve">JacksonPaine </v>
          </cell>
          <cell r="BL144">
            <v>286</v>
          </cell>
          <cell r="BM144">
            <v>0</v>
          </cell>
          <cell r="BN144" t="str">
            <v xml:space="preserve">JacksonPaine </v>
          </cell>
          <cell r="BO144">
            <v>260</v>
          </cell>
          <cell r="BP144">
            <v>0</v>
          </cell>
          <cell r="BQ144" t="str">
            <v xml:space="preserve">JacksonPaine </v>
          </cell>
          <cell r="BR144">
            <v>286</v>
          </cell>
          <cell r="BS144">
            <v>0</v>
          </cell>
          <cell r="BT144" t="str">
            <v xml:space="preserve">JacksonPaine </v>
          </cell>
        </row>
        <row r="145">
          <cell r="BF145">
            <v>220</v>
          </cell>
          <cell r="BG145">
            <v>9.7333999999999996</v>
          </cell>
          <cell r="BH145" t="str">
            <v xml:space="preserve">JamieElliott </v>
          </cell>
          <cell r="BI145">
            <v>104</v>
          </cell>
          <cell r="BJ145">
            <v>14.666666666666666</v>
          </cell>
          <cell r="BK145" t="str">
            <v xml:space="preserve">JamieElliott </v>
          </cell>
          <cell r="BL145">
            <v>7</v>
          </cell>
          <cell r="BM145">
            <v>20.133333333333333</v>
          </cell>
          <cell r="BN145" t="str">
            <v xml:space="preserve">JamieElliott </v>
          </cell>
          <cell r="BO145">
            <v>116</v>
          </cell>
          <cell r="BP145">
            <v>3.1333333333333333</v>
          </cell>
          <cell r="BQ145" t="str">
            <v xml:space="preserve">JamieElliott </v>
          </cell>
          <cell r="BR145">
            <v>59</v>
          </cell>
          <cell r="BS145">
            <v>24.100033333333332</v>
          </cell>
          <cell r="BT145" t="str">
            <v xml:space="preserve">JamieElliott </v>
          </cell>
        </row>
        <row r="146">
          <cell r="BF146">
            <v>286</v>
          </cell>
          <cell r="BG146">
            <v>0</v>
          </cell>
          <cell r="BH146" t="str">
            <v>JarrydBlair G</v>
          </cell>
          <cell r="BI146">
            <v>286</v>
          </cell>
          <cell r="BJ146">
            <v>0</v>
          </cell>
          <cell r="BK146" t="str">
            <v>JarrydBlair G</v>
          </cell>
          <cell r="BL146">
            <v>286</v>
          </cell>
          <cell r="BM146">
            <v>0</v>
          </cell>
          <cell r="BN146" t="str">
            <v>JarrydBlair G</v>
          </cell>
          <cell r="BO146">
            <v>260</v>
          </cell>
          <cell r="BP146">
            <v>0</v>
          </cell>
          <cell r="BQ146" t="str">
            <v>JarrydBlair G</v>
          </cell>
          <cell r="BR146">
            <v>286</v>
          </cell>
          <cell r="BS146">
            <v>0</v>
          </cell>
          <cell r="BT146" t="str">
            <v>JarrydBlair G</v>
          </cell>
        </row>
        <row r="147">
          <cell r="BF147">
            <v>286</v>
          </cell>
          <cell r="BG147">
            <v>0</v>
          </cell>
          <cell r="BH147" t="str">
            <v xml:space="preserve">JordanRussell </v>
          </cell>
          <cell r="BI147">
            <v>286</v>
          </cell>
          <cell r="BJ147">
            <v>0</v>
          </cell>
          <cell r="BK147" t="str">
            <v xml:space="preserve">JordanRussell </v>
          </cell>
          <cell r="BL147">
            <v>286</v>
          </cell>
          <cell r="BM147">
            <v>0</v>
          </cell>
          <cell r="BN147" t="str">
            <v xml:space="preserve">JordanRussell </v>
          </cell>
          <cell r="BO147">
            <v>260</v>
          </cell>
          <cell r="BP147">
            <v>0</v>
          </cell>
          <cell r="BQ147" t="str">
            <v xml:space="preserve">JordanRussell </v>
          </cell>
          <cell r="BR147">
            <v>286</v>
          </cell>
          <cell r="BS147">
            <v>0</v>
          </cell>
          <cell r="BT147" t="str">
            <v xml:space="preserve">JordanRussell </v>
          </cell>
        </row>
        <row r="148">
          <cell r="BF148">
            <v>286</v>
          </cell>
          <cell r="BG148">
            <v>0</v>
          </cell>
          <cell r="BH148" t="str">
            <v>KyleMartin G</v>
          </cell>
          <cell r="BI148">
            <v>286</v>
          </cell>
          <cell r="BJ148">
            <v>0</v>
          </cell>
          <cell r="BK148" t="str">
            <v>KyleMartin G</v>
          </cell>
          <cell r="BL148">
            <v>286</v>
          </cell>
          <cell r="BM148">
            <v>0</v>
          </cell>
          <cell r="BN148" t="str">
            <v>KyleMartin G</v>
          </cell>
          <cell r="BO148">
            <v>260</v>
          </cell>
          <cell r="BP148">
            <v>0</v>
          </cell>
          <cell r="BQ148" t="str">
            <v>KyleMartin G</v>
          </cell>
          <cell r="BR148">
            <v>286</v>
          </cell>
          <cell r="BS148">
            <v>0</v>
          </cell>
          <cell r="BT148" t="str">
            <v>KyleMartin G</v>
          </cell>
        </row>
        <row r="149">
          <cell r="BF149">
            <v>224</v>
          </cell>
          <cell r="BG149">
            <v>9.5555555555555554</v>
          </cell>
          <cell r="BH149" t="str">
            <v xml:space="preserve">LachlanKeeffe </v>
          </cell>
          <cell r="BI149">
            <v>57</v>
          </cell>
          <cell r="BJ149">
            <v>17.111111111111111</v>
          </cell>
          <cell r="BK149" t="str">
            <v xml:space="preserve">LachlanKeeffe </v>
          </cell>
          <cell r="BL149">
            <v>267</v>
          </cell>
          <cell r="BM149">
            <v>4.5555555555555554</v>
          </cell>
          <cell r="BN149" t="str">
            <v xml:space="preserve">LachlanKeeffe </v>
          </cell>
          <cell r="BO149">
            <v>212</v>
          </cell>
          <cell r="BP149">
            <v>0.66666666666666663</v>
          </cell>
          <cell r="BQ149" t="str">
            <v xml:space="preserve">LachlanKeeffe </v>
          </cell>
          <cell r="BR149">
            <v>232</v>
          </cell>
          <cell r="BS149">
            <v>16.722222222222221</v>
          </cell>
          <cell r="BT149" t="str">
            <v xml:space="preserve">LachlanKeeffe </v>
          </cell>
        </row>
        <row r="150">
          <cell r="BF150">
            <v>286</v>
          </cell>
          <cell r="BG150">
            <v>0</v>
          </cell>
          <cell r="BH150" t="str">
            <v>HarleyBennell G</v>
          </cell>
          <cell r="BI150">
            <v>286</v>
          </cell>
          <cell r="BJ150">
            <v>0</v>
          </cell>
          <cell r="BK150" t="str">
            <v>HarleyBennell G</v>
          </cell>
          <cell r="BL150">
            <v>286</v>
          </cell>
          <cell r="BM150">
            <v>0</v>
          </cell>
          <cell r="BN150" t="str">
            <v>HarleyBennell G</v>
          </cell>
          <cell r="BO150">
            <v>260</v>
          </cell>
          <cell r="BP150">
            <v>0</v>
          </cell>
          <cell r="BQ150" t="str">
            <v>HarleyBennell G</v>
          </cell>
          <cell r="BR150">
            <v>286</v>
          </cell>
          <cell r="BS150">
            <v>0</v>
          </cell>
          <cell r="BT150" t="str">
            <v>HarleyBennell G</v>
          </cell>
        </row>
        <row r="151">
          <cell r="BF151">
            <v>286</v>
          </cell>
          <cell r="BG151">
            <v>0</v>
          </cell>
          <cell r="BH151" t="str">
            <v xml:space="preserve">MarleyWilliams </v>
          </cell>
          <cell r="BI151">
            <v>286</v>
          </cell>
          <cell r="BJ151">
            <v>0</v>
          </cell>
          <cell r="BK151" t="str">
            <v xml:space="preserve">MarleyWilliams </v>
          </cell>
          <cell r="BL151">
            <v>286</v>
          </cell>
          <cell r="BM151">
            <v>0</v>
          </cell>
          <cell r="BN151" t="str">
            <v xml:space="preserve">MarleyWilliams </v>
          </cell>
          <cell r="BO151">
            <v>260</v>
          </cell>
          <cell r="BP151">
            <v>0</v>
          </cell>
          <cell r="BQ151" t="str">
            <v xml:space="preserve">MarleyWilliams </v>
          </cell>
          <cell r="BR151">
            <v>286</v>
          </cell>
          <cell r="BS151">
            <v>0</v>
          </cell>
          <cell r="BT151" t="str">
            <v xml:space="preserve">MarleyWilliams </v>
          </cell>
        </row>
        <row r="152">
          <cell r="BF152">
            <v>68</v>
          </cell>
          <cell r="BG152">
            <v>15.235294117647058</v>
          </cell>
          <cell r="BH152" t="str">
            <v xml:space="preserve">MartinClarke </v>
          </cell>
          <cell r="BI152">
            <v>136</v>
          </cell>
          <cell r="BJ152">
            <v>13.411764705882353</v>
          </cell>
          <cell r="BK152" t="str">
            <v xml:space="preserve">MartinClarke </v>
          </cell>
          <cell r="BL152">
            <v>104</v>
          </cell>
          <cell r="BM152">
            <v>11.764705882352942</v>
          </cell>
          <cell r="BN152" t="str">
            <v xml:space="preserve">MartinClarke </v>
          </cell>
          <cell r="BO152">
            <v>241</v>
          </cell>
          <cell r="BP152">
            <v>0.17647058823529413</v>
          </cell>
          <cell r="BQ152" t="str">
            <v xml:space="preserve">MartinClarke </v>
          </cell>
          <cell r="BR152">
            <v>130</v>
          </cell>
          <cell r="BS152">
            <v>20.882352941176471</v>
          </cell>
          <cell r="BT152" t="str">
            <v xml:space="preserve">MartinClarke </v>
          </cell>
        </row>
        <row r="153">
          <cell r="BF153">
            <v>259</v>
          </cell>
          <cell r="BG153">
            <v>7.6111111111111107</v>
          </cell>
          <cell r="BH153" t="str">
            <v xml:space="preserve">NathanBrown </v>
          </cell>
          <cell r="BI153">
            <v>205</v>
          </cell>
          <cell r="BJ153">
            <v>10.777777777777779</v>
          </cell>
          <cell r="BK153" t="str">
            <v xml:space="preserve">NathanBrown </v>
          </cell>
          <cell r="BL153">
            <v>224</v>
          </cell>
          <cell r="BM153">
            <v>7.2777777777777777</v>
          </cell>
          <cell r="BN153" t="str">
            <v xml:space="preserve">NathanBrown </v>
          </cell>
          <cell r="BO153">
            <v>260</v>
          </cell>
          <cell r="BP153">
            <v>0</v>
          </cell>
          <cell r="BQ153" t="str">
            <v xml:space="preserve">NathanBrown </v>
          </cell>
          <cell r="BR153">
            <v>272</v>
          </cell>
          <cell r="BS153">
            <v>13.777777777777779</v>
          </cell>
          <cell r="BT153" t="str">
            <v xml:space="preserve">NathanBrown </v>
          </cell>
        </row>
        <row r="154">
          <cell r="BF154">
            <v>111</v>
          </cell>
          <cell r="BG154">
            <v>13.15</v>
          </cell>
          <cell r="BH154" t="str">
            <v xml:space="preserve">NickMaxwell </v>
          </cell>
          <cell r="BI154">
            <v>54</v>
          </cell>
          <cell r="BJ154">
            <v>17.2</v>
          </cell>
          <cell r="BK154" t="str">
            <v xml:space="preserve">NickMaxwell </v>
          </cell>
          <cell r="BL154">
            <v>85</v>
          </cell>
          <cell r="BM154">
            <v>13.1</v>
          </cell>
          <cell r="BN154" t="str">
            <v xml:space="preserve">NickMaxwell </v>
          </cell>
          <cell r="BO154">
            <v>219</v>
          </cell>
          <cell r="BP154">
            <v>0.6</v>
          </cell>
          <cell r="BQ154" t="str">
            <v xml:space="preserve">NickMaxwell </v>
          </cell>
          <cell r="BR154">
            <v>91</v>
          </cell>
          <cell r="BS154">
            <v>22.725000000000001</v>
          </cell>
          <cell r="BT154" t="str">
            <v xml:space="preserve">NickMaxwell </v>
          </cell>
        </row>
        <row r="155">
          <cell r="BF155">
            <v>203</v>
          </cell>
          <cell r="BG155">
            <v>10.272727272727273</v>
          </cell>
          <cell r="BH155" t="str">
            <v xml:space="preserve">PaulSeedsman </v>
          </cell>
          <cell r="BI155">
            <v>177</v>
          </cell>
          <cell r="BJ155">
            <v>12.181818181818182</v>
          </cell>
          <cell r="BK155" t="str">
            <v xml:space="preserve">PaulSeedsman </v>
          </cell>
          <cell r="BL155">
            <v>157</v>
          </cell>
          <cell r="BM155">
            <v>9.7272727272727266</v>
          </cell>
          <cell r="BN155" t="str">
            <v xml:space="preserve">PaulSeedsman </v>
          </cell>
          <cell r="BO155">
            <v>180</v>
          </cell>
          <cell r="BP155">
            <v>1.3636363636363635</v>
          </cell>
          <cell r="BQ155" t="str">
            <v xml:space="preserve">PaulSeedsman </v>
          </cell>
          <cell r="BR155">
            <v>218</v>
          </cell>
          <cell r="BS155">
            <v>17.59090909090909</v>
          </cell>
          <cell r="BT155" t="str">
            <v xml:space="preserve">PaulSeedsman </v>
          </cell>
        </row>
        <row r="156">
          <cell r="BF156">
            <v>286</v>
          </cell>
          <cell r="BG156">
            <v>0</v>
          </cell>
          <cell r="BH156" t="str">
            <v xml:space="preserve">PeterYagmoor </v>
          </cell>
          <cell r="BI156">
            <v>286</v>
          </cell>
          <cell r="BJ156">
            <v>0</v>
          </cell>
          <cell r="BK156" t="str">
            <v xml:space="preserve">PeterYagmoor </v>
          </cell>
          <cell r="BL156">
            <v>286</v>
          </cell>
          <cell r="BM156">
            <v>0</v>
          </cell>
          <cell r="BN156" t="str">
            <v xml:space="preserve">PeterYagmoor </v>
          </cell>
          <cell r="BO156">
            <v>260</v>
          </cell>
          <cell r="BP156">
            <v>0</v>
          </cell>
          <cell r="BQ156" t="str">
            <v xml:space="preserve">PeterYagmoor </v>
          </cell>
          <cell r="BR156">
            <v>286</v>
          </cell>
          <cell r="BS156">
            <v>0</v>
          </cell>
          <cell r="BT156" t="str">
            <v xml:space="preserve">PeterYagmoor </v>
          </cell>
        </row>
        <row r="157">
          <cell r="BF157">
            <v>286</v>
          </cell>
          <cell r="BG157">
            <v>0</v>
          </cell>
          <cell r="BH157" t="str">
            <v>JoshCaddy R</v>
          </cell>
          <cell r="BI157">
            <v>286</v>
          </cell>
          <cell r="BJ157">
            <v>0</v>
          </cell>
          <cell r="BK157" t="str">
            <v>JoshCaddy R</v>
          </cell>
          <cell r="BL157">
            <v>286</v>
          </cell>
          <cell r="BM157">
            <v>0</v>
          </cell>
          <cell r="BN157" t="str">
            <v>JoshCaddy R</v>
          </cell>
          <cell r="BO157">
            <v>260</v>
          </cell>
          <cell r="BP157">
            <v>0</v>
          </cell>
          <cell r="BQ157" t="str">
            <v>JoshCaddy R</v>
          </cell>
          <cell r="BR157">
            <v>286</v>
          </cell>
          <cell r="BS157">
            <v>0</v>
          </cell>
          <cell r="BT157" t="str">
            <v>JoshCaddy R</v>
          </cell>
        </row>
        <row r="158">
          <cell r="BF158">
            <v>286</v>
          </cell>
          <cell r="BG158">
            <v>0</v>
          </cell>
          <cell r="BH158" t="str">
            <v>ScottPendlebury G</v>
          </cell>
          <cell r="BI158">
            <v>286</v>
          </cell>
          <cell r="BJ158">
            <v>0</v>
          </cell>
          <cell r="BK158" t="str">
            <v>ScottPendlebury G</v>
          </cell>
          <cell r="BL158">
            <v>286</v>
          </cell>
          <cell r="BM158">
            <v>0</v>
          </cell>
          <cell r="BN158" t="str">
            <v>ScottPendlebury G</v>
          </cell>
          <cell r="BO158">
            <v>260</v>
          </cell>
          <cell r="BP158">
            <v>0</v>
          </cell>
          <cell r="BQ158" t="str">
            <v>ScottPendlebury G</v>
          </cell>
          <cell r="BR158">
            <v>286</v>
          </cell>
          <cell r="BS158">
            <v>0</v>
          </cell>
          <cell r="BT158" t="str">
            <v>ScottPendlebury G</v>
          </cell>
        </row>
        <row r="159">
          <cell r="BF159">
            <v>286</v>
          </cell>
          <cell r="BG159">
            <v>0</v>
          </cell>
          <cell r="BH159" t="str">
            <v>SteeleSidebottom G</v>
          </cell>
          <cell r="BI159">
            <v>286</v>
          </cell>
          <cell r="BJ159">
            <v>0</v>
          </cell>
          <cell r="BK159" t="str">
            <v>SteeleSidebottom G</v>
          </cell>
          <cell r="BL159">
            <v>286</v>
          </cell>
          <cell r="BM159">
            <v>0</v>
          </cell>
          <cell r="BN159" t="str">
            <v>SteeleSidebottom G</v>
          </cell>
          <cell r="BO159">
            <v>260</v>
          </cell>
          <cell r="BP159">
            <v>0</v>
          </cell>
          <cell r="BQ159" t="str">
            <v>SteeleSidebottom G</v>
          </cell>
          <cell r="BR159">
            <v>286</v>
          </cell>
          <cell r="BS159">
            <v>0</v>
          </cell>
          <cell r="BT159" t="str">
            <v>SteeleSidebottom G</v>
          </cell>
        </row>
        <row r="160">
          <cell r="BF160">
            <v>286</v>
          </cell>
          <cell r="BG160">
            <v>0</v>
          </cell>
          <cell r="BH160" t="str">
            <v>DayneZorko G</v>
          </cell>
          <cell r="BI160">
            <v>286</v>
          </cell>
          <cell r="BJ160">
            <v>0</v>
          </cell>
          <cell r="BK160" t="str">
            <v>DayneZorko G</v>
          </cell>
          <cell r="BL160">
            <v>286</v>
          </cell>
          <cell r="BM160">
            <v>0</v>
          </cell>
          <cell r="BN160" t="str">
            <v>DayneZorko G</v>
          </cell>
          <cell r="BO160">
            <v>260</v>
          </cell>
          <cell r="BP160">
            <v>0</v>
          </cell>
          <cell r="BQ160" t="str">
            <v>DayneZorko G</v>
          </cell>
          <cell r="BR160">
            <v>286</v>
          </cell>
          <cell r="BS160">
            <v>0</v>
          </cell>
          <cell r="BT160" t="str">
            <v>DayneZorko G</v>
          </cell>
        </row>
        <row r="161">
          <cell r="BF161">
            <v>230</v>
          </cell>
          <cell r="BG161">
            <v>9.3636818181818189</v>
          </cell>
          <cell r="BH161" t="str">
            <v xml:space="preserve">TysonGoldsack </v>
          </cell>
          <cell r="BI161">
            <v>156</v>
          </cell>
          <cell r="BJ161">
            <v>13</v>
          </cell>
          <cell r="BK161" t="str">
            <v xml:space="preserve">TysonGoldsack </v>
          </cell>
          <cell r="BL161">
            <v>71</v>
          </cell>
          <cell r="BM161">
            <v>13.954545454545455</v>
          </cell>
          <cell r="BN161" t="str">
            <v xml:space="preserve">TysonGoldsack </v>
          </cell>
          <cell r="BO161">
            <v>26</v>
          </cell>
          <cell r="BP161">
            <v>7.4090909090909092</v>
          </cell>
          <cell r="BQ161" t="str">
            <v xml:space="preserve">TysonGoldsack </v>
          </cell>
          <cell r="BR161">
            <v>90</v>
          </cell>
          <cell r="BS161">
            <v>22.727295454545455</v>
          </cell>
          <cell r="BT161" t="str">
            <v xml:space="preserve">TysonGoldsack </v>
          </cell>
        </row>
        <row r="162">
          <cell r="BF162">
            <v>286</v>
          </cell>
          <cell r="BG162">
            <v>0</v>
          </cell>
          <cell r="BH162" t="str">
            <v>AlexBrowne G</v>
          </cell>
          <cell r="BI162">
            <v>286</v>
          </cell>
          <cell r="BJ162">
            <v>0</v>
          </cell>
          <cell r="BK162" t="str">
            <v>AlexBrowne G</v>
          </cell>
          <cell r="BL162">
            <v>286</v>
          </cell>
          <cell r="BM162">
            <v>0</v>
          </cell>
          <cell r="BN162" t="str">
            <v>AlexBrowne G</v>
          </cell>
          <cell r="BO162">
            <v>260</v>
          </cell>
          <cell r="BP162">
            <v>0</v>
          </cell>
          <cell r="BQ162" t="str">
            <v>AlexBrowne G</v>
          </cell>
          <cell r="BR162">
            <v>286</v>
          </cell>
          <cell r="BS162">
            <v>0</v>
          </cell>
          <cell r="BT162" t="str">
            <v>AlexBrowne G</v>
          </cell>
        </row>
        <row r="163">
          <cell r="BF163">
            <v>188</v>
          </cell>
          <cell r="BG163">
            <v>10.705882352941176</v>
          </cell>
          <cell r="BH163" t="str">
            <v xml:space="preserve">AlwynDavey </v>
          </cell>
          <cell r="BI163">
            <v>268</v>
          </cell>
          <cell r="BJ163">
            <v>6.7058823529411766</v>
          </cell>
          <cell r="BK163" t="str">
            <v xml:space="preserve">AlwynDavey </v>
          </cell>
          <cell r="BL163">
            <v>19</v>
          </cell>
          <cell r="BM163">
            <v>18.352941176470587</v>
          </cell>
          <cell r="BN163" t="str">
            <v xml:space="preserve">AlwynDavey </v>
          </cell>
          <cell r="BO163">
            <v>2</v>
          </cell>
          <cell r="BP163">
            <v>11.470588235294118</v>
          </cell>
          <cell r="BQ163" t="str">
            <v xml:space="preserve">AlwynDavey </v>
          </cell>
          <cell r="BR163">
            <v>58</v>
          </cell>
          <cell r="BS163">
            <v>24.147058823529413</v>
          </cell>
          <cell r="BT163" t="str">
            <v xml:space="preserve">AlwynDavey </v>
          </cell>
        </row>
        <row r="164">
          <cell r="BF164">
            <v>286</v>
          </cell>
          <cell r="BG164">
            <v>0</v>
          </cell>
          <cell r="BH164" t="str">
            <v xml:space="preserve">BenHowlett </v>
          </cell>
          <cell r="BI164">
            <v>286</v>
          </cell>
          <cell r="BJ164">
            <v>0</v>
          </cell>
          <cell r="BK164" t="str">
            <v xml:space="preserve">BenHowlett </v>
          </cell>
          <cell r="BL164">
            <v>286</v>
          </cell>
          <cell r="BM164">
            <v>0</v>
          </cell>
          <cell r="BN164" t="str">
            <v xml:space="preserve">BenHowlett </v>
          </cell>
          <cell r="BO164">
            <v>260</v>
          </cell>
          <cell r="BP164">
            <v>0</v>
          </cell>
          <cell r="BQ164" t="str">
            <v xml:space="preserve">BenHowlett </v>
          </cell>
          <cell r="BR164">
            <v>286</v>
          </cell>
          <cell r="BS164">
            <v>0</v>
          </cell>
          <cell r="BT164" t="str">
            <v xml:space="preserve">BenHowlett </v>
          </cell>
        </row>
        <row r="165">
          <cell r="BF165">
            <v>286</v>
          </cell>
          <cell r="BG165">
            <v>0</v>
          </cell>
          <cell r="BH165" t="str">
            <v xml:space="preserve">EddieBetts </v>
          </cell>
          <cell r="BI165">
            <v>286</v>
          </cell>
          <cell r="BJ165">
            <v>0</v>
          </cell>
          <cell r="BK165" t="str">
            <v xml:space="preserve">EddieBetts </v>
          </cell>
          <cell r="BL165">
            <v>286</v>
          </cell>
          <cell r="BM165">
            <v>0</v>
          </cell>
          <cell r="BN165" t="str">
            <v xml:space="preserve">EddieBetts </v>
          </cell>
          <cell r="BO165">
            <v>260</v>
          </cell>
          <cell r="BP165">
            <v>0</v>
          </cell>
          <cell r="BQ165" t="str">
            <v xml:space="preserve">EddieBetts </v>
          </cell>
          <cell r="BR165">
            <v>286</v>
          </cell>
          <cell r="BS165">
            <v>0</v>
          </cell>
          <cell r="BT165" t="str">
            <v xml:space="preserve">EddieBetts </v>
          </cell>
        </row>
        <row r="166">
          <cell r="BF166">
            <v>286</v>
          </cell>
          <cell r="BG166">
            <v>0</v>
          </cell>
          <cell r="BH166" t="str">
            <v>BrentStanton G</v>
          </cell>
          <cell r="BI166">
            <v>286</v>
          </cell>
          <cell r="BJ166">
            <v>0</v>
          </cell>
          <cell r="BK166" t="str">
            <v>BrentStanton G</v>
          </cell>
          <cell r="BL166">
            <v>286</v>
          </cell>
          <cell r="BM166">
            <v>0</v>
          </cell>
          <cell r="BN166" t="str">
            <v>BrentStanton G</v>
          </cell>
          <cell r="BO166">
            <v>260</v>
          </cell>
          <cell r="BP166">
            <v>0</v>
          </cell>
          <cell r="BQ166" t="str">
            <v>BrentStanton G</v>
          </cell>
          <cell r="BR166">
            <v>286</v>
          </cell>
          <cell r="BS166">
            <v>0</v>
          </cell>
          <cell r="BT166" t="str">
            <v>BrentStanton G</v>
          </cell>
        </row>
        <row r="167">
          <cell r="BF167">
            <v>85</v>
          </cell>
          <cell r="BG167">
            <v>14.117647058823529</v>
          </cell>
          <cell r="BH167" t="str">
            <v xml:space="preserve">CaleHooker </v>
          </cell>
          <cell r="BI167">
            <v>13</v>
          </cell>
          <cell r="BJ167">
            <v>20.352941176470587</v>
          </cell>
          <cell r="BK167" t="str">
            <v xml:space="preserve">CaleHooker </v>
          </cell>
          <cell r="BL167">
            <v>242</v>
          </cell>
          <cell r="BM167">
            <v>6.2352941176470589</v>
          </cell>
          <cell r="BN167" t="str">
            <v xml:space="preserve">CaleHooker </v>
          </cell>
          <cell r="BO167">
            <v>248</v>
          </cell>
          <cell r="BP167">
            <v>0.11764705882352941</v>
          </cell>
          <cell r="BQ167" t="str">
            <v xml:space="preserve">CaleHooker </v>
          </cell>
          <cell r="BR167">
            <v>116</v>
          </cell>
          <cell r="BS167">
            <v>21.411764705882351</v>
          </cell>
          <cell r="BT167" t="str">
            <v xml:space="preserve">CaleHooker </v>
          </cell>
        </row>
        <row r="168">
          <cell r="BF168">
            <v>276</v>
          </cell>
          <cell r="BG168">
            <v>6.5</v>
          </cell>
          <cell r="BH168" t="str">
            <v xml:space="preserve">CoryDellOlio </v>
          </cell>
          <cell r="BI168">
            <v>259</v>
          </cell>
          <cell r="BJ168">
            <v>7.75</v>
          </cell>
          <cell r="BK168" t="str">
            <v xml:space="preserve">CoryDellOlio </v>
          </cell>
          <cell r="BL168">
            <v>197</v>
          </cell>
          <cell r="BM168">
            <v>8.375</v>
          </cell>
          <cell r="BN168" t="str">
            <v xml:space="preserve">CoryDellOlio </v>
          </cell>
          <cell r="BO168">
            <v>23</v>
          </cell>
          <cell r="BP168">
            <v>7.5002500000000003</v>
          </cell>
          <cell r="BQ168" t="str">
            <v xml:space="preserve">CoryDellOlio </v>
          </cell>
          <cell r="BR168">
            <v>241</v>
          </cell>
          <cell r="BS168">
            <v>16.187625000000001</v>
          </cell>
          <cell r="BT168" t="str">
            <v xml:space="preserve">CoryDellOlio </v>
          </cell>
        </row>
        <row r="169">
          <cell r="BF169">
            <v>24</v>
          </cell>
          <cell r="BG169">
            <v>17.000049999999998</v>
          </cell>
          <cell r="BH169" t="str">
            <v xml:space="preserve">CourtenayDempsey </v>
          </cell>
          <cell r="BI169">
            <v>17</v>
          </cell>
          <cell r="BJ169">
            <v>20.100000000000001</v>
          </cell>
          <cell r="BK169" t="str">
            <v xml:space="preserve">CourtenayDempsey </v>
          </cell>
          <cell r="BL169">
            <v>61</v>
          </cell>
          <cell r="BM169">
            <v>14.4</v>
          </cell>
          <cell r="BN169" t="str">
            <v xml:space="preserve">CourtenayDempsey </v>
          </cell>
          <cell r="BO169">
            <v>185</v>
          </cell>
          <cell r="BP169">
            <v>1.2</v>
          </cell>
          <cell r="BQ169" t="str">
            <v xml:space="preserve">CourtenayDempsey </v>
          </cell>
          <cell r="BR169">
            <v>11</v>
          </cell>
          <cell r="BS169">
            <v>26.900024999999999</v>
          </cell>
          <cell r="BT169" t="str">
            <v xml:space="preserve">CourtenayDempsey </v>
          </cell>
        </row>
        <row r="170">
          <cell r="BF170">
            <v>134</v>
          </cell>
          <cell r="BG170">
            <v>12.333333333333334</v>
          </cell>
          <cell r="BH170" t="str">
            <v xml:space="preserve">DavidHille </v>
          </cell>
          <cell r="BI170">
            <v>25</v>
          </cell>
          <cell r="BJ170">
            <v>19.111111111111111</v>
          </cell>
          <cell r="BK170" t="str">
            <v xml:space="preserve">DavidHille </v>
          </cell>
          <cell r="BL170">
            <v>277</v>
          </cell>
          <cell r="BM170">
            <v>3.7777777777777777</v>
          </cell>
          <cell r="BN170" t="str">
            <v xml:space="preserve">DavidHille </v>
          </cell>
          <cell r="BO170">
            <v>34</v>
          </cell>
          <cell r="BP170">
            <v>6.7777777777777777</v>
          </cell>
          <cell r="BQ170" t="str">
            <v xml:space="preserve">DavidHille </v>
          </cell>
          <cell r="BR170">
            <v>101</v>
          </cell>
          <cell r="BS170">
            <v>21.888888888888889</v>
          </cell>
          <cell r="BT170" t="str">
            <v xml:space="preserve">DavidHille </v>
          </cell>
        </row>
        <row r="171">
          <cell r="BF171">
            <v>56</v>
          </cell>
          <cell r="BG171">
            <v>15.555555555555555</v>
          </cell>
          <cell r="BH171" t="str">
            <v xml:space="preserve">DavidMyers </v>
          </cell>
          <cell r="BI171">
            <v>172</v>
          </cell>
          <cell r="BJ171">
            <v>12.444444444444445</v>
          </cell>
          <cell r="BK171" t="str">
            <v xml:space="preserve">DavidMyers </v>
          </cell>
          <cell r="BL171">
            <v>202</v>
          </cell>
          <cell r="BM171">
            <v>8.2222222222222214</v>
          </cell>
          <cell r="BN171" t="str">
            <v xml:space="preserve">DavidMyers </v>
          </cell>
          <cell r="BO171">
            <v>117</v>
          </cell>
          <cell r="BP171">
            <v>3.1111111111111112</v>
          </cell>
          <cell r="BQ171" t="str">
            <v xml:space="preserve">DavidMyers </v>
          </cell>
          <cell r="BR171">
            <v>138</v>
          </cell>
          <cell r="BS171">
            <v>20.555555555555557</v>
          </cell>
          <cell r="BT171" t="str">
            <v xml:space="preserve">DavidMyers </v>
          </cell>
        </row>
        <row r="172">
          <cell r="BF172">
            <v>2</v>
          </cell>
          <cell r="BG172">
            <v>20.923076923076923</v>
          </cell>
          <cell r="BH172" t="str">
            <v>DavidZaharakis Rd1</v>
          </cell>
          <cell r="BI172">
            <v>181</v>
          </cell>
          <cell r="BJ172">
            <v>11.846153846153847</v>
          </cell>
          <cell r="BK172" t="str">
            <v>DavidZaharakis Rd1</v>
          </cell>
          <cell r="BL172">
            <v>59</v>
          </cell>
          <cell r="BM172">
            <v>14.76923076923077</v>
          </cell>
          <cell r="BN172" t="str">
            <v>DavidZaharakis Rd1</v>
          </cell>
          <cell r="BO172">
            <v>87</v>
          </cell>
          <cell r="BP172">
            <v>3.8461538461538463</v>
          </cell>
          <cell r="BQ172" t="str">
            <v>DavidZaharakis Rd1</v>
          </cell>
          <cell r="BR172">
            <v>19</v>
          </cell>
          <cell r="BS172">
            <v>26.384615384615383</v>
          </cell>
          <cell r="BT172" t="str">
            <v>DavidZaharakis Rd1</v>
          </cell>
        </row>
        <row r="173">
          <cell r="BF173">
            <v>70</v>
          </cell>
          <cell r="BG173">
            <v>14.944444444444445</v>
          </cell>
          <cell r="BH173" t="str">
            <v xml:space="preserve">DustinFletcher </v>
          </cell>
          <cell r="BI173">
            <v>40</v>
          </cell>
          <cell r="BJ173">
            <v>18.444444444444443</v>
          </cell>
          <cell r="BK173" t="str">
            <v xml:space="preserve">DustinFletcher </v>
          </cell>
          <cell r="BL173">
            <v>269</v>
          </cell>
          <cell r="BM173">
            <v>4.4444444444444446</v>
          </cell>
          <cell r="BN173" t="str">
            <v xml:space="preserve">DustinFletcher </v>
          </cell>
          <cell r="BO173">
            <v>230</v>
          </cell>
          <cell r="BP173">
            <v>0.44444444444444442</v>
          </cell>
          <cell r="BQ173" t="str">
            <v xml:space="preserve">DustinFletcher </v>
          </cell>
          <cell r="BR173">
            <v>166</v>
          </cell>
          <cell r="BS173">
            <v>19.694444444444443</v>
          </cell>
          <cell r="BT173" t="str">
            <v xml:space="preserve">DustinFletcher </v>
          </cell>
        </row>
        <row r="174">
          <cell r="BF174">
            <v>286</v>
          </cell>
          <cell r="BG174">
            <v>0</v>
          </cell>
          <cell r="BH174" t="str">
            <v xml:space="preserve">TomHawkins </v>
          </cell>
          <cell r="BI174">
            <v>286</v>
          </cell>
          <cell r="BJ174">
            <v>0</v>
          </cell>
          <cell r="BK174" t="str">
            <v xml:space="preserve">TomHawkins </v>
          </cell>
          <cell r="BL174">
            <v>286</v>
          </cell>
          <cell r="BM174">
            <v>0</v>
          </cell>
          <cell r="BN174" t="str">
            <v xml:space="preserve">TomHawkins </v>
          </cell>
          <cell r="BO174">
            <v>260</v>
          </cell>
          <cell r="BP174">
            <v>0</v>
          </cell>
          <cell r="BQ174" t="str">
            <v xml:space="preserve">TomHawkins </v>
          </cell>
          <cell r="BR174">
            <v>286</v>
          </cell>
          <cell r="BS174">
            <v>0</v>
          </cell>
          <cell r="BT174" t="str">
            <v xml:space="preserve">TomHawkins </v>
          </cell>
        </row>
        <row r="175">
          <cell r="BF175">
            <v>286</v>
          </cell>
          <cell r="BG175">
            <v>0</v>
          </cell>
          <cell r="BH175" t="str">
            <v>ElliottKavanagh G</v>
          </cell>
          <cell r="BI175">
            <v>286</v>
          </cell>
          <cell r="BJ175">
            <v>0</v>
          </cell>
          <cell r="BK175" t="str">
            <v>ElliottKavanagh G</v>
          </cell>
          <cell r="BL175">
            <v>286</v>
          </cell>
          <cell r="BM175">
            <v>0</v>
          </cell>
          <cell r="BN175" t="str">
            <v>ElliottKavanagh G</v>
          </cell>
          <cell r="BO175">
            <v>260</v>
          </cell>
          <cell r="BP175">
            <v>0</v>
          </cell>
          <cell r="BQ175" t="str">
            <v>ElliottKavanagh G</v>
          </cell>
          <cell r="BR175">
            <v>286</v>
          </cell>
          <cell r="BS175">
            <v>0</v>
          </cell>
          <cell r="BT175" t="str">
            <v>ElliottKavanagh G</v>
          </cell>
        </row>
        <row r="176">
          <cell r="BF176">
            <v>286</v>
          </cell>
          <cell r="BG176">
            <v>0</v>
          </cell>
          <cell r="BH176" t="str">
            <v>TravisVarcoe X</v>
          </cell>
          <cell r="BI176">
            <v>286</v>
          </cell>
          <cell r="BJ176">
            <v>0</v>
          </cell>
          <cell r="BK176" t="str">
            <v>TravisVarcoe X</v>
          </cell>
          <cell r="BL176">
            <v>286</v>
          </cell>
          <cell r="BM176">
            <v>0</v>
          </cell>
          <cell r="BN176" t="str">
            <v>TravisVarcoe X</v>
          </cell>
          <cell r="BO176">
            <v>260</v>
          </cell>
          <cell r="BP176">
            <v>0</v>
          </cell>
          <cell r="BQ176" t="str">
            <v>TravisVarcoe X</v>
          </cell>
          <cell r="BR176">
            <v>286</v>
          </cell>
          <cell r="BS176">
            <v>0</v>
          </cell>
          <cell r="BT176" t="str">
            <v>TravisVarcoe X</v>
          </cell>
        </row>
        <row r="177">
          <cell r="BF177">
            <v>286</v>
          </cell>
          <cell r="BG177">
            <v>0</v>
          </cell>
          <cell r="BH177" t="str">
            <v>HenrySlattery X</v>
          </cell>
          <cell r="BI177">
            <v>286</v>
          </cell>
          <cell r="BJ177">
            <v>0</v>
          </cell>
          <cell r="BK177" t="str">
            <v>HenrySlattery X</v>
          </cell>
          <cell r="BL177">
            <v>286</v>
          </cell>
          <cell r="BM177">
            <v>0</v>
          </cell>
          <cell r="BN177" t="str">
            <v>HenrySlattery X</v>
          </cell>
          <cell r="BO177">
            <v>260</v>
          </cell>
          <cell r="BP177">
            <v>0</v>
          </cell>
          <cell r="BQ177" t="str">
            <v>HenrySlattery X</v>
          </cell>
          <cell r="BR177">
            <v>286</v>
          </cell>
          <cell r="BS177">
            <v>0</v>
          </cell>
          <cell r="BT177" t="str">
            <v>HenrySlattery X</v>
          </cell>
        </row>
        <row r="178">
          <cell r="BF178">
            <v>286</v>
          </cell>
          <cell r="BG178">
            <v>0</v>
          </cell>
          <cell r="BH178" t="str">
            <v xml:space="preserve">JacksonMerrett </v>
          </cell>
          <cell r="BI178">
            <v>286</v>
          </cell>
          <cell r="BJ178">
            <v>0</v>
          </cell>
          <cell r="BK178" t="str">
            <v xml:space="preserve">JacksonMerrett </v>
          </cell>
          <cell r="BL178">
            <v>286</v>
          </cell>
          <cell r="BM178">
            <v>0</v>
          </cell>
          <cell r="BN178" t="str">
            <v xml:space="preserve">JacksonMerrett </v>
          </cell>
          <cell r="BO178">
            <v>260</v>
          </cell>
          <cell r="BP178">
            <v>0</v>
          </cell>
          <cell r="BQ178" t="str">
            <v xml:space="preserve">JacksonMerrett </v>
          </cell>
          <cell r="BR178">
            <v>286</v>
          </cell>
          <cell r="BS178">
            <v>0</v>
          </cell>
          <cell r="BT178" t="str">
            <v xml:space="preserve">JacksonMerrett </v>
          </cell>
        </row>
        <row r="179">
          <cell r="BF179">
            <v>158</v>
          </cell>
          <cell r="BG179">
            <v>11.555611111111112</v>
          </cell>
          <cell r="BH179" t="str">
            <v xml:space="preserve">JakeCarlisle </v>
          </cell>
          <cell r="BI179">
            <v>52</v>
          </cell>
          <cell r="BJ179">
            <v>17.333333333333332</v>
          </cell>
          <cell r="BK179" t="str">
            <v xml:space="preserve">JakeCarlisle </v>
          </cell>
          <cell r="BL179">
            <v>161</v>
          </cell>
          <cell r="BM179">
            <v>9.4444444444444446</v>
          </cell>
          <cell r="BN179" t="str">
            <v xml:space="preserve">JakeCarlisle </v>
          </cell>
          <cell r="BO179">
            <v>199</v>
          </cell>
          <cell r="BP179">
            <v>0.88888888888888884</v>
          </cell>
          <cell r="BQ179" t="str">
            <v xml:space="preserve">JakeCarlisle </v>
          </cell>
          <cell r="BR179">
            <v>149</v>
          </cell>
          <cell r="BS179">
            <v>20.166694444444445</v>
          </cell>
          <cell r="BT179" t="str">
            <v xml:space="preserve">JakeCarlisle </v>
          </cell>
        </row>
        <row r="180">
          <cell r="BF180">
            <v>132</v>
          </cell>
          <cell r="BG180">
            <v>12.409090909090908</v>
          </cell>
          <cell r="BH180" t="str">
            <v xml:space="preserve">JakeMelksham </v>
          </cell>
          <cell r="BI180">
            <v>127</v>
          </cell>
          <cell r="BJ180">
            <v>13.909090909090908</v>
          </cell>
          <cell r="BK180" t="str">
            <v xml:space="preserve">JakeMelksham </v>
          </cell>
          <cell r="BL180">
            <v>182</v>
          </cell>
          <cell r="BM180">
            <v>8.9090909090909083</v>
          </cell>
          <cell r="BN180" t="str">
            <v xml:space="preserve">JakeMelksham </v>
          </cell>
          <cell r="BO180">
            <v>74</v>
          </cell>
          <cell r="BP180">
            <v>4.4090909090909092</v>
          </cell>
          <cell r="BQ180" t="str">
            <v xml:space="preserve">JakeMelksham </v>
          </cell>
          <cell r="BR180">
            <v>125</v>
          </cell>
          <cell r="BS180">
            <v>21.045454545454547</v>
          </cell>
          <cell r="BT180" t="str">
            <v xml:space="preserve">JakeMelksham </v>
          </cell>
        </row>
        <row r="181">
          <cell r="BF181">
            <v>286</v>
          </cell>
          <cell r="BG181">
            <v>0</v>
          </cell>
          <cell r="BH181" t="str">
            <v>JasonWinderlich R</v>
          </cell>
          <cell r="BI181">
            <v>286</v>
          </cell>
          <cell r="BJ181">
            <v>0</v>
          </cell>
          <cell r="BK181" t="str">
            <v>JasonWinderlich R</v>
          </cell>
          <cell r="BL181">
            <v>286</v>
          </cell>
          <cell r="BM181">
            <v>0</v>
          </cell>
          <cell r="BN181" t="str">
            <v>JasonWinderlich R</v>
          </cell>
          <cell r="BO181">
            <v>260</v>
          </cell>
          <cell r="BP181">
            <v>0</v>
          </cell>
          <cell r="BQ181" t="str">
            <v>JasonWinderlich R</v>
          </cell>
          <cell r="BR181">
            <v>286</v>
          </cell>
          <cell r="BS181">
            <v>0</v>
          </cell>
          <cell r="BT181" t="str">
            <v>JasonWinderlich R</v>
          </cell>
        </row>
        <row r="182">
          <cell r="BF182">
            <v>286</v>
          </cell>
          <cell r="BG182">
            <v>0</v>
          </cell>
          <cell r="BH182" t="str">
            <v xml:space="preserve">JackRiewoldt </v>
          </cell>
          <cell r="BI182">
            <v>286</v>
          </cell>
          <cell r="BJ182">
            <v>0</v>
          </cell>
          <cell r="BK182" t="str">
            <v xml:space="preserve">JackRiewoldt </v>
          </cell>
          <cell r="BL182">
            <v>286</v>
          </cell>
          <cell r="BM182">
            <v>0</v>
          </cell>
          <cell r="BN182" t="str">
            <v xml:space="preserve">JackRiewoldt </v>
          </cell>
          <cell r="BO182">
            <v>260</v>
          </cell>
          <cell r="BP182">
            <v>0</v>
          </cell>
          <cell r="BQ182" t="str">
            <v xml:space="preserve">JackRiewoldt </v>
          </cell>
          <cell r="BR182">
            <v>286</v>
          </cell>
          <cell r="BS182">
            <v>0</v>
          </cell>
          <cell r="BT182" t="str">
            <v xml:space="preserve">JackRiewoldt </v>
          </cell>
        </row>
        <row r="183">
          <cell r="BF183">
            <v>286</v>
          </cell>
          <cell r="BG183">
            <v>0</v>
          </cell>
          <cell r="BH183" t="str">
            <v>JoeDaniher R</v>
          </cell>
          <cell r="BI183">
            <v>286</v>
          </cell>
          <cell r="BJ183">
            <v>0</v>
          </cell>
          <cell r="BK183" t="str">
            <v>JoeDaniher R</v>
          </cell>
          <cell r="BL183">
            <v>286</v>
          </cell>
          <cell r="BM183">
            <v>0</v>
          </cell>
          <cell r="BN183" t="str">
            <v>JoeDaniher R</v>
          </cell>
          <cell r="BO183">
            <v>260</v>
          </cell>
          <cell r="BP183">
            <v>0</v>
          </cell>
          <cell r="BQ183" t="str">
            <v>JoeDaniher R</v>
          </cell>
          <cell r="BR183">
            <v>286</v>
          </cell>
          <cell r="BS183">
            <v>0</v>
          </cell>
          <cell r="BT183" t="str">
            <v>JoeDaniher R</v>
          </cell>
        </row>
        <row r="184">
          <cell r="BF184">
            <v>181</v>
          </cell>
          <cell r="BG184">
            <v>10.857142857142858</v>
          </cell>
          <cell r="BH184" t="str">
            <v xml:space="preserve">KyleHardingham </v>
          </cell>
          <cell r="BI184">
            <v>110</v>
          </cell>
          <cell r="BJ184">
            <v>14.476190476190476</v>
          </cell>
          <cell r="BK184" t="str">
            <v xml:space="preserve">KyleHardingham </v>
          </cell>
          <cell r="BL184">
            <v>221</v>
          </cell>
          <cell r="BM184">
            <v>7.4285714285714288</v>
          </cell>
          <cell r="BN184" t="str">
            <v xml:space="preserve">KyleHardingham </v>
          </cell>
          <cell r="BO184">
            <v>260</v>
          </cell>
          <cell r="BP184">
            <v>0</v>
          </cell>
          <cell r="BQ184" t="str">
            <v xml:space="preserve">KyleHardingham </v>
          </cell>
          <cell r="BR184">
            <v>229</v>
          </cell>
          <cell r="BS184">
            <v>16.952380952380953</v>
          </cell>
          <cell r="BT184" t="str">
            <v xml:space="preserve">KyleHardingham </v>
          </cell>
        </row>
        <row r="185">
          <cell r="BF185">
            <v>286</v>
          </cell>
          <cell r="BG185">
            <v>0</v>
          </cell>
          <cell r="BH185" t="str">
            <v xml:space="preserve">KyleReimers </v>
          </cell>
          <cell r="BI185">
            <v>286</v>
          </cell>
          <cell r="BJ185">
            <v>0</v>
          </cell>
          <cell r="BK185" t="str">
            <v xml:space="preserve">KyleReimers </v>
          </cell>
          <cell r="BL185">
            <v>286</v>
          </cell>
          <cell r="BM185">
            <v>0</v>
          </cell>
          <cell r="BN185" t="str">
            <v xml:space="preserve">KyleReimers </v>
          </cell>
          <cell r="BO185">
            <v>260</v>
          </cell>
          <cell r="BP185">
            <v>0</v>
          </cell>
          <cell r="BQ185" t="str">
            <v xml:space="preserve">KyleReimers </v>
          </cell>
          <cell r="BR185">
            <v>286</v>
          </cell>
          <cell r="BS185">
            <v>0</v>
          </cell>
          <cell r="BT185" t="str">
            <v xml:space="preserve">KyleReimers </v>
          </cell>
        </row>
        <row r="186">
          <cell r="BF186">
            <v>126</v>
          </cell>
          <cell r="BG186">
            <v>12.571428571428571</v>
          </cell>
          <cell r="BH186" t="str">
            <v xml:space="preserve">LeroyJetta </v>
          </cell>
          <cell r="BI186">
            <v>221</v>
          </cell>
          <cell r="BJ186">
            <v>10</v>
          </cell>
          <cell r="BK186" t="str">
            <v xml:space="preserve">LeroyJetta </v>
          </cell>
          <cell r="BL186">
            <v>63</v>
          </cell>
          <cell r="BM186">
            <v>14.333333333333334</v>
          </cell>
          <cell r="BN186" t="str">
            <v xml:space="preserve">LeroyJetta </v>
          </cell>
          <cell r="BO186">
            <v>27</v>
          </cell>
          <cell r="BP186">
            <v>7.333333333333333</v>
          </cell>
          <cell r="BQ186" t="str">
            <v xml:space="preserve">LeroyJetta </v>
          </cell>
          <cell r="BR186">
            <v>87</v>
          </cell>
          <cell r="BS186">
            <v>22.928571428571427</v>
          </cell>
          <cell r="BT186" t="str">
            <v xml:space="preserve">LeroyJetta </v>
          </cell>
        </row>
        <row r="187">
          <cell r="BF187">
            <v>286</v>
          </cell>
          <cell r="BG187">
            <v>0</v>
          </cell>
          <cell r="BH187" t="str">
            <v>MarkBaguley G</v>
          </cell>
          <cell r="BI187">
            <v>286</v>
          </cell>
          <cell r="BJ187">
            <v>0</v>
          </cell>
          <cell r="BK187" t="str">
            <v>MarkBaguley G</v>
          </cell>
          <cell r="BL187">
            <v>286</v>
          </cell>
          <cell r="BM187">
            <v>0</v>
          </cell>
          <cell r="BN187" t="str">
            <v>MarkBaguley G</v>
          </cell>
          <cell r="BO187">
            <v>260</v>
          </cell>
          <cell r="BP187">
            <v>0</v>
          </cell>
          <cell r="BQ187" t="str">
            <v>MarkBaguley G</v>
          </cell>
          <cell r="BR187">
            <v>286</v>
          </cell>
          <cell r="BS187">
            <v>0</v>
          </cell>
          <cell r="BT187" t="str">
            <v>MarkBaguley G</v>
          </cell>
        </row>
        <row r="188">
          <cell r="BF188">
            <v>286</v>
          </cell>
          <cell r="BG188">
            <v>0</v>
          </cell>
          <cell r="BH188" t="str">
            <v>MichaelHibberd G</v>
          </cell>
          <cell r="BI188">
            <v>286</v>
          </cell>
          <cell r="BJ188">
            <v>0</v>
          </cell>
          <cell r="BK188" t="str">
            <v>MichaelHibberd G</v>
          </cell>
          <cell r="BL188">
            <v>286</v>
          </cell>
          <cell r="BM188">
            <v>0</v>
          </cell>
          <cell r="BN188" t="str">
            <v>MichaelHibberd G</v>
          </cell>
          <cell r="BO188">
            <v>260</v>
          </cell>
          <cell r="BP188">
            <v>0</v>
          </cell>
          <cell r="BQ188" t="str">
            <v>MichaelHibberd G</v>
          </cell>
          <cell r="BR188">
            <v>286</v>
          </cell>
          <cell r="BS188">
            <v>0</v>
          </cell>
          <cell r="BT188" t="str">
            <v>MichaelHibberd G</v>
          </cell>
        </row>
        <row r="189">
          <cell r="BF189">
            <v>286</v>
          </cell>
          <cell r="BG189">
            <v>0</v>
          </cell>
          <cell r="BH189" t="str">
            <v>MichaelHurley R</v>
          </cell>
          <cell r="BI189">
            <v>286</v>
          </cell>
          <cell r="BJ189">
            <v>0</v>
          </cell>
          <cell r="BK189" t="str">
            <v>MichaelHurley R</v>
          </cell>
          <cell r="BL189">
            <v>286</v>
          </cell>
          <cell r="BM189">
            <v>0</v>
          </cell>
          <cell r="BN189" t="str">
            <v>MichaelHurley R</v>
          </cell>
          <cell r="BO189">
            <v>260</v>
          </cell>
          <cell r="BP189">
            <v>0</v>
          </cell>
          <cell r="BQ189" t="str">
            <v>MichaelHurley R</v>
          </cell>
          <cell r="BR189">
            <v>286</v>
          </cell>
          <cell r="BS189">
            <v>0</v>
          </cell>
          <cell r="BT189" t="str">
            <v>MichaelHurley R</v>
          </cell>
        </row>
        <row r="190">
          <cell r="BF190">
            <v>149</v>
          </cell>
          <cell r="BG190">
            <v>11.882411764705882</v>
          </cell>
          <cell r="BH190" t="str">
            <v>NathanLovett-Murray G</v>
          </cell>
          <cell r="BI190">
            <v>243</v>
          </cell>
          <cell r="BJ190">
            <v>8.8235294117647065</v>
          </cell>
          <cell r="BK190" t="str">
            <v>NathanLovett-Murray G</v>
          </cell>
          <cell r="BL190">
            <v>77</v>
          </cell>
          <cell r="BM190">
            <v>13.588235294117647</v>
          </cell>
          <cell r="BN190" t="str">
            <v>NathanLovett-Murray G</v>
          </cell>
          <cell r="BO190">
            <v>113</v>
          </cell>
          <cell r="BP190">
            <v>3.2352941176470589</v>
          </cell>
          <cell r="BQ190" t="str">
            <v>NathanLovett-Murray G</v>
          </cell>
          <cell r="BR190">
            <v>163</v>
          </cell>
          <cell r="BS190">
            <v>19.764735294117646</v>
          </cell>
          <cell r="BT190" t="str">
            <v>NathanLovett-Murray G</v>
          </cell>
        </row>
        <row r="191">
          <cell r="BF191">
            <v>286</v>
          </cell>
          <cell r="BG191">
            <v>0</v>
          </cell>
          <cell r="BH191" t="str">
            <v xml:space="preserve">NickOBrien </v>
          </cell>
          <cell r="BI191">
            <v>286</v>
          </cell>
          <cell r="BJ191">
            <v>0</v>
          </cell>
          <cell r="BK191" t="str">
            <v xml:space="preserve">NickOBrien </v>
          </cell>
          <cell r="BL191">
            <v>286</v>
          </cell>
          <cell r="BM191">
            <v>0</v>
          </cell>
          <cell r="BN191" t="str">
            <v xml:space="preserve">NickOBrien </v>
          </cell>
          <cell r="BO191">
            <v>260</v>
          </cell>
          <cell r="BP191">
            <v>0</v>
          </cell>
          <cell r="BQ191" t="str">
            <v xml:space="preserve">NickOBrien </v>
          </cell>
          <cell r="BR191">
            <v>286</v>
          </cell>
          <cell r="BS191">
            <v>0</v>
          </cell>
          <cell r="BT191" t="str">
            <v xml:space="preserve">NickOBrien </v>
          </cell>
        </row>
        <row r="192">
          <cell r="BF192">
            <v>286</v>
          </cell>
          <cell r="BG192">
            <v>0</v>
          </cell>
          <cell r="BH192" t="str">
            <v xml:space="preserve">PatrickRyder </v>
          </cell>
          <cell r="BI192">
            <v>286</v>
          </cell>
          <cell r="BJ192">
            <v>0</v>
          </cell>
          <cell r="BK192" t="str">
            <v xml:space="preserve">PatrickRyder </v>
          </cell>
          <cell r="BL192">
            <v>286</v>
          </cell>
          <cell r="BM192">
            <v>0</v>
          </cell>
          <cell r="BN192" t="str">
            <v xml:space="preserve">PatrickRyder </v>
          </cell>
          <cell r="BO192">
            <v>260</v>
          </cell>
          <cell r="BP192">
            <v>0</v>
          </cell>
          <cell r="BQ192" t="str">
            <v xml:space="preserve">PatrickRyder </v>
          </cell>
          <cell r="BR192">
            <v>286</v>
          </cell>
          <cell r="BS192">
            <v>0</v>
          </cell>
          <cell r="BT192" t="str">
            <v xml:space="preserve">PatrickRyder </v>
          </cell>
        </row>
        <row r="193">
          <cell r="BF193">
            <v>8</v>
          </cell>
          <cell r="BG193">
            <v>18.416666666666668</v>
          </cell>
          <cell r="BH193" t="str">
            <v xml:space="preserve">RickyDyson </v>
          </cell>
          <cell r="BI193">
            <v>5</v>
          </cell>
          <cell r="BJ193">
            <v>21</v>
          </cell>
          <cell r="BK193" t="str">
            <v xml:space="preserve">RickyDyson </v>
          </cell>
          <cell r="BL193">
            <v>164</v>
          </cell>
          <cell r="BM193">
            <v>9.3333333333333339</v>
          </cell>
          <cell r="BN193" t="str">
            <v xml:space="preserve">RickyDyson </v>
          </cell>
          <cell r="BO193">
            <v>159</v>
          </cell>
          <cell r="BP193">
            <v>1.9166666666666667</v>
          </cell>
          <cell r="BQ193" t="str">
            <v xml:space="preserve">RickyDyson </v>
          </cell>
          <cell r="BR193">
            <v>32</v>
          </cell>
          <cell r="BS193">
            <v>25.666666666666668</v>
          </cell>
          <cell r="BT193" t="str">
            <v xml:space="preserve">RickyDyson </v>
          </cell>
        </row>
        <row r="194">
          <cell r="BF194">
            <v>286</v>
          </cell>
          <cell r="BG194">
            <v>0</v>
          </cell>
          <cell r="BH194" t="str">
            <v xml:space="preserve">ScottGumbleton </v>
          </cell>
          <cell r="BI194">
            <v>286</v>
          </cell>
          <cell r="BJ194">
            <v>0</v>
          </cell>
          <cell r="BK194" t="str">
            <v xml:space="preserve">ScottGumbleton </v>
          </cell>
          <cell r="BL194">
            <v>286</v>
          </cell>
          <cell r="BM194">
            <v>0</v>
          </cell>
          <cell r="BN194" t="str">
            <v xml:space="preserve">ScottGumbleton </v>
          </cell>
          <cell r="BO194">
            <v>260</v>
          </cell>
          <cell r="BP194">
            <v>0</v>
          </cell>
          <cell r="BQ194" t="str">
            <v xml:space="preserve">ScottGumbleton </v>
          </cell>
          <cell r="BR194">
            <v>286</v>
          </cell>
          <cell r="BS194">
            <v>0</v>
          </cell>
          <cell r="BT194" t="str">
            <v xml:space="preserve">ScottGumbleton </v>
          </cell>
        </row>
        <row r="195">
          <cell r="BF195">
            <v>286</v>
          </cell>
          <cell r="BG195">
            <v>0</v>
          </cell>
          <cell r="BH195" t="str">
            <v xml:space="preserve">StewartCrameri </v>
          </cell>
          <cell r="BI195">
            <v>286</v>
          </cell>
          <cell r="BJ195">
            <v>0</v>
          </cell>
          <cell r="BK195" t="str">
            <v xml:space="preserve">StewartCrameri </v>
          </cell>
          <cell r="BL195">
            <v>286</v>
          </cell>
          <cell r="BM195">
            <v>0</v>
          </cell>
          <cell r="BN195" t="str">
            <v xml:space="preserve">StewartCrameri </v>
          </cell>
          <cell r="BO195">
            <v>260</v>
          </cell>
          <cell r="BP195">
            <v>0</v>
          </cell>
          <cell r="BQ195" t="str">
            <v xml:space="preserve">StewartCrameri </v>
          </cell>
          <cell r="BR195">
            <v>286</v>
          </cell>
          <cell r="BS195">
            <v>0</v>
          </cell>
          <cell r="BT195" t="str">
            <v xml:space="preserve">StewartCrameri </v>
          </cell>
        </row>
        <row r="196">
          <cell r="BF196">
            <v>210</v>
          </cell>
          <cell r="BG196">
            <v>10.0001</v>
          </cell>
          <cell r="BH196" t="str">
            <v>TaytePears G</v>
          </cell>
          <cell r="BI196">
            <v>264</v>
          </cell>
          <cell r="BJ196">
            <v>7.2</v>
          </cell>
          <cell r="BK196" t="str">
            <v>TaytePears G</v>
          </cell>
          <cell r="BL196">
            <v>120</v>
          </cell>
          <cell r="BM196">
            <v>11.1</v>
          </cell>
          <cell r="BN196" t="str">
            <v>TaytePears G</v>
          </cell>
          <cell r="BO196">
            <v>260</v>
          </cell>
          <cell r="BP196">
            <v>0</v>
          </cell>
          <cell r="BQ196" t="str">
            <v>TaytePears G</v>
          </cell>
          <cell r="BR196">
            <v>256</v>
          </cell>
          <cell r="BS196">
            <v>15.35005</v>
          </cell>
          <cell r="BT196" t="str">
            <v>TaytePears G</v>
          </cell>
        </row>
        <row r="197">
          <cell r="BF197">
            <v>234</v>
          </cell>
          <cell r="BG197">
            <v>9.2500625000000003</v>
          </cell>
          <cell r="BH197" t="str">
            <v xml:space="preserve">TomBellchambers </v>
          </cell>
          <cell r="BI197">
            <v>62</v>
          </cell>
          <cell r="BJ197">
            <v>16.875</v>
          </cell>
          <cell r="BK197" t="str">
            <v xml:space="preserve">TomBellchambers </v>
          </cell>
          <cell r="BL197">
            <v>273</v>
          </cell>
          <cell r="BM197">
            <v>4.1875</v>
          </cell>
          <cell r="BN197" t="str">
            <v xml:space="preserve">TomBellchambers </v>
          </cell>
          <cell r="BO197">
            <v>75</v>
          </cell>
          <cell r="BP197">
            <v>4.375</v>
          </cell>
          <cell r="BQ197" t="str">
            <v xml:space="preserve">TomBellchambers </v>
          </cell>
          <cell r="BR197">
            <v>199</v>
          </cell>
          <cell r="BS197">
            <v>18.531281249999999</v>
          </cell>
          <cell r="BT197" t="str">
            <v xml:space="preserve">TomBellchambers </v>
          </cell>
        </row>
        <row r="198">
          <cell r="BF198">
            <v>286</v>
          </cell>
          <cell r="BG198">
            <v>0</v>
          </cell>
          <cell r="BH198" t="str">
            <v xml:space="preserve">TravisColyer </v>
          </cell>
          <cell r="BI198">
            <v>286</v>
          </cell>
          <cell r="BJ198">
            <v>0</v>
          </cell>
          <cell r="BK198" t="str">
            <v xml:space="preserve">TravisColyer </v>
          </cell>
          <cell r="BL198">
            <v>286</v>
          </cell>
          <cell r="BM198">
            <v>0</v>
          </cell>
          <cell r="BN198" t="str">
            <v xml:space="preserve">TravisColyer </v>
          </cell>
          <cell r="BO198">
            <v>260</v>
          </cell>
          <cell r="BP198">
            <v>0</v>
          </cell>
          <cell r="BQ198" t="str">
            <v xml:space="preserve">TravisColyer </v>
          </cell>
          <cell r="BR198">
            <v>286</v>
          </cell>
          <cell r="BS198">
            <v>0</v>
          </cell>
          <cell r="BT198" t="str">
            <v xml:space="preserve">TravisColyer </v>
          </cell>
        </row>
        <row r="199">
          <cell r="BF199">
            <v>122</v>
          </cell>
          <cell r="BG199">
            <v>12.714428571428572</v>
          </cell>
          <cell r="BH199" t="str">
            <v>AaronSandilands Rd3</v>
          </cell>
          <cell r="BI199">
            <v>184</v>
          </cell>
          <cell r="BJ199">
            <v>11.714285714285714</v>
          </cell>
          <cell r="BK199" t="str">
            <v>AaronSandilands Rd3</v>
          </cell>
          <cell r="BL199">
            <v>278</v>
          </cell>
          <cell r="BM199">
            <v>3.7142857142857144</v>
          </cell>
          <cell r="BN199" t="str">
            <v>AaronSandilands Rd3</v>
          </cell>
          <cell r="BO199">
            <v>135</v>
          </cell>
          <cell r="BP199">
            <v>2.5714285714285716</v>
          </cell>
          <cell r="BQ199" t="str">
            <v>AaronSandilands Rd3</v>
          </cell>
          <cell r="BR199">
            <v>236</v>
          </cell>
          <cell r="BS199">
            <v>16.357214285714285</v>
          </cell>
          <cell r="BT199" t="str">
            <v>AaronSandilands Rd3</v>
          </cell>
        </row>
        <row r="200">
          <cell r="BF200">
            <v>80</v>
          </cell>
          <cell r="BG200">
            <v>14.285714285714286</v>
          </cell>
          <cell r="BH200" t="str">
            <v xml:space="preserve">AdamMcPhee </v>
          </cell>
          <cell r="BI200">
            <v>4</v>
          </cell>
          <cell r="BJ200">
            <v>21.523809523809526</v>
          </cell>
          <cell r="BK200" t="str">
            <v xml:space="preserve">AdamMcPhee </v>
          </cell>
          <cell r="BL200">
            <v>238</v>
          </cell>
          <cell r="BM200">
            <v>6.4761904761904763</v>
          </cell>
          <cell r="BN200" t="str">
            <v xml:space="preserve">AdamMcPhee </v>
          </cell>
          <cell r="BO200">
            <v>221</v>
          </cell>
          <cell r="BP200">
            <v>0.5714285714285714</v>
          </cell>
          <cell r="BQ200" t="str">
            <v xml:space="preserve">AdamMcPhee </v>
          </cell>
          <cell r="BR200">
            <v>93</v>
          </cell>
          <cell r="BS200">
            <v>22.476190476190474</v>
          </cell>
          <cell r="BT200" t="str">
            <v xml:space="preserve">AdamMcPhee </v>
          </cell>
        </row>
        <row r="201">
          <cell r="BF201">
            <v>286</v>
          </cell>
          <cell r="BG201">
            <v>0</v>
          </cell>
          <cell r="BH201" t="str">
            <v xml:space="preserve">AlexSilvagni </v>
          </cell>
          <cell r="BI201">
            <v>286</v>
          </cell>
          <cell r="BJ201">
            <v>0</v>
          </cell>
          <cell r="BK201" t="str">
            <v xml:space="preserve">AlexSilvagni </v>
          </cell>
          <cell r="BL201">
            <v>286</v>
          </cell>
          <cell r="BM201">
            <v>0</v>
          </cell>
          <cell r="BN201" t="str">
            <v xml:space="preserve">AlexSilvagni </v>
          </cell>
          <cell r="BO201">
            <v>260</v>
          </cell>
          <cell r="BP201">
            <v>0</v>
          </cell>
          <cell r="BQ201" t="str">
            <v xml:space="preserve">AlexSilvagni </v>
          </cell>
          <cell r="BR201">
            <v>286</v>
          </cell>
          <cell r="BS201">
            <v>0</v>
          </cell>
          <cell r="BT201" t="str">
            <v xml:space="preserve">AlexSilvagni </v>
          </cell>
        </row>
        <row r="202">
          <cell r="BF202">
            <v>286</v>
          </cell>
          <cell r="BG202">
            <v>0</v>
          </cell>
          <cell r="BH202" t="str">
            <v xml:space="preserve">CameronSutcliffe </v>
          </cell>
          <cell r="BI202">
            <v>286</v>
          </cell>
          <cell r="BJ202">
            <v>0</v>
          </cell>
          <cell r="BK202" t="str">
            <v xml:space="preserve">CameronSutcliffe </v>
          </cell>
          <cell r="BL202">
            <v>286</v>
          </cell>
          <cell r="BM202">
            <v>0</v>
          </cell>
          <cell r="BN202" t="str">
            <v xml:space="preserve">CameronSutcliffe </v>
          </cell>
          <cell r="BO202">
            <v>260</v>
          </cell>
          <cell r="BP202">
            <v>0</v>
          </cell>
          <cell r="BQ202" t="str">
            <v xml:space="preserve">CameronSutcliffe </v>
          </cell>
          <cell r="BR202">
            <v>286</v>
          </cell>
          <cell r="BS202">
            <v>0</v>
          </cell>
          <cell r="BT202" t="str">
            <v xml:space="preserve">CameronSutcliffe </v>
          </cell>
        </row>
        <row r="203">
          <cell r="BF203">
            <v>286</v>
          </cell>
          <cell r="BG203">
            <v>0</v>
          </cell>
          <cell r="BH203" t="str">
            <v xml:space="preserve">ChrisMayne </v>
          </cell>
          <cell r="BI203">
            <v>286</v>
          </cell>
          <cell r="BJ203">
            <v>0</v>
          </cell>
          <cell r="BK203" t="str">
            <v xml:space="preserve">ChrisMayne </v>
          </cell>
          <cell r="BL203">
            <v>286</v>
          </cell>
          <cell r="BM203">
            <v>0</v>
          </cell>
          <cell r="BN203" t="str">
            <v xml:space="preserve">ChrisMayne </v>
          </cell>
          <cell r="BO203">
            <v>260</v>
          </cell>
          <cell r="BP203">
            <v>0</v>
          </cell>
          <cell r="BQ203" t="str">
            <v xml:space="preserve">ChrisMayne </v>
          </cell>
          <cell r="BR203">
            <v>286</v>
          </cell>
          <cell r="BS203">
            <v>0</v>
          </cell>
          <cell r="BT203" t="str">
            <v xml:space="preserve">ChrisMayne </v>
          </cell>
        </row>
        <row r="204">
          <cell r="BF204">
            <v>15</v>
          </cell>
          <cell r="BG204">
            <v>17.708333333333332</v>
          </cell>
          <cell r="BH204" t="str">
            <v xml:space="preserve">ClanceePearce </v>
          </cell>
          <cell r="BI204">
            <v>44</v>
          </cell>
          <cell r="BJ204">
            <v>18.166666666666668</v>
          </cell>
          <cell r="BK204" t="str">
            <v xml:space="preserve">ClanceePearce </v>
          </cell>
          <cell r="BL204">
            <v>10</v>
          </cell>
          <cell r="BM204">
            <v>19.625</v>
          </cell>
          <cell r="BN204" t="str">
            <v xml:space="preserve">ClanceePearce </v>
          </cell>
          <cell r="BO204">
            <v>80</v>
          </cell>
          <cell r="BP204">
            <v>4.25</v>
          </cell>
          <cell r="BQ204" t="str">
            <v xml:space="preserve">ClanceePearce </v>
          </cell>
          <cell r="BR204">
            <v>1</v>
          </cell>
          <cell r="BS204">
            <v>30.791666666666668</v>
          </cell>
          <cell r="BT204" t="str">
            <v xml:space="preserve">ClanceePearce </v>
          </cell>
        </row>
        <row r="205">
          <cell r="BF205">
            <v>286</v>
          </cell>
          <cell r="BG205">
            <v>0</v>
          </cell>
          <cell r="BH205" t="str">
            <v xml:space="preserve">JoshGreen </v>
          </cell>
          <cell r="BI205">
            <v>286</v>
          </cell>
          <cell r="BJ205">
            <v>0</v>
          </cell>
          <cell r="BK205" t="str">
            <v xml:space="preserve">JoshGreen </v>
          </cell>
          <cell r="BL205">
            <v>286</v>
          </cell>
          <cell r="BM205">
            <v>0</v>
          </cell>
          <cell r="BN205" t="str">
            <v xml:space="preserve">JoshGreen </v>
          </cell>
          <cell r="BO205">
            <v>260</v>
          </cell>
          <cell r="BP205">
            <v>0</v>
          </cell>
          <cell r="BQ205" t="str">
            <v xml:space="preserve">JoshGreen </v>
          </cell>
          <cell r="BR205">
            <v>286</v>
          </cell>
          <cell r="BS205">
            <v>0</v>
          </cell>
          <cell r="BT205" t="str">
            <v xml:space="preserve">JoshGreen </v>
          </cell>
        </row>
        <row r="206">
          <cell r="BF206">
            <v>286</v>
          </cell>
          <cell r="BG206">
            <v>0</v>
          </cell>
          <cell r="BH206" t="str">
            <v>MitchClark Rd1</v>
          </cell>
          <cell r="BI206">
            <v>286</v>
          </cell>
          <cell r="BJ206">
            <v>0</v>
          </cell>
          <cell r="BK206" t="str">
            <v>MitchClark Rd1</v>
          </cell>
          <cell r="BL206">
            <v>286</v>
          </cell>
          <cell r="BM206">
            <v>0</v>
          </cell>
          <cell r="BN206" t="str">
            <v>MitchClark Rd1</v>
          </cell>
          <cell r="BO206">
            <v>260</v>
          </cell>
          <cell r="BP206">
            <v>0</v>
          </cell>
          <cell r="BQ206" t="str">
            <v>MitchClark Rd1</v>
          </cell>
          <cell r="BR206">
            <v>286</v>
          </cell>
          <cell r="BS206">
            <v>0</v>
          </cell>
          <cell r="BT206" t="str">
            <v>MitchClark Rd1</v>
          </cell>
        </row>
        <row r="207">
          <cell r="BF207">
            <v>54</v>
          </cell>
          <cell r="BG207">
            <v>15.739130434782609</v>
          </cell>
          <cell r="BH207" t="str">
            <v xml:space="preserve">GarrickIbbotson </v>
          </cell>
          <cell r="BI207">
            <v>28</v>
          </cell>
          <cell r="BJ207">
            <v>19.043478260869566</v>
          </cell>
          <cell r="BK207" t="str">
            <v xml:space="preserve">GarrickIbbotson </v>
          </cell>
          <cell r="BL207">
            <v>156</v>
          </cell>
          <cell r="BM207">
            <v>9.7391304347826093</v>
          </cell>
          <cell r="BN207" t="str">
            <v xml:space="preserve">GarrickIbbotson </v>
          </cell>
          <cell r="BO207">
            <v>226</v>
          </cell>
          <cell r="BP207">
            <v>0.47826086956521741</v>
          </cell>
          <cell r="BQ207" t="str">
            <v xml:space="preserve">GarrickIbbotson </v>
          </cell>
          <cell r="BR207">
            <v>84</v>
          </cell>
          <cell r="BS207">
            <v>23.065217391304348</v>
          </cell>
          <cell r="BT207" t="str">
            <v xml:space="preserve">GarrickIbbotson </v>
          </cell>
        </row>
        <row r="208">
          <cell r="BF208">
            <v>286</v>
          </cell>
          <cell r="BG208">
            <v>0</v>
          </cell>
          <cell r="BH208" t="str">
            <v>SamGibson G</v>
          </cell>
          <cell r="BI208">
            <v>286</v>
          </cell>
          <cell r="BJ208">
            <v>0</v>
          </cell>
          <cell r="BK208" t="str">
            <v>SamGibson G</v>
          </cell>
          <cell r="BL208">
            <v>286</v>
          </cell>
          <cell r="BM208">
            <v>0</v>
          </cell>
          <cell r="BN208" t="str">
            <v>SamGibson G</v>
          </cell>
          <cell r="BO208">
            <v>260</v>
          </cell>
          <cell r="BP208">
            <v>0</v>
          </cell>
          <cell r="BQ208" t="str">
            <v>SamGibson G</v>
          </cell>
          <cell r="BR208">
            <v>286</v>
          </cell>
          <cell r="BS208">
            <v>0</v>
          </cell>
          <cell r="BT208" t="str">
            <v>SamGibson G</v>
          </cell>
        </row>
        <row r="209">
          <cell r="BF209">
            <v>286</v>
          </cell>
          <cell r="BG209">
            <v>0</v>
          </cell>
          <cell r="BH209" t="str">
            <v xml:space="preserve">HaydenCrozier </v>
          </cell>
          <cell r="BI209">
            <v>286</v>
          </cell>
          <cell r="BJ209">
            <v>0</v>
          </cell>
          <cell r="BK209" t="str">
            <v xml:space="preserve">HaydenCrozier </v>
          </cell>
          <cell r="BL209">
            <v>286</v>
          </cell>
          <cell r="BM209">
            <v>0</v>
          </cell>
          <cell r="BN209" t="str">
            <v xml:space="preserve">HaydenCrozier </v>
          </cell>
          <cell r="BO209">
            <v>260</v>
          </cell>
          <cell r="BP209">
            <v>0</v>
          </cell>
          <cell r="BQ209" t="str">
            <v xml:space="preserve">HaydenCrozier </v>
          </cell>
          <cell r="BR209">
            <v>286</v>
          </cell>
          <cell r="BS209">
            <v>0</v>
          </cell>
          <cell r="BT209" t="str">
            <v xml:space="preserve">HaydenCrozier </v>
          </cell>
        </row>
        <row r="210">
          <cell r="BF210">
            <v>286</v>
          </cell>
          <cell r="BG210">
            <v>0</v>
          </cell>
          <cell r="BH210" t="str">
            <v xml:space="preserve">JaydenPitt </v>
          </cell>
          <cell r="BI210">
            <v>286</v>
          </cell>
          <cell r="BJ210">
            <v>0</v>
          </cell>
          <cell r="BK210" t="str">
            <v xml:space="preserve">JaydenPitt </v>
          </cell>
          <cell r="BL210">
            <v>286</v>
          </cell>
          <cell r="BM210">
            <v>0</v>
          </cell>
          <cell r="BN210" t="str">
            <v xml:space="preserve">JaydenPitt </v>
          </cell>
          <cell r="BO210">
            <v>260</v>
          </cell>
          <cell r="BP210">
            <v>0</v>
          </cell>
          <cell r="BQ210" t="str">
            <v xml:space="preserve">JaydenPitt </v>
          </cell>
          <cell r="BR210">
            <v>286</v>
          </cell>
          <cell r="BS210">
            <v>0</v>
          </cell>
          <cell r="BT210" t="str">
            <v xml:space="preserve">JaydenPitt </v>
          </cell>
        </row>
        <row r="211">
          <cell r="BF211">
            <v>286</v>
          </cell>
          <cell r="BG211">
            <v>0</v>
          </cell>
          <cell r="BH211" t="str">
            <v xml:space="preserve">JesseCrichton </v>
          </cell>
          <cell r="BI211">
            <v>286</v>
          </cell>
          <cell r="BJ211">
            <v>0</v>
          </cell>
          <cell r="BK211" t="str">
            <v xml:space="preserve">JesseCrichton </v>
          </cell>
          <cell r="BL211">
            <v>286</v>
          </cell>
          <cell r="BM211">
            <v>0</v>
          </cell>
          <cell r="BN211" t="str">
            <v xml:space="preserve">JesseCrichton </v>
          </cell>
          <cell r="BO211">
            <v>260</v>
          </cell>
          <cell r="BP211">
            <v>0</v>
          </cell>
          <cell r="BQ211" t="str">
            <v xml:space="preserve">JesseCrichton </v>
          </cell>
          <cell r="BR211">
            <v>286</v>
          </cell>
          <cell r="BS211">
            <v>0</v>
          </cell>
          <cell r="BT211" t="str">
            <v xml:space="preserve">JesseCrichton </v>
          </cell>
        </row>
        <row r="212">
          <cell r="BF212">
            <v>286</v>
          </cell>
          <cell r="BG212">
            <v>0</v>
          </cell>
          <cell r="BH212" t="str">
            <v xml:space="preserve">JohnAnthony </v>
          </cell>
          <cell r="BI212">
            <v>286</v>
          </cell>
          <cell r="BJ212">
            <v>0</v>
          </cell>
          <cell r="BK212" t="str">
            <v xml:space="preserve">JohnAnthony </v>
          </cell>
          <cell r="BL212">
            <v>286</v>
          </cell>
          <cell r="BM212">
            <v>0</v>
          </cell>
          <cell r="BN212" t="str">
            <v xml:space="preserve">JohnAnthony </v>
          </cell>
          <cell r="BO212">
            <v>260</v>
          </cell>
          <cell r="BP212">
            <v>0</v>
          </cell>
          <cell r="BQ212" t="str">
            <v xml:space="preserve">JohnAnthony </v>
          </cell>
          <cell r="BR212">
            <v>286</v>
          </cell>
          <cell r="BS212">
            <v>0</v>
          </cell>
          <cell r="BT212" t="str">
            <v xml:space="preserve">JohnAnthony </v>
          </cell>
        </row>
        <row r="213">
          <cell r="BF213">
            <v>217</v>
          </cell>
          <cell r="BG213">
            <v>9.7692307692307701</v>
          </cell>
          <cell r="BH213" t="str">
            <v xml:space="preserve">JonathonGriffin </v>
          </cell>
          <cell r="BI213">
            <v>221</v>
          </cell>
          <cell r="BJ213">
            <v>10</v>
          </cell>
          <cell r="BK213" t="str">
            <v xml:space="preserve">JonathonGriffin </v>
          </cell>
          <cell r="BL213">
            <v>43</v>
          </cell>
          <cell r="BM213">
            <v>15.923076923076923</v>
          </cell>
          <cell r="BN213" t="str">
            <v xml:space="preserve">JonathonGriffin </v>
          </cell>
          <cell r="BO213">
            <v>152</v>
          </cell>
          <cell r="BP213">
            <v>2</v>
          </cell>
          <cell r="BQ213" t="str">
            <v xml:space="preserve">JonathonGriffin </v>
          </cell>
          <cell r="BR213">
            <v>170</v>
          </cell>
          <cell r="BS213">
            <v>19.53846153846154</v>
          </cell>
          <cell r="BT213" t="str">
            <v xml:space="preserve">JonathonGriffin </v>
          </cell>
        </row>
        <row r="214">
          <cell r="BF214">
            <v>286</v>
          </cell>
          <cell r="BG214">
            <v>0</v>
          </cell>
          <cell r="BH214" t="str">
            <v xml:space="preserve">JamesPodsiadly </v>
          </cell>
          <cell r="BI214">
            <v>286</v>
          </cell>
          <cell r="BJ214">
            <v>0</v>
          </cell>
          <cell r="BK214" t="str">
            <v xml:space="preserve">JamesPodsiadly </v>
          </cell>
          <cell r="BL214">
            <v>286</v>
          </cell>
          <cell r="BM214">
            <v>0</v>
          </cell>
          <cell r="BN214" t="str">
            <v xml:space="preserve">JamesPodsiadly </v>
          </cell>
          <cell r="BO214">
            <v>260</v>
          </cell>
          <cell r="BP214">
            <v>0</v>
          </cell>
          <cell r="BQ214" t="str">
            <v xml:space="preserve">JamesPodsiadly </v>
          </cell>
          <cell r="BR214">
            <v>286</v>
          </cell>
          <cell r="BS214">
            <v>0</v>
          </cell>
          <cell r="BT214" t="str">
            <v xml:space="preserve">JamesPodsiadly </v>
          </cell>
        </row>
        <row r="215">
          <cell r="BF215">
            <v>116</v>
          </cell>
          <cell r="BG215">
            <v>12.916666666666666</v>
          </cell>
          <cell r="BH215" t="str">
            <v>KeplerBradley X</v>
          </cell>
          <cell r="BI215">
            <v>79</v>
          </cell>
          <cell r="BJ215">
            <v>15.833333333333334</v>
          </cell>
          <cell r="BK215" t="str">
            <v>KeplerBradley X</v>
          </cell>
          <cell r="BL215">
            <v>260</v>
          </cell>
          <cell r="BM215">
            <v>5.166666666666667</v>
          </cell>
          <cell r="BN215" t="str">
            <v>KeplerBradley X</v>
          </cell>
          <cell r="BO215">
            <v>82</v>
          </cell>
          <cell r="BP215">
            <v>4.083333333333333</v>
          </cell>
          <cell r="BQ215" t="str">
            <v>KeplerBradley X</v>
          </cell>
          <cell r="BR215">
            <v>164</v>
          </cell>
          <cell r="BS215">
            <v>19.75</v>
          </cell>
          <cell r="BT215" t="str">
            <v>KeplerBradley X</v>
          </cell>
        </row>
        <row r="216">
          <cell r="BF216">
            <v>187</v>
          </cell>
          <cell r="BG216">
            <v>10.727272727272727</v>
          </cell>
          <cell r="BH216" t="str">
            <v>LachieNeale G</v>
          </cell>
          <cell r="BI216">
            <v>275</v>
          </cell>
          <cell r="BJ216">
            <v>6</v>
          </cell>
          <cell r="BK216" t="str">
            <v>LachieNeale G</v>
          </cell>
          <cell r="BL216">
            <v>147</v>
          </cell>
          <cell r="BM216">
            <v>9.9090909090909083</v>
          </cell>
          <cell r="BN216" t="str">
            <v>LachieNeale G</v>
          </cell>
          <cell r="BO216">
            <v>142</v>
          </cell>
          <cell r="BP216">
            <v>2.3636363636363638</v>
          </cell>
          <cell r="BQ216" t="str">
            <v>LachieNeale G</v>
          </cell>
          <cell r="BR216">
            <v>265</v>
          </cell>
          <cell r="BS216">
            <v>14.772727272727273</v>
          </cell>
          <cell r="BT216" t="str">
            <v>LachieNeale G</v>
          </cell>
        </row>
        <row r="217">
          <cell r="BF217">
            <v>124</v>
          </cell>
          <cell r="BG217">
            <v>12.692307692307692</v>
          </cell>
          <cell r="BH217" t="str">
            <v xml:space="preserve">LeeSpurr </v>
          </cell>
          <cell r="BI217">
            <v>20</v>
          </cell>
          <cell r="BJ217">
            <v>19.846153846153847</v>
          </cell>
          <cell r="BK217" t="str">
            <v xml:space="preserve">LeeSpurr </v>
          </cell>
          <cell r="BL217">
            <v>168</v>
          </cell>
          <cell r="BM217">
            <v>9.1538461538461533</v>
          </cell>
          <cell r="BN217" t="str">
            <v xml:space="preserve">LeeSpurr </v>
          </cell>
          <cell r="BO217">
            <v>252</v>
          </cell>
          <cell r="BP217">
            <v>7.6923076923076927E-2</v>
          </cell>
          <cell r="BQ217" t="str">
            <v xml:space="preserve">LeeSpurr </v>
          </cell>
          <cell r="BR217">
            <v>102</v>
          </cell>
          <cell r="BS217">
            <v>21.884615384615383</v>
          </cell>
          <cell r="BT217" t="str">
            <v xml:space="preserve">LeeSpurr </v>
          </cell>
        </row>
        <row r="218">
          <cell r="BF218">
            <v>286</v>
          </cell>
          <cell r="BG218">
            <v>0</v>
          </cell>
          <cell r="BH218" t="str">
            <v xml:space="preserve">LukeMcPharlin </v>
          </cell>
          <cell r="BI218">
            <v>286</v>
          </cell>
          <cell r="BJ218">
            <v>0</v>
          </cell>
          <cell r="BK218" t="str">
            <v xml:space="preserve">LukeMcPharlin </v>
          </cell>
          <cell r="BL218">
            <v>286</v>
          </cell>
          <cell r="BM218">
            <v>0</v>
          </cell>
          <cell r="BN218" t="str">
            <v xml:space="preserve">LukeMcPharlin </v>
          </cell>
          <cell r="BO218">
            <v>260</v>
          </cell>
          <cell r="BP218">
            <v>0</v>
          </cell>
          <cell r="BQ218" t="str">
            <v xml:space="preserve">LukeMcPharlin </v>
          </cell>
          <cell r="BR218">
            <v>286</v>
          </cell>
          <cell r="BS218">
            <v>0</v>
          </cell>
          <cell r="BT218" t="str">
            <v xml:space="preserve">LukeMcPharlin </v>
          </cell>
        </row>
        <row r="219">
          <cell r="BF219">
            <v>286</v>
          </cell>
          <cell r="BG219">
            <v>0</v>
          </cell>
          <cell r="BH219" t="str">
            <v xml:space="preserve">MatthewdeBoer </v>
          </cell>
          <cell r="BI219">
            <v>286</v>
          </cell>
          <cell r="BJ219">
            <v>0</v>
          </cell>
          <cell r="BK219" t="str">
            <v xml:space="preserve">MatthewdeBoer </v>
          </cell>
          <cell r="BL219">
            <v>286</v>
          </cell>
          <cell r="BM219">
            <v>0</v>
          </cell>
          <cell r="BN219" t="str">
            <v xml:space="preserve">MatthewdeBoer </v>
          </cell>
          <cell r="BO219">
            <v>260</v>
          </cell>
          <cell r="BP219">
            <v>0</v>
          </cell>
          <cell r="BQ219" t="str">
            <v xml:space="preserve">MatthewdeBoer </v>
          </cell>
          <cell r="BR219">
            <v>286</v>
          </cell>
          <cell r="BS219">
            <v>0</v>
          </cell>
          <cell r="BT219" t="str">
            <v xml:space="preserve">MatthewdeBoer </v>
          </cell>
        </row>
        <row r="220">
          <cell r="BF220">
            <v>286</v>
          </cell>
          <cell r="BG220">
            <v>0</v>
          </cell>
          <cell r="BH220" t="str">
            <v>MatthewPavlich G</v>
          </cell>
          <cell r="BI220">
            <v>286</v>
          </cell>
          <cell r="BJ220">
            <v>0</v>
          </cell>
          <cell r="BK220" t="str">
            <v>MatthewPavlich G</v>
          </cell>
          <cell r="BL220">
            <v>286</v>
          </cell>
          <cell r="BM220">
            <v>0</v>
          </cell>
          <cell r="BN220" t="str">
            <v>MatthewPavlich G</v>
          </cell>
          <cell r="BO220">
            <v>260</v>
          </cell>
          <cell r="BP220">
            <v>0</v>
          </cell>
          <cell r="BQ220" t="str">
            <v>MatthewPavlich G</v>
          </cell>
          <cell r="BR220">
            <v>286</v>
          </cell>
          <cell r="BS220">
            <v>0</v>
          </cell>
          <cell r="BT220" t="str">
            <v>MatthewPavlich G</v>
          </cell>
        </row>
        <row r="221">
          <cell r="BF221">
            <v>286</v>
          </cell>
          <cell r="BG221">
            <v>0</v>
          </cell>
          <cell r="BH221" t="str">
            <v>MichaelBarlow G</v>
          </cell>
          <cell r="BI221">
            <v>286</v>
          </cell>
          <cell r="BJ221">
            <v>0</v>
          </cell>
          <cell r="BK221" t="str">
            <v>MichaelBarlow G</v>
          </cell>
          <cell r="BL221">
            <v>286</v>
          </cell>
          <cell r="BM221">
            <v>0</v>
          </cell>
          <cell r="BN221" t="str">
            <v>MichaelBarlow G</v>
          </cell>
          <cell r="BO221">
            <v>260</v>
          </cell>
          <cell r="BP221">
            <v>0</v>
          </cell>
          <cell r="BQ221" t="str">
            <v>MichaelBarlow G</v>
          </cell>
          <cell r="BR221">
            <v>286</v>
          </cell>
          <cell r="BS221">
            <v>0</v>
          </cell>
          <cell r="BT221" t="str">
            <v>MichaelBarlow G</v>
          </cell>
        </row>
        <row r="222">
          <cell r="BF222">
            <v>286</v>
          </cell>
          <cell r="BG222">
            <v>0</v>
          </cell>
          <cell r="BH222" t="str">
            <v xml:space="preserve">MitchWallis </v>
          </cell>
          <cell r="BI222">
            <v>286</v>
          </cell>
          <cell r="BJ222">
            <v>0</v>
          </cell>
          <cell r="BK222" t="str">
            <v xml:space="preserve">MitchWallis </v>
          </cell>
          <cell r="BL222">
            <v>286</v>
          </cell>
          <cell r="BM222">
            <v>0</v>
          </cell>
          <cell r="BN222" t="str">
            <v xml:space="preserve">MitchWallis </v>
          </cell>
          <cell r="BO222">
            <v>260</v>
          </cell>
          <cell r="BP222">
            <v>0</v>
          </cell>
          <cell r="BQ222" t="str">
            <v xml:space="preserve">MitchWallis </v>
          </cell>
          <cell r="BR222">
            <v>286</v>
          </cell>
          <cell r="BS222">
            <v>0</v>
          </cell>
          <cell r="BT222" t="str">
            <v xml:space="preserve">MitchWallis </v>
          </cell>
        </row>
        <row r="223">
          <cell r="BF223">
            <v>286</v>
          </cell>
          <cell r="BG223">
            <v>0</v>
          </cell>
          <cell r="BH223" t="str">
            <v xml:space="preserve">MichaelWalters </v>
          </cell>
          <cell r="BI223">
            <v>286</v>
          </cell>
          <cell r="BJ223">
            <v>0</v>
          </cell>
          <cell r="BK223" t="str">
            <v xml:space="preserve">MichaelWalters </v>
          </cell>
          <cell r="BL223">
            <v>286</v>
          </cell>
          <cell r="BM223">
            <v>0</v>
          </cell>
          <cell r="BN223" t="str">
            <v xml:space="preserve">MichaelWalters </v>
          </cell>
          <cell r="BO223">
            <v>260</v>
          </cell>
          <cell r="BP223">
            <v>0</v>
          </cell>
          <cell r="BQ223" t="str">
            <v xml:space="preserve">MichaelWalters </v>
          </cell>
          <cell r="BR223">
            <v>286</v>
          </cell>
          <cell r="BS223">
            <v>0</v>
          </cell>
          <cell r="BT223" t="str">
            <v xml:space="preserve">MichaelWalters </v>
          </cell>
        </row>
        <row r="224">
          <cell r="BF224">
            <v>286</v>
          </cell>
          <cell r="BG224">
            <v>0</v>
          </cell>
          <cell r="BH224" t="str">
            <v xml:space="preserve">JarrydRoughead </v>
          </cell>
          <cell r="BI224">
            <v>286</v>
          </cell>
          <cell r="BJ224">
            <v>0</v>
          </cell>
          <cell r="BK224" t="str">
            <v xml:space="preserve">JarrydRoughead </v>
          </cell>
          <cell r="BL224">
            <v>286</v>
          </cell>
          <cell r="BM224">
            <v>0</v>
          </cell>
          <cell r="BN224" t="str">
            <v xml:space="preserve">JarrydRoughead </v>
          </cell>
          <cell r="BO224">
            <v>260</v>
          </cell>
          <cell r="BP224">
            <v>0</v>
          </cell>
          <cell r="BQ224" t="str">
            <v xml:space="preserve">JarrydRoughead </v>
          </cell>
          <cell r="BR224">
            <v>286</v>
          </cell>
          <cell r="BS224">
            <v>0</v>
          </cell>
          <cell r="BT224" t="str">
            <v xml:space="preserve">JarrydRoughead </v>
          </cell>
        </row>
        <row r="225">
          <cell r="BF225">
            <v>226</v>
          </cell>
          <cell r="BG225">
            <v>9.5</v>
          </cell>
          <cell r="BH225" t="str">
            <v xml:space="preserve">NickSuban </v>
          </cell>
          <cell r="BI225">
            <v>270</v>
          </cell>
          <cell r="BJ225">
            <v>6.2857142857142856</v>
          </cell>
          <cell r="BK225" t="str">
            <v xml:space="preserve">NickSuban </v>
          </cell>
          <cell r="BL225">
            <v>90</v>
          </cell>
          <cell r="BM225">
            <v>12.428571428571429</v>
          </cell>
          <cell r="BN225" t="str">
            <v xml:space="preserve">NickSuban </v>
          </cell>
          <cell r="BO225">
            <v>176</v>
          </cell>
          <cell r="BP225">
            <v>1.4285714285714286</v>
          </cell>
          <cell r="BQ225" t="str">
            <v xml:space="preserve">NickSuban </v>
          </cell>
          <cell r="BR225">
            <v>254</v>
          </cell>
          <cell r="BS225">
            <v>15.392857142857142</v>
          </cell>
          <cell r="BT225" t="str">
            <v xml:space="preserve">NickSuban </v>
          </cell>
        </row>
        <row r="226">
          <cell r="BF226">
            <v>19</v>
          </cell>
          <cell r="BG226">
            <v>17.428571428571427</v>
          </cell>
          <cell r="BH226" t="str">
            <v xml:space="preserve">PaulDuffield </v>
          </cell>
          <cell r="BI226">
            <v>9</v>
          </cell>
          <cell r="BJ226">
            <v>20.571428571428573</v>
          </cell>
          <cell r="BK226" t="str">
            <v xml:space="preserve">PaulDuffield </v>
          </cell>
          <cell r="BL226">
            <v>37</v>
          </cell>
          <cell r="BM226">
            <v>16.142857142857142</v>
          </cell>
          <cell r="BN226" t="str">
            <v xml:space="preserve">PaulDuffield </v>
          </cell>
          <cell r="BO226">
            <v>216</v>
          </cell>
          <cell r="BP226">
            <v>0.61904761904761907</v>
          </cell>
          <cell r="BQ226" t="str">
            <v xml:space="preserve">PaulDuffield </v>
          </cell>
          <cell r="BR226">
            <v>5</v>
          </cell>
          <cell r="BS226">
            <v>28.238095238095237</v>
          </cell>
          <cell r="BT226" t="str">
            <v xml:space="preserve">PaulDuffield </v>
          </cell>
        </row>
        <row r="227">
          <cell r="BF227">
            <v>154</v>
          </cell>
          <cell r="BG227">
            <v>11.708333333333334</v>
          </cell>
          <cell r="BH227" t="str">
            <v xml:space="preserve">RyanCrowley </v>
          </cell>
          <cell r="BI227">
            <v>227</v>
          </cell>
          <cell r="BJ227">
            <v>9.9166666666666661</v>
          </cell>
          <cell r="BK227" t="str">
            <v xml:space="preserve">RyanCrowley </v>
          </cell>
          <cell r="BL227">
            <v>50</v>
          </cell>
          <cell r="BM227">
            <v>15.25</v>
          </cell>
          <cell r="BN227" t="str">
            <v xml:space="preserve">RyanCrowley </v>
          </cell>
          <cell r="BO227">
            <v>94</v>
          </cell>
          <cell r="BP227">
            <v>3.6666666666666665</v>
          </cell>
          <cell r="BQ227" t="str">
            <v xml:space="preserve">RyanCrowley </v>
          </cell>
          <cell r="BR227">
            <v>104</v>
          </cell>
          <cell r="BS227">
            <v>21.8125</v>
          </cell>
          <cell r="BT227" t="str">
            <v xml:space="preserve">RyanCrowley </v>
          </cell>
        </row>
        <row r="228">
          <cell r="BF228">
            <v>45</v>
          </cell>
          <cell r="BG228">
            <v>16</v>
          </cell>
          <cell r="BH228" t="str">
            <v xml:space="preserve">StephenHill </v>
          </cell>
          <cell r="BI228">
            <v>257</v>
          </cell>
          <cell r="BJ228">
            <v>7.9090909090909092</v>
          </cell>
          <cell r="BK228" t="str">
            <v xml:space="preserve">StephenHill </v>
          </cell>
          <cell r="BL228">
            <v>68</v>
          </cell>
          <cell r="BM228">
            <v>14.181818181818182</v>
          </cell>
          <cell r="BN228" t="str">
            <v xml:space="preserve">StephenHill </v>
          </cell>
          <cell r="BO228">
            <v>109</v>
          </cell>
          <cell r="BP228">
            <v>3.3181818181818183</v>
          </cell>
          <cell r="BQ228" t="str">
            <v xml:space="preserve">StephenHill </v>
          </cell>
          <cell r="BR228">
            <v>112</v>
          </cell>
          <cell r="BS228">
            <v>21.568181818181817</v>
          </cell>
          <cell r="BT228" t="str">
            <v xml:space="preserve">StephenHill </v>
          </cell>
        </row>
        <row r="229">
          <cell r="BF229">
            <v>64</v>
          </cell>
          <cell r="BG229">
            <v>15.375</v>
          </cell>
          <cell r="BH229" t="str">
            <v>TendaiMzungu R</v>
          </cell>
          <cell r="BI229">
            <v>168</v>
          </cell>
          <cell r="BJ229">
            <v>12.5</v>
          </cell>
          <cell r="BK229" t="str">
            <v>TendaiMzungu R</v>
          </cell>
          <cell r="BL229">
            <v>8</v>
          </cell>
          <cell r="BM229">
            <v>19.791666666666668</v>
          </cell>
          <cell r="BN229" t="str">
            <v>TendaiMzungu R</v>
          </cell>
          <cell r="BO229">
            <v>91</v>
          </cell>
          <cell r="BP229">
            <v>3.7916666666666665</v>
          </cell>
          <cell r="BQ229" t="str">
            <v>TendaiMzungu R</v>
          </cell>
          <cell r="BR229">
            <v>15</v>
          </cell>
          <cell r="BS229">
            <v>26.5625</v>
          </cell>
          <cell r="BT229" t="str">
            <v>TendaiMzungu R</v>
          </cell>
        </row>
        <row r="230">
          <cell r="BF230">
            <v>286</v>
          </cell>
          <cell r="BG230">
            <v>0</v>
          </cell>
          <cell r="BH230" t="str">
            <v xml:space="preserve">TomSheridan </v>
          </cell>
          <cell r="BI230">
            <v>286</v>
          </cell>
          <cell r="BJ230">
            <v>0</v>
          </cell>
          <cell r="BK230" t="str">
            <v xml:space="preserve">TomSheridan </v>
          </cell>
          <cell r="BL230">
            <v>286</v>
          </cell>
          <cell r="BM230">
            <v>0</v>
          </cell>
          <cell r="BN230" t="str">
            <v xml:space="preserve">TomSheridan </v>
          </cell>
          <cell r="BO230">
            <v>260</v>
          </cell>
          <cell r="BP230">
            <v>0</v>
          </cell>
          <cell r="BQ230" t="str">
            <v xml:space="preserve">TomSheridan </v>
          </cell>
          <cell r="BR230">
            <v>286</v>
          </cell>
          <cell r="BS230">
            <v>0</v>
          </cell>
          <cell r="BT230" t="str">
            <v xml:space="preserve">TomSheridan </v>
          </cell>
        </row>
        <row r="231">
          <cell r="BF231">
            <v>221</v>
          </cell>
          <cell r="BG231">
            <v>9.7333333333333325</v>
          </cell>
          <cell r="BH231" t="str">
            <v xml:space="preserve">ZacClarke </v>
          </cell>
          <cell r="BI231">
            <v>75</v>
          </cell>
          <cell r="BJ231">
            <v>16.133333333333333</v>
          </cell>
          <cell r="BK231" t="str">
            <v xml:space="preserve">ZacClarke </v>
          </cell>
          <cell r="BL231">
            <v>65</v>
          </cell>
          <cell r="BM231">
            <v>14.266666666666667</v>
          </cell>
          <cell r="BN231" t="str">
            <v xml:space="preserve">ZacClarke </v>
          </cell>
          <cell r="BO231">
            <v>45</v>
          </cell>
          <cell r="BP231">
            <v>6.0666666666666664</v>
          </cell>
          <cell r="BQ231" t="str">
            <v xml:space="preserve">ZacClarke </v>
          </cell>
          <cell r="BR231">
            <v>61</v>
          </cell>
          <cell r="BS231">
            <v>23.966666666666665</v>
          </cell>
          <cell r="BT231" t="str">
            <v xml:space="preserve">ZacClarke </v>
          </cell>
        </row>
        <row r="232">
          <cell r="BF232">
            <v>259</v>
          </cell>
          <cell r="BG232">
            <v>7.6111111111111107</v>
          </cell>
          <cell r="BH232" t="str">
            <v xml:space="preserve">ZacDawson </v>
          </cell>
          <cell r="BI232">
            <v>233</v>
          </cell>
          <cell r="BJ232">
            <v>9.4444444444444446</v>
          </cell>
          <cell r="BK232" t="str">
            <v xml:space="preserve">ZacDawson </v>
          </cell>
          <cell r="BL232">
            <v>274</v>
          </cell>
          <cell r="BM232">
            <v>4.166666666666667</v>
          </cell>
          <cell r="BN232" t="str">
            <v xml:space="preserve">ZacDawson </v>
          </cell>
          <cell r="BO232">
            <v>204</v>
          </cell>
          <cell r="BP232">
            <v>0.77777777777777779</v>
          </cell>
          <cell r="BQ232" t="str">
            <v xml:space="preserve">ZacDawson </v>
          </cell>
          <cell r="BR232">
            <v>282</v>
          </cell>
          <cell r="BS232">
            <v>11.833333333333334</v>
          </cell>
          <cell r="BT232" t="str">
            <v xml:space="preserve">ZacDawson </v>
          </cell>
        </row>
        <row r="233">
          <cell r="BF233">
            <v>156</v>
          </cell>
          <cell r="BG233">
            <v>11.625</v>
          </cell>
          <cell r="BH233" t="str">
            <v xml:space="preserve">AaronHall </v>
          </cell>
          <cell r="BI233">
            <v>195</v>
          </cell>
          <cell r="BJ233">
            <v>11</v>
          </cell>
          <cell r="BK233" t="str">
            <v xml:space="preserve">AaronHall </v>
          </cell>
          <cell r="BL233">
            <v>26</v>
          </cell>
          <cell r="BM233">
            <v>17.125</v>
          </cell>
          <cell r="BN233" t="str">
            <v xml:space="preserve">AaronHall </v>
          </cell>
          <cell r="BO233">
            <v>38</v>
          </cell>
          <cell r="BP233">
            <v>6.625</v>
          </cell>
          <cell r="BQ233" t="str">
            <v xml:space="preserve">AaronHall </v>
          </cell>
          <cell r="BR233">
            <v>67</v>
          </cell>
          <cell r="BS233">
            <v>23.6875</v>
          </cell>
          <cell r="BT233" t="str">
            <v xml:space="preserve">AaronHall </v>
          </cell>
        </row>
        <row r="234">
          <cell r="BF234">
            <v>286</v>
          </cell>
          <cell r="BG234">
            <v>0</v>
          </cell>
          <cell r="BH234" t="str">
            <v xml:space="preserve">AlexSexton </v>
          </cell>
          <cell r="BI234">
            <v>286</v>
          </cell>
          <cell r="BJ234">
            <v>0</v>
          </cell>
          <cell r="BK234" t="str">
            <v xml:space="preserve">AlexSexton </v>
          </cell>
          <cell r="BL234">
            <v>286</v>
          </cell>
          <cell r="BM234">
            <v>0</v>
          </cell>
          <cell r="BN234" t="str">
            <v xml:space="preserve">AlexSexton </v>
          </cell>
          <cell r="BO234">
            <v>260</v>
          </cell>
          <cell r="BP234">
            <v>0</v>
          </cell>
          <cell r="BQ234" t="str">
            <v xml:space="preserve">AlexSexton </v>
          </cell>
          <cell r="BR234">
            <v>286</v>
          </cell>
          <cell r="BS234">
            <v>0</v>
          </cell>
          <cell r="BT234" t="str">
            <v xml:space="preserve">AlexSexton </v>
          </cell>
        </row>
        <row r="235">
          <cell r="BF235">
            <v>73</v>
          </cell>
          <cell r="BG235">
            <v>14.764705882352942</v>
          </cell>
          <cell r="BH235" t="str">
            <v>BrandonMatera TBA</v>
          </cell>
          <cell r="BI235">
            <v>92</v>
          </cell>
          <cell r="BJ235">
            <v>15.176470588235293</v>
          </cell>
          <cell r="BK235" t="str">
            <v>BrandonMatera TBA</v>
          </cell>
          <cell r="BL235">
            <v>163</v>
          </cell>
          <cell r="BM235">
            <v>9.4117647058823533</v>
          </cell>
          <cell r="BN235" t="str">
            <v>BrandonMatera TBA</v>
          </cell>
          <cell r="BO235">
            <v>63</v>
          </cell>
          <cell r="BP235">
            <v>4.8236470588235294</v>
          </cell>
          <cell r="BQ235" t="str">
            <v>BrandonMatera TBA</v>
          </cell>
          <cell r="BR235">
            <v>86</v>
          </cell>
          <cell r="BS235">
            <v>22.970647058823527</v>
          </cell>
          <cell r="BT235" t="str">
            <v>BrandonMatera TBA</v>
          </cell>
        </row>
        <row r="236">
          <cell r="BF236">
            <v>250</v>
          </cell>
          <cell r="BG236">
            <v>8.473684210526315</v>
          </cell>
          <cell r="BH236" t="str">
            <v xml:space="preserve">CampbellBrown </v>
          </cell>
          <cell r="BI236">
            <v>91</v>
          </cell>
          <cell r="BJ236">
            <v>15.263157894736842</v>
          </cell>
          <cell r="BK236" t="str">
            <v xml:space="preserve">CampbellBrown </v>
          </cell>
          <cell r="BL236">
            <v>264</v>
          </cell>
          <cell r="BM236">
            <v>4.7894736842105265</v>
          </cell>
          <cell r="BN236" t="str">
            <v xml:space="preserve">CampbellBrown </v>
          </cell>
          <cell r="BO236">
            <v>25</v>
          </cell>
          <cell r="BP236">
            <v>7.4736842105263159</v>
          </cell>
          <cell r="BQ236" t="str">
            <v xml:space="preserve">CampbellBrown </v>
          </cell>
          <cell r="BR236">
            <v>174</v>
          </cell>
          <cell r="BS236">
            <v>19.421052631578949</v>
          </cell>
          <cell r="BT236" t="str">
            <v xml:space="preserve">CampbellBrown </v>
          </cell>
        </row>
        <row r="237">
          <cell r="BF237">
            <v>213</v>
          </cell>
          <cell r="BG237">
            <v>9.9166666666666661</v>
          </cell>
          <cell r="BH237" t="str">
            <v xml:space="preserve">CharlieDixon </v>
          </cell>
          <cell r="BI237">
            <v>144</v>
          </cell>
          <cell r="BJ237">
            <v>13.333333333333334</v>
          </cell>
          <cell r="BK237" t="str">
            <v xml:space="preserve">CharlieDixon </v>
          </cell>
          <cell r="BL237">
            <v>245</v>
          </cell>
          <cell r="BM237">
            <v>6.083333333333333</v>
          </cell>
          <cell r="BN237" t="str">
            <v xml:space="preserve">CharlieDixon </v>
          </cell>
          <cell r="BO237">
            <v>139</v>
          </cell>
          <cell r="BP237">
            <v>2.5</v>
          </cell>
          <cell r="BQ237" t="str">
            <v xml:space="preserve">CharlieDixon </v>
          </cell>
          <cell r="BR237">
            <v>226</v>
          </cell>
          <cell r="BS237">
            <v>17.25</v>
          </cell>
          <cell r="BT237" t="str">
            <v xml:space="preserve">CharlieDixon </v>
          </cell>
        </row>
        <row r="238">
          <cell r="BF238">
            <v>286</v>
          </cell>
          <cell r="BG238">
            <v>0</v>
          </cell>
          <cell r="BH238" t="str">
            <v xml:space="preserve">DanielGorringe </v>
          </cell>
          <cell r="BI238">
            <v>286</v>
          </cell>
          <cell r="BJ238">
            <v>0</v>
          </cell>
          <cell r="BK238" t="str">
            <v xml:space="preserve">DanielGorringe </v>
          </cell>
          <cell r="BL238">
            <v>286</v>
          </cell>
          <cell r="BM238">
            <v>0</v>
          </cell>
          <cell r="BN238" t="str">
            <v xml:space="preserve">DanielGorringe </v>
          </cell>
          <cell r="BO238">
            <v>260</v>
          </cell>
          <cell r="BP238">
            <v>0</v>
          </cell>
          <cell r="BQ238" t="str">
            <v xml:space="preserve">DanielGorringe </v>
          </cell>
          <cell r="BR238">
            <v>286</v>
          </cell>
          <cell r="BS238">
            <v>0</v>
          </cell>
          <cell r="BT238" t="str">
            <v xml:space="preserve">DanielGorringe </v>
          </cell>
        </row>
        <row r="239">
          <cell r="BF239">
            <v>286</v>
          </cell>
          <cell r="BG239">
            <v>0</v>
          </cell>
          <cell r="BH239" t="str">
            <v>DannyStanley R</v>
          </cell>
          <cell r="BI239">
            <v>286</v>
          </cell>
          <cell r="BJ239">
            <v>0</v>
          </cell>
          <cell r="BK239" t="str">
            <v>DannyStanley R</v>
          </cell>
          <cell r="BL239">
            <v>286</v>
          </cell>
          <cell r="BM239">
            <v>0</v>
          </cell>
          <cell r="BN239" t="str">
            <v>DannyStanley R</v>
          </cell>
          <cell r="BO239">
            <v>260</v>
          </cell>
          <cell r="BP239">
            <v>0</v>
          </cell>
          <cell r="BQ239" t="str">
            <v>DannyStanley R</v>
          </cell>
          <cell r="BR239">
            <v>286</v>
          </cell>
          <cell r="BS239">
            <v>0</v>
          </cell>
          <cell r="BT239" t="str">
            <v>DannyStanley R</v>
          </cell>
        </row>
        <row r="240">
          <cell r="BF240">
            <v>286</v>
          </cell>
          <cell r="BG240">
            <v>0</v>
          </cell>
          <cell r="BH240" t="str">
            <v>DavidSwallow R</v>
          </cell>
          <cell r="BI240">
            <v>286</v>
          </cell>
          <cell r="BJ240">
            <v>0</v>
          </cell>
          <cell r="BK240" t="str">
            <v>DavidSwallow R</v>
          </cell>
          <cell r="BL240">
            <v>286</v>
          </cell>
          <cell r="BM240">
            <v>0</v>
          </cell>
          <cell r="BN240" t="str">
            <v>DavidSwallow R</v>
          </cell>
          <cell r="BO240">
            <v>260</v>
          </cell>
          <cell r="BP240">
            <v>0</v>
          </cell>
          <cell r="BQ240" t="str">
            <v>DavidSwallow R</v>
          </cell>
          <cell r="BR240">
            <v>286</v>
          </cell>
          <cell r="BS240">
            <v>0</v>
          </cell>
          <cell r="BT240" t="str">
            <v>DavidSwallow R</v>
          </cell>
        </row>
        <row r="241">
          <cell r="BF241">
            <v>6</v>
          </cell>
          <cell r="BG241">
            <v>19</v>
          </cell>
          <cell r="BH241" t="str">
            <v>DionPrestia R</v>
          </cell>
          <cell r="BI241">
            <v>213</v>
          </cell>
          <cell r="BJ241">
            <v>10.428571428571429</v>
          </cell>
          <cell r="BK241" t="str">
            <v>DionPrestia R</v>
          </cell>
          <cell r="BL241">
            <v>6</v>
          </cell>
          <cell r="BM241">
            <v>20.357142857142858</v>
          </cell>
          <cell r="BN241" t="str">
            <v>DionPrestia R</v>
          </cell>
          <cell r="BO241">
            <v>189</v>
          </cell>
          <cell r="BP241">
            <v>1.1428571428571428</v>
          </cell>
          <cell r="BQ241" t="str">
            <v>DionPrestia R</v>
          </cell>
          <cell r="BR241">
            <v>27</v>
          </cell>
          <cell r="BS241">
            <v>25.821428571428573</v>
          </cell>
          <cell r="BT241" t="str">
            <v>DionPrestia R</v>
          </cell>
        </row>
        <row r="242">
          <cell r="BF242">
            <v>286</v>
          </cell>
          <cell r="BG242">
            <v>0</v>
          </cell>
          <cell r="BH242" t="str">
            <v xml:space="preserve">GaryAblett </v>
          </cell>
          <cell r="BI242">
            <v>286</v>
          </cell>
          <cell r="BJ242">
            <v>0</v>
          </cell>
          <cell r="BK242" t="str">
            <v xml:space="preserve">GaryAblett </v>
          </cell>
          <cell r="BL242">
            <v>286</v>
          </cell>
          <cell r="BM242">
            <v>0</v>
          </cell>
          <cell r="BN242" t="str">
            <v xml:space="preserve">GaryAblett </v>
          </cell>
          <cell r="BO242">
            <v>260</v>
          </cell>
          <cell r="BP242">
            <v>0</v>
          </cell>
          <cell r="BQ242" t="str">
            <v xml:space="preserve">GaryAblett </v>
          </cell>
          <cell r="BR242">
            <v>286</v>
          </cell>
          <cell r="BS242">
            <v>0</v>
          </cell>
          <cell r="BT242" t="str">
            <v xml:space="preserve">GaryAblett </v>
          </cell>
        </row>
        <row r="243">
          <cell r="BF243">
            <v>286</v>
          </cell>
          <cell r="BG243">
            <v>0</v>
          </cell>
          <cell r="BH243" t="str">
            <v>GregBroughton R</v>
          </cell>
          <cell r="BI243">
            <v>286</v>
          </cell>
          <cell r="BJ243">
            <v>0</v>
          </cell>
          <cell r="BK243" t="str">
            <v>GregBroughton R</v>
          </cell>
          <cell r="BL243">
            <v>286</v>
          </cell>
          <cell r="BM243">
            <v>0</v>
          </cell>
          <cell r="BN243" t="str">
            <v>GregBroughton R</v>
          </cell>
          <cell r="BO243">
            <v>260</v>
          </cell>
          <cell r="BP243">
            <v>0</v>
          </cell>
          <cell r="BQ243" t="str">
            <v>GregBroughton R</v>
          </cell>
          <cell r="BR243">
            <v>286</v>
          </cell>
          <cell r="BS243">
            <v>0</v>
          </cell>
          <cell r="BT243" t="str">
            <v>GregBroughton R</v>
          </cell>
        </row>
        <row r="244">
          <cell r="BF244">
            <v>286</v>
          </cell>
          <cell r="BG244">
            <v>0</v>
          </cell>
          <cell r="BH244" t="str">
            <v>TrentCotchin G</v>
          </cell>
          <cell r="BI244">
            <v>286</v>
          </cell>
          <cell r="BJ244">
            <v>0</v>
          </cell>
          <cell r="BK244" t="str">
            <v>TrentCotchin G</v>
          </cell>
          <cell r="BL244">
            <v>286</v>
          </cell>
          <cell r="BM244">
            <v>0</v>
          </cell>
          <cell r="BN244" t="str">
            <v>TrentCotchin G</v>
          </cell>
          <cell r="BO244">
            <v>260</v>
          </cell>
          <cell r="BP244">
            <v>0</v>
          </cell>
          <cell r="BQ244" t="str">
            <v>TrentCotchin G</v>
          </cell>
          <cell r="BR244">
            <v>286</v>
          </cell>
          <cell r="BS244">
            <v>0</v>
          </cell>
          <cell r="BT244" t="str">
            <v>TrentCotchin G</v>
          </cell>
        </row>
        <row r="245">
          <cell r="BF245">
            <v>286</v>
          </cell>
          <cell r="BG245">
            <v>0</v>
          </cell>
          <cell r="BH245" t="str">
            <v xml:space="preserve">JacksonAllen </v>
          </cell>
          <cell r="BI245">
            <v>286</v>
          </cell>
          <cell r="BJ245">
            <v>0</v>
          </cell>
          <cell r="BK245" t="str">
            <v xml:space="preserve">JacksonAllen </v>
          </cell>
          <cell r="BL245">
            <v>286</v>
          </cell>
          <cell r="BM245">
            <v>0</v>
          </cell>
          <cell r="BN245" t="str">
            <v xml:space="preserve">JacksonAllen </v>
          </cell>
          <cell r="BO245">
            <v>260</v>
          </cell>
          <cell r="BP245">
            <v>0</v>
          </cell>
          <cell r="BQ245" t="str">
            <v xml:space="preserve">JacksonAllen </v>
          </cell>
          <cell r="BR245">
            <v>286</v>
          </cell>
          <cell r="BS245">
            <v>0</v>
          </cell>
          <cell r="BT245" t="str">
            <v xml:space="preserve">JacksonAllen </v>
          </cell>
        </row>
        <row r="246">
          <cell r="BF246">
            <v>286</v>
          </cell>
          <cell r="BG246">
            <v>0</v>
          </cell>
          <cell r="BH246" t="str">
            <v xml:space="preserve">JacobGillbee </v>
          </cell>
          <cell r="BI246">
            <v>286</v>
          </cell>
          <cell r="BJ246">
            <v>0</v>
          </cell>
          <cell r="BK246" t="str">
            <v xml:space="preserve">JacobGillbee </v>
          </cell>
          <cell r="BL246">
            <v>286</v>
          </cell>
          <cell r="BM246">
            <v>0</v>
          </cell>
          <cell r="BN246" t="str">
            <v xml:space="preserve">JacobGillbee </v>
          </cell>
          <cell r="BO246">
            <v>260</v>
          </cell>
          <cell r="BP246">
            <v>0</v>
          </cell>
          <cell r="BQ246" t="str">
            <v xml:space="preserve">JacobGillbee </v>
          </cell>
          <cell r="BR246">
            <v>286</v>
          </cell>
          <cell r="BS246">
            <v>0</v>
          </cell>
          <cell r="BT246" t="str">
            <v xml:space="preserve">JacobGillbee </v>
          </cell>
        </row>
        <row r="247">
          <cell r="BF247">
            <v>83</v>
          </cell>
          <cell r="BG247">
            <v>14.176470588235293</v>
          </cell>
          <cell r="BH247" t="str">
            <v xml:space="preserve">JaredBrennan </v>
          </cell>
          <cell r="BI247">
            <v>105</v>
          </cell>
          <cell r="BJ247">
            <v>14.588235294117647</v>
          </cell>
          <cell r="BK247" t="str">
            <v xml:space="preserve">JaredBrennan </v>
          </cell>
          <cell r="BL247">
            <v>84</v>
          </cell>
          <cell r="BM247">
            <v>13.117647058823529</v>
          </cell>
          <cell r="BN247" t="str">
            <v xml:space="preserve">JaredBrennan </v>
          </cell>
          <cell r="BO247">
            <v>119</v>
          </cell>
          <cell r="BP247">
            <v>3.0588235294117645</v>
          </cell>
          <cell r="BQ247" t="str">
            <v xml:space="preserve">JaredBrennan </v>
          </cell>
          <cell r="BR247">
            <v>60</v>
          </cell>
          <cell r="BS247">
            <v>24</v>
          </cell>
          <cell r="BT247" t="str">
            <v xml:space="preserve">JaredBrennan </v>
          </cell>
        </row>
        <row r="248">
          <cell r="BF248">
            <v>71</v>
          </cell>
          <cell r="BG248">
            <v>14.923076923076923</v>
          </cell>
          <cell r="BH248" t="str">
            <v xml:space="preserve">JarrodHarbrow </v>
          </cell>
          <cell r="BI248">
            <v>198</v>
          </cell>
          <cell r="BJ248">
            <v>10.923076923076923</v>
          </cell>
          <cell r="BK248" t="str">
            <v xml:space="preserve">JarrodHarbrow </v>
          </cell>
          <cell r="BL248">
            <v>168</v>
          </cell>
          <cell r="BM248">
            <v>9.1538461538461533</v>
          </cell>
          <cell r="BN248" t="str">
            <v xml:space="preserve">JarrodHarbrow </v>
          </cell>
          <cell r="BO248">
            <v>166</v>
          </cell>
          <cell r="BP248">
            <v>1.6923076923076923</v>
          </cell>
          <cell r="BQ248" t="str">
            <v xml:space="preserve">JarrodHarbrow </v>
          </cell>
          <cell r="BR248">
            <v>177</v>
          </cell>
          <cell r="BS248">
            <v>19.346153846153847</v>
          </cell>
          <cell r="BT248" t="str">
            <v xml:space="preserve">JarrodHarbrow </v>
          </cell>
        </row>
        <row r="249">
          <cell r="BF249">
            <v>251</v>
          </cell>
          <cell r="BG249">
            <v>8.375</v>
          </cell>
          <cell r="BH249" t="str">
            <v>JeremyTaylor X</v>
          </cell>
          <cell r="BI249">
            <v>249</v>
          </cell>
          <cell r="BJ249">
            <v>8.5</v>
          </cell>
          <cell r="BK249" t="str">
            <v>JeremyTaylor X</v>
          </cell>
          <cell r="BL249">
            <v>126</v>
          </cell>
          <cell r="BM249">
            <v>10.875</v>
          </cell>
          <cell r="BN249" t="str">
            <v>JeremyTaylor X</v>
          </cell>
          <cell r="BO249">
            <v>206</v>
          </cell>
          <cell r="BP249">
            <v>0.75</v>
          </cell>
          <cell r="BQ249" t="str">
            <v>JeremyTaylor X</v>
          </cell>
          <cell r="BR249">
            <v>266</v>
          </cell>
          <cell r="BS249">
            <v>14.75</v>
          </cell>
          <cell r="BT249" t="str">
            <v>JeremyTaylor X</v>
          </cell>
        </row>
        <row r="250">
          <cell r="BF250">
            <v>284</v>
          </cell>
          <cell r="BG250">
            <v>5.1111111111111107</v>
          </cell>
          <cell r="BH250" t="str">
            <v xml:space="preserve">JoelWilkinson </v>
          </cell>
          <cell r="BI250">
            <v>246</v>
          </cell>
          <cell r="BJ250">
            <v>8.6666666666666661</v>
          </cell>
          <cell r="BK250" t="str">
            <v xml:space="preserve">JoelWilkinson </v>
          </cell>
          <cell r="BL250">
            <v>161</v>
          </cell>
          <cell r="BM250">
            <v>9.4444444444444446</v>
          </cell>
          <cell r="BN250" t="str">
            <v xml:space="preserve">JoelWilkinson </v>
          </cell>
          <cell r="BO250">
            <v>260</v>
          </cell>
          <cell r="BP250">
            <v>0</v>
          </cell>
          <cell r="BQ250" t="str">
            <v xml:space="preserve">JoelWilkinson </v>
          </cell>
          <cell r="BR250">
            <v>277</v>
          </cell>
          <cell r="BS250">
            <v>13.277777777777779</v>
          </cell>
          <cell r="BT250" t="str">
            <v xml:space="preserve">JoelWilkinson </v>
          </cell>
        </row>
        <row r="251">
          <cell r="BF251">
            <v>286</v>
          </cell>
          <cell r="BG251">
            <v>0</v>
          </cell>
          <cell r="BH251" t="str">
            <v xml:space="preserve">JoshHall </v>
          </cell>
          <cell r="BI251">
            <v>286</v>
          </cell>
          <cell r="BJ251">
            <v>0</v>
          </cell>
          <cell r="BK251" t="str">
            <v xml:space="preserve">JoshHall </v>
          </cell>
          <cell r="BL251">
            <v>286</v>
          </cell>
          <cell r="BM251">
            <v>0</v>
          </cell>
          <cell r="BN251" t="str">
            <v xml:space="preserve">JoshHall </v>
          </cell>
          <cell r="BO251">
            <v>260</v>
          </cell>
          <cell r="BP251">
            <v>0</v>
          </cell>
          <cell r="BQ251" t="str">
            <v xml:space="preserve">JoshHall </v>
          </cell>
          <cell r="BR251">
            <v>286</v>
          </cell>
          <cell r="BS251">
            <v>0</v>
          </cell>
          <cell r="BT251" t="str">
            <v xml:space="preserve">JoshHall </v>
          </cell>
        </row>
        <row r="252">
          <cell r="BF252">
            <v>286</v>
          </cell>
          <cell r="BG252">
            <v>0</v>
          </cell>
          <cell r="BH252" t="str">
            <v xml:space="preserve">JoshToy </v>
          </cell>
          <cell r="BI252">
            <v>286</v>
          </cell>
          <cell r="BJ252">
            <v>0</v>
          </cell>
          <cell r="BK252" t="str">
            <v xml:space="preserve">JoshToy </v>
          </cell>
          <cell r="BL252">
            <v>286</v>
          </cell>
          <cell r="BM252">
            <v>0</v>
          </cell>
          <cell r="BN252" t="str">
            <v xml:space="preserve">JoshToy </v>
          </cell>
          <cell r="BO252">
            <v>260</v>
          </cell>
          <cell r="BP252">
            <v>0</v>
          </cell>
          <cell r="BQ252" t="str">
            <v xml:space="preserve">JoshToy </v>
          </cell>
          <cell r="BR252">
            <v>286</v>
          </cell>
          <cell r="BS252">
            <v>0</v>
          </cell>
          <cell r="BT252" t="str">
            <v xml:space="preserve">JoshToy </v>
          </cell>
        </row>
        <row r="253">
          <cell r="BF253">
            <v>142</v>
          </cell>
          <cell r="BG253">
            <v>12.111111111111111</v>
          </cell>
          <cell r="BH253" t="str">
            <v xml:space="preserve">KarmichaelHunt </v>
          </cell>
          <cell r="BI253">
            <v>278</v>
          </cell>
          <cell r="BJ253">
            <v>5.666666666666667</v>
          </cell>
          <cell r="BK253" t="str">
            <v xml:space="preserve">KarmichaelHunt </v>
          </cell>
          <cell r="BL253">
            <v>56</v>
          </cell>
          <cell r="BM253">
            <v>14.944444444444445</v>
          </cell>
          <cell r="BN253" t="str">
            <v xml:space="preserve">KarmichaelHunt </v>
          </cell>
          <cell r="BO253">
            <v>186</v>
          </cell>
          <cell r="BP253">
            <v>1.1666666666666667</v>
          </cell>
          <cell r="BQ253" t="str">
            <v xml:space="preserve">KarmichaelHunt </v>
          </cell>
          <cell r="BR253">
            <v>206</v>
          </cell>
          <cell r="BS253">
            <v>18.222222222222221</v>
          </cell>
          <cell r="BT253" t="str">
            <v xml:space="preserve">KarmichaelHunt </v>
          </cell>
        </row>
        <row r="254">
          <cell r="BF254">
            <v>286</v>
          </cell>
          <cell r="BG254">
            <v>0</v>
          </cell>
          <cell r="BH254" t="str">
            <v>KyalHorsley R</v>
          </cell>
          <cell r="BI254">
            <v>286</v>
          </cell>
          <cell r="BJ254">
            <v>0</v>
          </cell>
          <cell r="BK254" t="str">
            <v>KyalHorsley R</v>
          </cell>
          <cell r="BL254">
            <v>286</v>
          </cell>
          <cell r="BM254">
            <v>0</v>
          </cell>
          <cell r="BN254" t="str">
            <v>KyalHorsley R</v>
          </cell>
          <cell r="BO254">
            <v>260</v>
          </cell>
          <cell r="BP254">
            <v>0</v>
          </cell>
          <cell r="BQ254" t="str">
            <v>KyalHorsley R</v>
          </cell>
          <cell r="BR254">
            <v>286</v>
          </cell>
          <cell r="BS254">
            <v>0</v>
          </cell>
          <cell r="BT254" t="str">
            <v>KyalHorsley R</v>
          </cell>
        </row>
        <row r="255">
          <cell r="BF255">
            <v>239</v>
          </cell>
          <cell r="BG255">
            <v>9.0002499999999994</v>
          </cell>
          <cell r="BH255" t="str">
            <v>LiamPatrick TBA</v>
          </cell>
          <cell r="BI255">
            <v>195</v>
          </cell>
          <cell r="BJ255">
            <v>11</v>
          </cell>
          <cell r="BK255" t="str">
            <v>LiamPatrick TBA</v>
          </cell>
          <cell r="BL255">
            <v>225</v>
          </cell>
          <cell r="BM255">
            <v>7.25</v>
          </cell>
          <cell r="BN255" t="str">
            <v>LiamPatrick TBA</v>
          </cell>
          <cell r="BO255">
            <v>92</v>
          </cell>
          <cell r="BP255">
            <v>3.75</v>
          </cell>
          <cell r="BQ255" t="str">
            <v>LiamPatrick TBA</v>
          </cell>
          <cell r="BR255">
            <v>240</v>
          </cell>
          <cell r="BS255">
            <v>16.250125000000001</v>
          </cell>
          <cell r="BT255" t="str">
            <v>LiamPatrick TBA</v>
          </cell>
        </row>
        <row r="256">
          <cell r="BF256">
            <v>72</v>
          </cell>
          <cell r="BG256">
            <v>14.785714285714286</v>
          </cell>
          <cell r="BH256" t="str">
            <v xml:space="preserve">LukeRussell </v>
          </cell>
          <cell r="BI256">
            <v>45</v>
          </cell>
          <cell r="BJ256">
            <v>18.142857142857142</v>
          </cell>
          <cell r="BK256" t="str">
            <v xml:space="preserve">LukeRussell </v>
          </cell>
          <cell r="BL256">
            <v>95</v>
          </cell>
          <cell r="BM256">
            <v>12.142857142857142</v>
          </cell>
          <cell r="BN256" t="str">
            <v xml:space="preserve">LukeRussell </v>
          </cell>
          <cell r="BO256">
            <v>122</v>
          </cell>
          <cell r="BP256">
            <v>2.9285714285714284</v>
          </cell>
          <cell r="BQ256" t="str">
            <v xml:space="preserve">LukeRussell </v>
          </cell>
          <cell r="BR256">
            <v>54</v>
          </cell>
          <cell r="BS256">
            <v>24.357142857142858</v>
          </cell>
          <cell r="BT256" t="str">
            <v xml:space="preserve">LukeRussell </v>
          </cell>
        </row>
        <row r="257">
          <cell r="BF257">
            <v>206</v>
          </cell>
          <cell r="BG257">
            <v>10.227272727272727</v>
          </cell>
          <cell r="BH257" t="str">
            <v xml:space="preserve">MatthewWarnock </v>
          </cell>
          <cell r="BI257">
            <v>146</v>
          </cell>
          <cell r="BJ257">
            <v>13.272727272727273</v>
          </cell>
          <cell r="BK257" t="str">
            <v xml:space="preserve">MatthewWarnock </v>
          </cell>
          <cell r="BL257">
            <v>284</v>
          </cell>
          <cell r="BM257">
            <v>3</v>
          </cell>
          <cell r="BN257" t="str">
            <v xml:space="preserve">MatthewWarnock </v>
          </cell>
          <cell r="BO257">
            <v>260</v>
          </cell>
          <cell r="BP257">
            <v>0</v>
          </cell>
          <cell r="BQ257" t="str">
            <v xml:space="preserve">MatthewWarnock </v>
          </cell>
          <cell r="BR257">
            <v>267</v>
          </cell>
          <cell r="BS257">
            <v>14.704545454545455</v>
          </cell>
          <cell r="BT257" t="str">
            <v xml:space="preserve">MatthewWarnock </v>
          </cell>
        </row>
        <row r="258">
          <cell r="BF258">
            <v>78</v>
          </cell>
          <cell r="BG258">
            <v>14.473684210526315</v>
          </cell>
          <cell r="BH258" t="str">
            <v>MattShaw G</v>
          </cell>
          <cell r="BI258">
            <v>85</v>
          </cell>
          <cell r="BJ258">
            <v>15.578947368421053</v>
          </cell>
          <cell r="BK258" t="str">
            <v>MattShaw G</v>
          </cell>
          <cell r="BL258">
            <v>250</v>
          </cell>
          <cell r="BM258">
            <v>5.8421052631578947</v>
          </cell>
          <cell r="BN258" t="str">
            <v>MattShaw G</v>
          </cell>
          <cell r="BO258">
            <v>160</v>
          </cell>
          <cell r="BP258">
            <v>1.8947368421052631</v>
          </cell>
          <cell r="BQ258" t="str">
            <v>MattShaw G</v>
          </cell>
          <cell r="BR258">
            <v>171</v>
          </cell>
          <cell r="BS258">
            <v>19.526315789473685</v>
          </cell>
          <cell r="BT258" t="str">
            <v>MattShaw G</v>
          </cell>
        </row>
        <row r="259">
          <cell r="BF259">
            <v>144</v>
          </cell>
          <cell r="BG259">
            <v>12.000153846153847</v>
          </cell>
          <cell r="BH259" t="str">
            <v xml:space="preserve">MaverickWeller </v>
          </cell>
          <cell r="BI259">
            <v>175</v>
          </cell>
          <cell r="BJ259">
            <v>12.307692307692308</v>
          </cell>
          <cell r="BK259" t="str">
            <v xml:space="preserve">MaverickWeller </v>
          </cell>
          <cell r="BL259">
            <v>176</v>
          </cell>
          <cell r="BM259">
            <v>9</v>
          </cell>
          <cell r="BN259" t="str">
            <v xml:space="preserve">MaverickWeller </v>
          </cell>
          <cell r="BO259">
            <v>217</v>
          </cell>
          <cell r="BP259">
            <v>0.61538461538461542</v>
          </cell>
          <cell r="BQ259" t="str">
            <v xml:space="preserve">MaverickWeller </v>
          </cell>
          <cell r="BR259">
            <v>210</v>
          </cell>
          <cell r="BS259">
            <v>18.038538461538458</v>
          </cell>
          <cell r="BT259" t="str">
            <v xml:space="preserve">MaverickWeller </v>
          </cell>
        </row>
        <row r="260">
          <cell r="BF260">
            <v>107</v>
          </cell>
          <cell r="BG260">
            <v>13.214285714285714</v>
          </cell>
          <cell r="BH260" t="str">
            <v>MichaelRischitelli R</v>
          </cell>
          <cell r="BI260">
            <v>231</v>
          </cell>
          <cell r="BJ260">
            <v>9.5714285714285712</v>
          </cell>
          <cell r="BK260" t="str">
            <v>MichaelRischitelli R</v>
          </cell>
          <cell r="BL260">
            <v>9</v>
          </cell>
          <cell r="BM260">
            <v>19.785714285714285</v>
          </cell>
          <cell r="BN260" t="str">
            <v>MichaelRischitelli R</v>
          </cell>
          <cell r="BO260">
            <v>124</v>
          </cell>
          <cell r="BP260">
            <v>2.8571428571428572</v>
          </cell>
          <cell r="BQ260" t="str">
            <v>MichaelRischitelli R</v>
          </cell>
          <cell r="BR260">
            <v>78</v>
          </cell>
          <cell r="BS260">
            <v>23.357142857142858</v>
          </cell>
          <cell r="BT260" t="str">
            <v>MichaelRischitelli R</v>
          </cell>
        </row>
        <row r="261">
          <cell r="BF261">
            <v>286</v>
          </cell>
          <cell r="BG261">
            <v>0</v>
          </cell>
          <cell r="BH261" t="str">
            <v>NathanBock IndefR</v>
          </cell>
          <cell r="BI261">
            <v>286</v>
          </cell>
          <cell r="BJ261">
            <v>0</v>
          </cell>
          <cell r="BK261" t="str">
            <v>NathanBock IndefR</v>
          </cell>
          <cell r="BL261">
            <v>286</v>
          </cell>
          <cell r="BM261">
            <v>0</v>
          </cell>
          <cell r="BN261" t="str">
            <v>NathanBock IndefR</v>
          </cell>
          <cell r="BO261">
            <v>260</v>
          </cell>
          <cell r="BP261">
            <v>0</v>
          </cell>
          <cell r="BQ261" t="str">
            <v>NathanBock IndefR</v>
          </cell>
          <cell r="BR261">
            <v>286</v>
          </cell>
          <cell r="BS261">
            <v>0</v>
          </cell>
          <cell r="BT261" t="str">
            <v>NathanBock IndefR</v>
          </cell>
        </row>
        <row r="262">
          <cell r="BF262">
            <v>286</v>
          </cell>
          <cell r="BG262">
            <v>0</v>
          </cell>
          <cell r="BH262" t="str">
            <v xml:space="preserve">RoryThompson </v>
          </cell>
          <cell r="BI262">
            <v>286</v>
          </cell>
          <cell r="BJ262">
            <v>0</v>
          </cell>
          <cell r="BK262" t="str">
            <v xml:space="preserve">RoryThompson </v>
          </cell>
          <cell r="BL262">
            <v>286</v>
          </cell>
          <cell r="BM262">
            <v>0</v>
          </cell>
          <cell r="BN262" t="str">
            <v xml:space="preserve">RoryThompson </v>
          </cell>
          <cell r="BO262">
            <v>260</v>
          </cell>
          <cell r="BP262">
            <v>0</v>
          </cell>
          <cell r="BQ262" t="str">
            <v xml:space="preserve">RoryThompson </v>
          </cell>
          <cell r="BR262">
            <v>286</v>
          </cell>
          <cell r="BS262">
            <v>0</v>
          </cell>
          <cell r="BT262" t="str">
            <v xml:space="preserve">RoryThompson </v>
          </cell>
        </row>
        <row r="263">
          <cell r="BF263">
            <v>261</v>
          </cell>
          <cell r="BG263">
            <v>7.5333333333333332</v>
          </cell>
          <cell r="BH263" t="str">
            <v xml:space="preserve">SamDay </v>
          </cell>
          <cell r="BI263">
            <v>183</v>
          </cell>
          <cell r="BJ263">
            <v>11.733333333333333</v>
          </cell>
          <cell r="BK263" t="str">
            <v xml:space="preserve">SamDay </v>
          </cell>
          <cell r="BL263">
            <v>263</v>
          </cell>
          <cell r="BM263">
            <v>4.8</v>
          </cell>
          <cell r="BN263" t="str">
            <v xml:space="preserve">SamDay </v>
          </cell>
          <cell r="BO263">
            <v>69</v>
          </cell>
          <cell r="BP263">
            <v>4.6667333333333341</v>
          </cell>
          <cell r="BQ263" t="str">
            <v xml:space="preserve">SamDay </v>
          </cell>
          <cell r="BR263">
            <v>268</v>
          </cell>
          <cell r="BS263">
            <v>14.633366666666666</v>
          </cell>
          <cell r="BT263" t="str">
            <v xml:space="preserve">SamDay </v>
          </cell>
        </row>
        <row r="264">
          <cell r="BF264">
            <v>222</v>
          </cell>
          <cell r="BG264">
            <v>9.6999999999999993</v>
          </cell>
          <cell r="BH264" t="str">
            <v>SebTape Rd1</v>
          </cell>
          <cell r="BI264">
            <v>204</v>
          </cell>
          <cell r="BJ264">
            <v>10.8</v>
          </cell>
          <cell r="BK264" t="str">
            <v>SebTape Rd1</v>
          </cell>
          <cell r="BL264">
            <v>139</v>
          </cell>
          <cell r="BM264">
            <v>10.199999999999999</v>
          </cell>
          <cell r="BN264" t="str">
            <v>SebTape Rd1</v>
          </cell>
          <cell r="BO264">
            <v>260</v>
          </cell>
          <cell r="BP264">
            <v>0</v>
          </cell>
          <cell r="BQ264" t="str">
            <v>SebTape Rd1</v>
          </cell>
          <cell r="BR264">
            <v>250</v>
          </cell>
          <cell r="BS264">
            <v>15.75</v>
          </cell>
          <cell r="BT264" t="str">
            <v>SebTape Rd1</v>
          </cell>
        </row>
        <row r="265">
          <cell r="BF265">
            <v>204</v>
          </cell>
          <cell r="BG265">
            <v>10.25</v>
          </cell>
          <cell r="BH265" t="str">
            <v xml:space="preserve">StevenMay </v>
          </cell>
          <cell r="BI265">
            <v>23</v>
          </cell>
          <cell r="BJ265">
            <v>19.25</v>
          </cell>
          <cell r="BK265" t="str">
            <v xml:space="preserve">StevenMay </v>
          </cell>
          <cell r="BL265">
            <v>232</v>
          </cell>
          <cell r="BM265">
            <v>6.875</v>
          </cell>
          <cell r="BN265" t="str">
            <v xml:space="preserve">StevenMay </v>
          </cell>
          <cell r="BO265">
            <v>84</v>
          </cell>
          <cell r="BP265">
            <v>4</v>
          </cell>
          <cell r="BQ265" t="str">
            <v xml:space="preserve">StevenMay </v>
          </cell>
          <cell r="BR265">
            <v>132</v>
          </cell>
          <cell r="BS265">
            <v>20.8125</v>
          </cell>
          <cell r="BT265" t="str">
            <v xml:space="preserve">StevenMay </v>
          </cell>
        </row>
        <row r="266">
          <cell r="BF266">
            <v>150</v>
          </cell>
          <cell r="BG266">
            <v>11.875</v>
          </cell>
          <cell r="BH266" t="str">
            <v>TaylorHine Test</v>
          </cell>
          <cell r="BI266">
            <v>271</v>
          </cell>
          <cell r="BJ266">
            <v>6.25</v>
          </cell>
          <cell r="BK266" t="str">
            <v>TaylorHine Test</v>
          </cell>
          <cell r="BL266">
            <v>155</v>
          </cell>
          <cell r="BM266">
            <v>9.75</v>
          </cell>
          <cell r="BN266" t="str">
            <v>TaylorHine Test</v>
          </cell>
          <cell r="BO266">
            <v>206</v>
          </cell>
          <cell r="BP266">
            <v>0.75</v>
          </cell>
          <cell r="BQ266" t="str">
            <v>TaylorHine Test</v>
          </cell>
          <cell r="BR266">
            <v>252</v>
          </cell>
          <cell r="BS266">
            <v>15.6875</v>
          </cell>
          <cell r="BT266" t="str">
            <v>TaylorHine Test</v>
          </cell>
        </row>
        <row r="267">
          <cell r="BF267">
            <v>286</v>
          </cell>
          <cell r="BG267">
            <v>0</v>
          </cell>
          <cell r="BH267" t="str">
            <v xml:space="preserve">ThomasMurphy </v>
          </cell>
          <cell r="BI267">
            <v>286</v>
          </cell>
          <cell r="BJ267">
            <v>0</v>
          </cell>
          <cell r="BK267" t="str">
            <v xml:space="preserve">ThomasMurphy </v>
          </cell>
          <cell r="BL267">
            <v>286</v>
          </cell>
          <cell r="BM267">
            <v>0</v>
          </cell>
          <cell r="BN267" t="str">
            <v xml:space="preserve">ThomasMurphy </v>
          </cell>
          <cell r="BO267">
            <v>260</v>
          </cell>
          <cell r="BP267">
            <v>0</v>
          </cell>
          <cell r="BQ267" t="str">
            <v xml:space="preserve">ThomasMurphy </v>
          </cell>
          <cell r="BR267">
            <v>286</v>
          </cell>
          <cell r="BS267">
            <v>0</v>
          </cell>
          <cell r="BT267" t="str">
            <v xml:space="preserve">ThomasMurphy </v>
          </cell>
        </row>
        <row r="268">
          <cell r="BF268">
            <v>286</v>
          </cell>
          <cell r="BG268">
            <v>0</v>
          </cell>
          <cell r="BH268" t="str">
            <v>TomLynch Rd4R</v>
          </cell>
          <cell r="BI268">
            <v>286</v>
          </cell>
          <cell r="BJ268">
            <v>0</v>
          </cell>
          <cell r="BK268" t="str">
            <v>TomLynch Rd4R</v>
          </cell>
          <cell r="BL268">
            <v>286</v>
          </cell>
          <cell r="BM268">
            <v>0</v>
          </cell>
          <cell r="BN268" t="str">
            <v>TomLynch Rd4R</v>
          </cell>
          <cell r="BO268">
            <v>260</v>
          </cell>
          <cell r="BP268">
            <v>0</v>
          </cell>
          <cell r="BQ268" t="str">
            <v>TomLynch Rd4R</v>
          </cell>
          <cell r="BR268">
            <v>286</v>
          </cell>
          <cell r="BS268">
            <v>0</v>
          </cell>
          <cell r="BT268" t="str">
            <v>TomLynch Rd4R</v>
          </cell>
        </row>
        <row r="269">
          <cell r="BF269">
            <v>44</v>
          </cell>
          <cell r="BG269">
            <v>16.055555555555557</v>
          </cell>
          <cell r="BH269" t="str">
            <v>TrentMcKenzie Rd1R</v>
          </cell>
          <cell r="BI269">
            <v>32</v>
          </cell>
          <cell r="BJ269">
            <v>18.888888888888889</v>
          </cell>
          <cell r="BK269" t="str">
            <v>TrentMcKenzie Rd1R</v>
          </cell>
          <cell r="BL269">
            <v>92</v>
          </cell>
          <cell r="BM269">
            <v>12.333611111111111</v>
          </cell>
          <cell r="BN269" t="str">
            <v>TrentMcKenzie Rd1R</v>
          </cell>
          <cell r="BO269">
            <v>168</v>
          </cell>
          <cell r="BP269">
            <v>1.6666666666666667</v>
          </cell>
          <cell r="BQ269" t="str">
            <v>TrentMcKenzie Rd1R</v>
          </cell>
          <cell r="BR269">
            <v>43</v>
          </cell>
          <cell r="BS269">
            <v>24.694583333333334</v>
          </cell>
          <cell r="BT269" t="str">
            <v>TrentMcKenzie Rd1R</v>
          </cell>
        </row>
        <row r="270">
          <cell r="BF270">
            <v>175</v>
          </cell>
          <cell r="BG270">
            <v>11.0000625</v>
          </cell>
          <cell r="BH270" t="str">
            <v xml:space="preserve">ZacSmith </v>
          </cell>
          <cell r="BI270">
            <v>265</v>
          </cell>
          <cell r="BJ270">
            <v>7.125</v>
          </cell>
          <cell r="BK270" t="str">
            <v xml:space="preserve">ZacSmith </v>
          </cell>
          <cell r="BL270">
            <v>266</v>
          </cell>
          <cell r="BM270">
            <v>4.5625</v>
          </cell>
          <cell r="BN270" t="str">
            <v xml:space="preserve">ZacSmith </v>
          </cell>
          <cell r="BO270">
            <v>157</v>
          </cell>
          <cell r="BP270">
            <v>1.9375</v>
          </cell>
          <cell r="BQ270" t="str">
            <v xml:space="preserve">ZacSmith </v>
          </cell>
          <cell r="BR270">
            <v>279</v>
          </cell>
          <cell r="BS270">
            <v>13.000031249999999</v>
          </cell>
          <cell r="BT270" t="str">
            <v xml:space="preserve">ZacSmith </v>
          </cell>
        </row>
        <row r="271">
          <cell r="BF271">
            <v>16</v>
          </cell>
          <cell r="BG271">
            <v>17.705882352941178</v>
          </cell>
          <cell r="BH271" t="str">
            <v xml:space="preserve">AllenChristensen </v>
          </cell>
          <cell r="BI271">
            <v>235</v>
          </cell>
          <cell r="BJ271">
            <v>9.4117647058823533</v>
          </cell>
          <cell r="BK271" t="str">
            <v xml:space="preserve">AllenChristensen </v>
          </cell>
          <cell r="BL271">
            <v>29</v>
          </cell>
          <cell r="BM271">
            <v>16.882352941176471</v>
          </cell>
          <cell r="BN271" t="str">
            <v xml:space="preserve">AllenChristensen </v>
          </cell>
          <cell r="BO271">
            <v>93</v>
          </cell>
          <cell r="BP271">
            <v>3.7058823529411766</v>
          </cell>
          <cell r="BQ271" t="str">
            <v xml:space="preserve">AllenChristensen </v>
          </cell>
          <cell r="BR271">
            <v>44</v>
          </cell>
          <cell r="BS271">
            <v>24.676470588235293</v>
          </cell>
          <cell r="BT271" t="str">
            <v xml:space="preserve">AllenChristensen </v>
          </cell>
        </row>
        <row r="272">
          <cell r="BF272">
            <v>23</v>
          </cell>
          <cell r="BG272">
            <v>17.173913043478262</v>
          </cell>
          <cell r="BH272" t="str">
            <v xml:space="preserve">AndrewMackie </v>
          </cell>
          <cell r="BI272">
            <v>21</v>
          </cell>
          <cell r="BJ272">
            <v>19.826086956521738</v>
          </cell>
          <cell r="BK272" t="str">
            <v xml:space="preserve">AndrewMackie </v>
          </cell>
          <cell r="BL272">
            <v>112</v>
          </cell>
          <cell r="BM272">
            <v>11.478260869565217</v>
          </cell>
          <cell r="BN272" t="str">
            <v xml:space="preserve">AndrewMackie </v>
          </cell>
          <cell r="BO272">
            <v>101</v>
          </cell>
          <cell r="BP272">
            <v>3.4347826086956523</v>
          </cell>
          <cell r="BQ272" t="str">
            <v xml:space="preserve">AndrewMackie </v>
          </cell>
          <cell r="BR272">
            <v>12</v>
          </cell>
          <cell r="BS272">
            <v>26.739130434782609</v>
          </cell>
          <cell r="BT272" t="str">
            <v xml:space="preserve">AndrewMackie </v>
          </cell>
        </row>
        <row r="273">
          <cell r="BF273">
            <v>207</v>
          </cell>
          <cell r="BG273">
            <v>10.142857142857142</v>
          </cell>
          <cell r="BH273" t="str">
            <v xml:space="preserve">BillieSmedts </v>
          </cell>
          <cell r="BI273">
            <v>210</v>
          </cell>
          <cell r="BJ273">
            <v>10.571428571428571</v>
          </cell>
          <cell r="BK273" t="str">
            <v xml:space="preserve">BillieSmedts </v>
          </cell>
          <cell r="BL273">
            <v>89</v>
          </cell>
          <cell r="BM273">
            <v>12.571428571428571</v>
          </cell>
          <cell r="BN273" t="str">
            <v xml:space="preserve">BillieSmedts </v>
          </cell>
          <cell r="BO273">
            <v>114</v>
          </cell>
          <cell r="BP273">
            <v>3.2142857142857144</v>
          </cell>
          <cell r="BQ273" t="str">
            <v xml:space="preserve">BillieSmedts </v>
          </cell>
          <cell r="BR273">
            <v>187</v>
          </cell>
          <cell r="BS273">
            <v>19.107142857142858</v>
          </cell>
          <cell r="BT273" t="str">
            <v xml:space="preserve">BillieSmedts </v>
          </cell>
        </row>
        <row r="274">
          <cell r="BF274">
            <v>216</v>
          </cell>
          <cell r="BG274">
            <v>9.8333333333333339</v>
          </cell>
          <cell r="BH274" t="str">
            <v xml:space="preserve">CameronGuthrie </v>
          </cell>
          <cell r="BI274">
            <v>253</v>
          </cell>
          <cell r="BJ274">
            <v>8.2222222222222214</v>
          </cell>
          <cell r="BK274" t="str">
            <v xml:space="preserve">CameronGuthrie </v>
          </cell>
          <cell r="BL274">
            <v>119</v>
          </cell>
          <cell r="BM274">
            <v>11.111111111111111</v>
          </cell>
          <cell r="BN274" t="str">
            <v xml:space="preserve">CameronGuthrie </v>
          </cell>
          <cell r="BO274">
            <v>236</v>
          </cell>
          <cell r="BP274">
            <v>0.33333333333333331</v>
          </cell>
          <cell r="BQ274" t="str">
            <v xml:space="preserve">CameronGuthrie </v>
          </cell>
          <cell r="BR274">
            <v>258</v>
          </cell>
          <cell r="BS274">
            <v>15.305555555555555</v>
          </cell>
          <cell r="BT274" t="str">
            <v xml:space="preserve">CameronGuthrie </v>
          </cell>
        </row>
        <row r="275">
          <cell r="BF275">
            <v>286</v>
          </cell>
          <cell r="BG275">
            <v>0</v>
          </cell>
          <cell r="BH275" t="str">
            <v xml:space="preserve">CoreyEnright </v>
          </cell>
          <cell r="BI275">
            <v>286</v>
          </cell>
          <cell r="BJ275">
            <v>0</v>
          </cell>
          <cell r="BK275" t="str">
            <v xml:space="preserve">CoreyEnright </v>
          </cell>
          <cell r="BL275">
            <v>286</v>
          </cell>
          <cell r="BM275">
            <v>0</v>
          </cell>
          <cell r="BN275" t="str">
            <v xml:space="preserve">CoreyEnright </v>
          </cell>
          <cell r="BO275">
            <v>260</v>
          </cell>
          <cell r="BP275">
            <v>0</v>
          </cell>
          <cell r="BQ275" t="str">
            <v xml:space="preserve">CoreyEnright </v>
          </cell>
          <cell r="BR275">
            <v>286</v>
          </cell>
          <cell r="BS275">
            <v>0</v>
          </cell>
          <cell r="BT275" t="str">
            <v xml:space="preserve">CoreyEnright </v>
          </cell>
        </row>
        <row r="276">
          <cell r="BF276">
            <v>286</v>
          </cell>
          <cell r="BG276">
            <v>0</v>
          </cell>
          <cell r="BH276" t="str">
            <v xml:space="preserve">DavidWojcinski </v>
          </cell>
          <cell r="BI276">
            <v>286</v>
          </cell>
          <cell r="BJ276">
            <v>0</v>
          </cell>
          <cell r="BK276" t="str">
            <v xml:space="preserve">DavidWojcinski </v>
          </cell>
          <cell r="BL276">
            <v>286</v>
          </cell>
          <cell r="BM276">
            <v>0</v>
          </cell>
          <cell r="BN276" t="str">
            <v xml:space="preserve">DavidWojcinski </v>
          </cell>
          <cell r="BO276">
            <v>260</v>
          </cell>
          <cell r="BP276">
            <v>0</v>
          </cell>
          <cell r="BQ276" t="str">
            <v xml:space="preserve">DavidWojcinski </v>
          </cell>
          <cell r="BR276">
            <v>286</v>
          </cell>
          <cell r="BS276">
            <v>0</v>
          </cell>
          <cell r="BT276" t="str">
            <v xml:space="preserve">DavidWojcinski </v>
          </cell>
        </row>
        <row r="277">
          <cell r="BF277">
            <v>286</v>
          </cell>
          <cell r="BG277">
            <v>0</v>
          </cell>
          <cell r="BH277" t="str">
            <v>DawsonSimpson X</v>
          </cell>
          <cell r="BI277">
            <v>286</v>
          </cell>
          <cell r="BJ277">
            <v>0</v>
          </cell>
          <cell r="BK277" t="str">
            <v>DawsonSimpson X</v>
          </cell>
          <cell r="BL277">
            <v>286</v>
          </cell>
          <cell r="BM277">
            <v>0</v>
          </cell>
          <cell r="BN277" t="str">
            <v>DawsonSimpson X</v>
          </cell>
          <cell r="BO277">
            <v>260</v>
          </cell>
          <cell r="BP277">
            <v>0</v>
          </cell>
          <cell r="BQ277" t="str">
            <v>DawsonSimpson X</v>
          </cell>
          <cell r="BR277">
            <v>286</v>
          </cell>
          <cell r="BS277">
            <v>0</v>
          </cell>
          <cell r="BT277" t="str">
            <v>DawsonSimpson X</v>
          </cell>
        </row>
        <row r="278">
          <cell r="BF278">
            <v>286</v>
          </cell>
          <cell r="BG278">
            <v>0</v>
          </cell>
          <cell r="BH278" t="str">
            <v xml:space="preserve">GeorgeHorlin-Smith </v>
          </cell>
          <cell r="BI278">
            <v>286</v>
          </cell>
          <cell r="BJ278">
            <v>0</v>
          </cell>
          <cell r="BK278" t="str">
            <v xml:space="preserve">GeorgeHorlin-Smith </v>
          </cell>
          <cell r="BL278">
            <v>286</v>
          </cell>
          <cell r="BM278">
            <v>0</v>
          </cell>
          <cell r="BN278" t="str">
            <v xml:space="preserve">GeorgeHorlin-Smith </v>
          </cell>
          <cell r="BO278">
            <v>260</v>
          </cell>
          <cell r="BP278">
            <v>0</v>
          </cell>
          <cell r="BQ278" t="str">
            <v xml:space="preserve">GeorgeHorlin-Smith </v>
          </cell>
          <cell r="BR278">
            <v>286</v>
          </cell>
          <cell r="BS278">
            <v>0</v>
          </cell>
          <cell r="BT278" t="str">
            <v xml:space="preserve">GeorgeHorlin-Smith </v>
          </cell>
        </row>
        <row r="279">
          <cell r="BF279">
            <v>286</v>
          </cell>
          <cell r="BG279">
            <v>0</v>
          </cell>
          <cell r="BH279" t="str">
            <v>HamishMcIntosh Rd2</v>
          </cell>
          <cell r="BI279">
            <v>286</v>
          </cell>
          <cell r="BJ279">
            <v>0</v>
          </cell>
          <cell r="BK279" t="str">
            <v>HamishMcIntosh Rd2</v>
          </cell>
          <cell r="BL279">
            <v>286</v>
          </cell>
          <cell r="BM279">
            <v>0</v>
          </cell>
          <cell r="BN279" t="str">
            <v>HamishMcIntosh Rd2</v>
          </cell>
          <cell r="BO279">
            <v>260</v>
          </cell>
          <cell r="BP279">
            <v>0</v>
          </cell>
          <cell r="BQ279" t="str">
            <v>HamishMcIntosh Rd2</v>
          </cell>
          <cell r="BR279">
            <v>286</v>
          </cell>
          <cell r="BS279">
            <v>0</v>
          </cell>
          <cell r="BT279" t="str">
            <v>HamishMcIntosh Rd2</v>
          </cell>
        </row>
        <row r="280">
          <cell r="BF280">
            <v>286</v>
          </cell>
          <cell r="BG280">
            <v>0</v>
          </cell>
          <cell r="BH280" t="str">
            <v>HarryTaylor G</v>
          </cell>
          <cell r="BI280">
            <v>286</v>
          </cell>
          <cell r="BJ280">
            <v>0</v>
          </cell>
          <cell r="BK280" t="str">
            <v>HarryTaylor G</v>
          </cell>
          <cell r="BL280">
            <v>286</v>
          </cell>
          <cell r="BM280">
            <v>0</v>
          </cell>
          <cell r="BN280" t="str">
            <v>HarryTaylor G</v>
          </cell>
          <cell r="BO280">
            <v>260</v>
          </cell>
          <cell r="BP280">
            <v>0</v>
          </cell>
          <cell r="BQ280" t="str">
            <v>HarryTaylor G</v>
          </cell>
          <cell r="BR280">
            <v>286</v>
          </cell>
          <cell r="BS280">
            <v>0</v>
          </cell>
          <cell r="BT280" t="str">
            <v>HarryTaylor G</v>
          </cell>
        </row>
        <row r="281">
          <cell r="BF281">
            <v>286</v>
          </cell>
          <cell r="BG281">
            <v>0</v>
          </cell>
          <cell r="BH281" t="str">
            <v xml:space="preserve">JacksonSheringham </v>
          </cell>
          <cell r="BI281">
            <v>286</v>
          </cell>
          <cell r="BJ281">
            <v>0</v>
          </cell>
          <cell r="BK281" t="str">
            <v xml:space="preserve">JacksonSheringham </v>
          </cell>
          <cell r="BL281">
            <v>286</v>
          </cell>
          <cell r="BM281">
            <v>0</v>
          </cell>
          <cell r="BN281" t="str">
            <v xml:space="preserve">JacksonSheringham </v>
          </cell>
          <cell r="BO281">
            <v>260</v>
          </cell>
          <cell r="BP281">
            <v>0</v>
          </cell>
          <cell r="BQ281" t="str">
            <v xml:space="preserve">JacksonSheringham </v>
          </cell>
          <cell r="BR281">
            <v>286</v>
          </cell>
          <cell r="BS281">
            <v>0</v>
          </cell>
          <cell r="BT281" t="str">
            <v xml:space="preserve">JacksonSheringham </v>
          </cell>
        </row>
        <row r="282">
          <cell r="BF282">
            <v>286</v>
          </cell>
          <cell r="BG282">
            <v>0</v>
          </cell>
          <cell r="BH282" t="str">
            <v>JamesKelly G</v>
          </cell>
          <cell r="BI282">
            <v>286</v>
          </cell>
          <cell r="BJ282">
            <v>0</v>
          </cell>
          <cell r="BK282" t="str">
            <v>JamesKelly G</v>
          </cell>
          <cell r="BL282">
            <v>286</v>
          </cell>
          <cell r="BM282">
            <v>0</v>
          </cell>
          <cell r="BN282" t="str">
            <v>JamesKelly G</v>
          </cell>
          <cell r="BO282">
            <v>260</v>
          </cell>
          <cell r="BP282">
            <v>0</v>
          </cell>
          <cell r="BQ282" t="str">
            <v>JamesKelly G</v>
          </cell>
          <cell r="BR282">
            <v>286</v>
          </cell>
          <cell r="BS282">
            <v>0</v>
          </cell>
          <cell r="BT282" t="str">
            <v>JamesKelly G</v>
          </cell>
        </row>
        <row r="283">
          <cell r="BF283">
            <v>286</v>
          </cell>
          <cell r="BG283">
            <v>0</v>
          </cell>
          <cell r="BH283" t="str">
            <v xml:space="preserve">JeremyCameron </v>
          </cell>
          <cell r="BI283">
            <v>286</v>
          </cell>
          <cell r="BJ283">
            <v>0</v>
          </cell>
          <cell r="BK283" t="str">
            <v xml:space="preserve">JeremyCameron </v>
          </cell>
          <cell r="BL283">
            <v>286</v>
          </cell>
          <cell r="BM283">
            <v>0</v>
          </cell>
          <cell r="BN283" t="str">
            <v xml:space="preserve">JeremyCameron </v>
          </cell>
          <cell r="BO283">
            <v>260</v>
          </cell>
          <cell r="BP283">
            <v>0</v>
          </cell>
          <cell r="BQ283" t="str">
            <v xml:space="preserve">JeremyCameron </v>
          </cell>
          <cell r="BR283">
            <v>286</v>
          </cell>
          <cell r="BS283">
            <v>0</v>
          </cell>
          <cell r="BT283" t="str">
            <v xml:space="preserve">JeremyCameron </v>
          </cell>
        </row>
        <row r="284">
          <cell r="BF284">
            <v>169</v>
          </cell>
          <cell r="BG284">
            <v>11.181818181818182</v>
          </cell>
          <cell r="BH284" t="str">
            <v>JaredRivers R</v>
          </cell>
          <cell r="BI284">
            <v>43</v>
          </cell>
          <cell r="BJ284">
            <v>18.181818181818183</v>
          </cell>
          <cell r="BK284" t="str">
            <v>JaredRivers R</v>
          </cell>
          <cell r="BL284">
            <v>214</v>
          </cell>
          <cell r="BM284">
            <v>7.6818181818181817</v>
          </cell>
          <cell r="BN284" t="str">
            <v>JaredRivers R</v>
          </cell>
          <cell r="BO284">
            <v>83</v>
          </cell>
          <cell r="BP284">
            <v>4.0000454545454547</v>
          </cell>
          <cell r="BQ284" t="str">
            <v>JaredRivers R</v>
          </cell>
          <cell r="BR284">
            <v>117</v>
          </cell>
          <cell r="BS284">
            <v>21.340931818181819</v>
          </cell>
          <cell r="BT284" t="str">
            <v>JaredRivers R</v>
          </cell>
        </row>
        <row r="285">
          <cell r="BF285">
            <v>185</v>
          </cell>
          <cell r="BG285">
            <v>10.75</v>
          </cell>
          <cell r="BH285" t="str">
            <v xml:space="preserve">JesseStringer </v>
          </cell>
          <cell r="BI285">
            <v>251</v>
          </cell>
          <cell r="BJ285">
            <v>8.25</v>
          </cell>
          <cell r="BK285" t="str">
            <v xml:space="preserve">JesseStringer </v>
          </cell>
          <cell r="BL285">
            <v>28</v>
          </cell>
          <cell r="BM285">
            <v>17</v>
          </cell>
          <cell r="BN285" t="str">
            <v xml:space="preserve">JesseStringer </v>
          </cell>
          <cell r="BO285">
            <v>128</v>
          </cell>
          <cell r="BP285">
            <v>2.75</v>
          </cell>
          <cell r="BQ285" t="str">
            <v xml:space="preserve">JesseStringer </v>
          </cell>
          <cell r="BR285">
            <v>148</v>
          </cell>
          <cell r="BS285">
            <v>20.25</v>
          </cell>
          <cell r="BT285" t="str">
            <v xml:space="preserve">JesseStringer </v>
          </cell>
        </row>
        <row r="286">
          <cell r="BF286">
            <v>286</v>
          </cell>
          <cell r="BG286">
            <v>0</v>
          </cell>
          <cell r="BH286" t="str">
            <v>JimmyBartel G</v>
          </cell>
          <cell r="BI286">
            <v>286</v>
          </cell>
          <cell r="BJ286">
            <v>0</v>
          </cell>
          <cell r="BK286" t="str">
            <v>JimmyBartel G</v>
          </cell>
          <cell r="BL286">
            <v>286</v>
          </cell>
          <cell r="BM286">
            <v>0</v>
          </cell>
          <cell r="BN286" t="str">
            <v>JimmyBartel G</v>
          </cell>
          <cell r="BO286">
            <v>260</v>
          </cell>
          <cell r="BP286">
            <v>0</v>
          </cell>
          <cell r="BQ286" t="str">
            <v>JimmyBartel G</v>
          </cell>
          <cell r="BR286">
            <v>286</v>
          </cell>
          <cell r="BS286">
            <v>0</v>
          </cell>
          <cell r="BT286" t="str">
            <v>JimmyBartel G</v>
          </cell>
        </row>
        <row r="287">
          <cell r="BF287">
            <v>12</v>
          </cell>
          <cell r="BG287">
            <v>17.899999999999999</v>
          </cell>
          <cell r="BH287" t="str">
            <v xml:space="preserve">JoelCorey </v>
          </cell>
          <cell r="BI287">
            <v>262</v>
          </cell>
          <cell r="BJ287">
            <v>7.3</v>
          </cell>
          <cell r="BK287" t="str">
            <v xml:space="preserve">JoelCorey </v>
          </cell>
          <cell r="BL287">
            <v>2</v>
          </cell>
          <cell r="BM287">
            <v>22.25</v>
          </cell>
          <cell r="BN287" t="str">
            <v xml:space="preserve">JoelCorey </v>
          </cell>
          <cell r="BO287">
            <v>188</v>
          </cell>
          <cell r="BP287">
            <v>1.1499999999999999</v>
          </cell>
          <cell r="BQ287" t="str">
            <v xml:space="preserve">JoelCorey </v>
          </cell>
          <cell r="BR287">
            <v>25</v>
          </cell>
          <cell r="BS287">
            <v>26.05</v>
          </cell>
          <cell r="BT287" t="str">
            <v xml:space="preserve">JoelCorey </v>
          </cell>
        </row>
        <row r="288">
          <cell r="BF288">
            <v>286</v>
          </cell>
          <cell r="BG288">
            <v>0</v>
          </cell>
          <cell r="BH288" t="str">
            <v>JoelSelwood G</v>
          </cell>
          <cell r="BI288">
            <v>286</v>
          </cell>
          <cell r="BJ288">
            <v>0</v>
          </cell>
          <cell r="BK288" t="str">
            <v>JoelSelwood G</v>
          </cell>
          <cell r="BL288">
            <v>286</v>
          </cell>
          <cell r="BM288">
            <v>0</v>
          </cell>
          <cell r="BN288" t="str">
            <v>JoelSelwood G</v>
          </cell>
          <cell r="BO288">
            <v>260</v>
          </cell>
          <cell r="BP288">
            <v>0</v>
          </cell>
          <cell r="BQ288" t="str">
            <v>JoelSelwood G</v>
          </cell>
          <cell r="BR288">
            <v>286</v>
          </cell>
          <cell r="BS288">
            <v>0</v>
          </cell>
          <cell r="BT288" t="str">
            <v>JoelSelwood G</v>
          </cell>
        </row>
        <row r="289">
          <cell r="BF289">
            <v>143</v>
          </cell>
          <cell r="BG289">
            <v>12.000375</v>
          </cell>
          <cell r="BH289" t="str">
            <v xml:space="preserve">JordanMurdoch </v>
          </cell>
          <cell r="BI289">
            <v>82</v>
          </cell>
          <cell r="BJ289">
            <v>15.75</v>
          </cell>
          <cell r="BK289" t="str">
            <v xml:space="preserve">JordanMurdoch </v>
          </cell>
          <cell r="BL289">
            <v>66</v>
          </cell>
          <cell r="BM289">
            <v>14.250625000000001</v>
          </cell>
          <cell r="BN289" t="str">
            <v xml:space="preserve">JordanMurdoch </v>
          </cell>
          <cell r="BO289">
            <v>105</v>
          </cell>
          <cell r="BP289">
            <v>3.375</v>
          </cell>
          <cell r="BQ289" t="str">
            <v xml:space="preserve">JordanMurdoch </v>
          </cell>
          <cell r="BR289">
            <v>85</v>
          </cell>
          <cell r="BS289">
            <v>23.062999999999999</v>
          </cell>
          <cell r="BT289" t="str">
            <v xml:space="preserve">JordanMurdoch </v>
          </cell>
        </row>
        <row r="290">
          <cell r="BF290">
            <v>286</v>
          </cell>
          <cell r="BG290">
            <v>0</v>
          </cell>
          <cell r="BH290" t="str">
            <v xml:space="preserve">JordanSchroder </v>
          </cell>
          <cell r="BI290">
            <v>286</v>
          </cell>
          <cell r="BJ290">
            <v>0</v>
          </cell>
          <cell r="BK290" t="str">
            <v xml:space="preserve">JordanSchroder </v>
          </cell>
          <cell r="BL290">
            <v>286</v>
          </cell>
          <cell r="BM290">
            <v>0</v>
          </cell>
          <cell r="BN290" t="str">
            <v xml:space="preserve">JordanSchroder </v>
          </cell>
          <cell r="BO290">
            <v>260</v>
          </cell>
          <cell r="BP290">
            <v>0</v>
          </cell>
          <cell r="BQ290" t="str">
            <v xml:space="preserve">JordanSchroder </v>
          </cell>
          <cell r="BR290">
            <v>286</v>
          </cell>
          <cell r="BS290">
            <v>0</v>
          </cell>
          <cell r="BT290" t="str">
            <v xml:space="preserve">JordanSchroder </v>
          </cell>
        </row>
        <row r="291">
          <cell r="BF291">
            <v>286</v>
          </cell>
          <cell r="BG291">
            <v>0</v>
          </cell>
          <cell r="BH291" t="str">
            <v xml:space="preserve">TroyChaplin </v>
          </cell>
          <cell r="BI291">
            <v>286</v>
          </cell>
          <cell r="BJ291">
            <v>0</v>
          </cell>
          <cell r="BK291" t="str">
            <v xml:space="preserve">TroyChaplin </v>
          </cell>
          <cell r="BL291">
            <v>286</v>
          </cell>
          <cell r="BM291">
            <v>0</v>
          </cell>
          <cell r="BN291" t="str">
            <v xml:space="preserve">TroyChaplin </v>
          </cell>
          <cell r="BO291">
            <v>260</v>
          </cell>
          <cell r="BP291">
            <v>0</v>
          </cell>
          <cell r="BQ291" t="str">
            <v xml:space="preserve">TroyChaplin </v>
          </cell>
          <cell r="BR291">
            <v>286</v>
          </cell>
          <cell r="BS291">
            <v>0</v>
          </cell>
          <cell r="BT291" t="str">
            <v xml:space="preserve">TroyChaplin </v>
          </cell>
        </row>
        <row r="292">
          <cell r="BF292">
            <v>286</v>
          </cell>
          <cell r="BG292">
            <v>0</v>
          </cell>
          <cell r="BH292" t="str">
            <v>JoshHunt TBA</v>
          </cell>
          <cell r="BI292">
            <v>286</v>
          </cell>
          <cell r="BJ292">
            <v>0</v>
          </cell>
          <cell r="BK292" t="str">
            <v>JoshHunt TBA</v>
          </cell>
          <cell r="BL292">
            <v>286</v>
          </cell>
          <cell r="BM292">
            <v>0</v>
          </cell>
          <cell r="BN292" t="str">
            <v>JoshHunt TBA</v>
          </cell>
          <cell r="BO292">
            <v>260</v>
          </cell>
          <cell r="BP292">
            <v>0</v>
          </cell>
          <cell r="BQ292" t="str">
            <v>JoshHunt TBA</v>
          </cell>
          <cell r="BR292">
            <v>286</v>
          </cell>
          <cell r="BS292">
            <v>0</v>
          </cell>
          <cell r="BT292" t="str">
            <v>JoshHunt TBA</v>
          </cell>
        </row>
        <row r="293">
          <cell r="BF293">
            <v>286</v>
          </cell>
          <cell r="BG293">
            <v>0</v>
          </cell>
          <cell r="BH293" t="str">
            <v xml:space="preserve">JoshWalker </v>
          </cell>
          <cell r="BI293">
            <v>286</v>
          </cell>
          <cell r="BJ293">
            <v>0</v>
          </cell>
          <cell r="BK293" t="str">
            <v xml:space="preserve">JoshWalker </v>
          </cell>
          <cell r="BL293">
            <v>286</v>
          </cell>
          <cell r="BM293">
            <v>0</v>
          </cell>
          <cell r="BN293" t="str">
            <v xml:space="preserve">JoshWalker </v>
          </cell>
          <cell r="BO293">
            <v>260</v>
          </cell>
          <cell r="BP293">
            <v>0</v>
          </cell>
          <cell r="BQ293" t="str">
            <v xml:space="preserve">JoshWalker </v>
          </cell>
          <cell r="BR293">
            <v>286</v>
          </cell>
          <cell r="BS293">
            <v>0</v>
          </cell>
          <cell r="BT293" t="str">
            <v xml:space="preserve">JoshWalker </v>
          </cell>
        </row>
        <row r="294">
          <cell r="BF294">
            <v>286</v>
          </cell>
          <cell r="BG294">
            <v>0</v>
          </cell>
          <cell r="BH294" t="str">
            <v xml:space="preserve">LincolnMcCarthy </v>
          </cell>
          <cell r="BI294">
            <v>286</v>
          </cell>
          <cell r="BJ294">
            <v>0</v>
          </cell>
          <cell r="BK294" t="str">
            <v xml:space="preserve">LincolnMcCarthy </v>
          </cell>
          <cell r="BL294">
            <v>286</v>
          </cell>
          <cell r="BM294">
            <v>0</v>
          </cell>
          <cell r="BN294" t="str">
            <v xml:space="preserve">LincolnMcCarthy </v>
          </cell>
          <cell r="BO294">
            <v>260</v>
          </cell>
          <cell r="BP294">
            <v>0</v>
          </cell>
          <cell r="BQ294" t="str">
            <v xml:space="preserve">LincolnMcCarthy </v>
          </cell>
          <cell r="BR294">
            <v>286</v>
          </cell>
          <cell r="BS294">
            <v>0</v>
          </cell>
          <cell r="BT294" t="str">
            <v xml:space="preserve">LincolnMcCarthy </v>
          </cell>
        </row>
        <row r="295">
          <cell r="BF295">
            <v>88</v>
          </cell>
          <cell r="BG295">
            <v>14.0001</v>
          </cell>
          <cell r="BH295" t="str">
            <v xml:space="preserve">MathewStokes </v>
          </cell>
          <cell r="BI295">
            <v>168</v>
          </cell>
          <cell r="BJ295">
            <v>12.5</v>
          </cell>
          <cell r="BK295" t="str">
            <v xml:space="preserve">MathewStokes </v>
          </cell>
          <cell r="BL295">
            <v>67</v>
          </cell>
          <cell r="BM295">
            <v>14.25</v>
          </cell>
          <cell r="BN295" t="str">
            <v xml:space="preserve">MathewStokes </v>
          </cell>
          <cell r="BO295">
            <v>64</v>
          </cell>
          <cell r="BP295">
            <v>4.8</v>
          </cell>
          <cell r="BQ295" t="str">
            <v xml:space="preserve">MathewStokes </v>
          </cell>
          <cell r="BR295">
            <v>72</v>
          </cell>
          <cell r="BS295">
            <v>23.52505</v>
          </cell>
          <cell r="BT295" t="str">
            <v xml:space="preserve">MathewStokes </v>
          </cell>
        </row>
        <row r="296">
          <cell r="BF296">
            <v>286</v>
          </cell>
          <cell r="BG296">
            <v>0</v>
          </cell>
          <cell r="BH296" t="str">
            <v xml:space="preserve">MitchBrown </v>
          </cell>
          <cell r="BI296">
            <v>286</v>
          </cell>
          <cell r="BJ296">
            <v>0</v>
          </cell>
          <cell r="BK296" t="str">
            <v xml:space="preserve">MitchBrown </v>
          </cell>
          <cell r="BL296">
            <v>286</v>
          </cell>
          <cell r="BM296">
            <v>0</v>
          </cell>
          <cell r="BN296" t="str">
            <v xml:space="preserve">MitchBrown </v>
          </cell>
          <cell r="BO296">
            <v>260</v>
          </cell>
          <cell r="BP296">
            <v>0</v>
          </cell>
          <cell r="BQ296" t="str">
            <v xml:space="preserve">MitchBrown </v>
          </cell>
          <cell r="BR296">
            <v>286</v>
          </cell>
          <cell r="BS296">
            <v>0</v>
          </cell>
          <cell r="BT296" t="str">
            <v xml:space="preserve">MitchBrown </v>
          </cell>
        </row>
        <row r="297">
          <cell r="BF297">
            <v>286</v>
          </cell>
          <cell r="BG297">
            <v>0</v>
          </cell>
          <cell r="BH297" t="str">
            <v xml:space="preserve">MitchDuncan </v>
          </cell>
          <cell r="BI297">
            <v>286</v>
          </cell>
          <cell r="BJ297">
            <v>0</v>
          </cell>
          <cell r="BK297" t="str">
            <v xml:space="preserve">MitchDuncan </v>
          </cell>
          <cell r="BL297">
            <v>286</v>
          </cell>
          <cell r="BM297">
            <v>0</v>
          </cell>
          <cell r="BN297" t="str">
            <v xml:space="preserve">MitchDuncan </v>
          </cell>
          <cell r="BO297">
            <v>260</v>
          </cell>
          <cell r="BP297">
            <v>0</v>
          </cell>
          <cell r="BQ297" t="str">
            <v xml:space="preserve">MitchDuncan </v>
          </cell>
          <cell r="BR297">
            <v>286</v>
          </cell>
          <cell r="BS297">
            <v>0</v>
          </cell>
          <cell r="BT297" t="str">
            <v xml:space="preserve">MitchDuncan </v>
          </cell>
        </row>
        <row r="298">
          <cell r="BF298">
            <v>286</v>
          </cell>
          <cell r="BG298">
            <v>0</v>
          </cell>
          <cell r="BH298" t="str">
            <v>NathanVardy Rd2</v>
          </cell>
          <cell r="BI298">
            <v>286</v>
          </cell>
          <cell r="BJ298">
            <v>0</v>
          </cell>
          <cell r="BK298" t="str">
            <v>NathanVardy Rd2</v>
          </cell>
          <cell r="BL298">
            <v>286</v>
          </cell>
          <cell r="BM298">
            <v>0</v>
          </cell>
          <cell r="BN298" t="str">
            <v>NathanVardy Rd2</v>
          </cell>
          <cell r="BO298">
            <v>260</v>
          </cell>
          <cell r="BP298">
            <v>0</v>
          </cell>
          <cell r="BQ298" t="str">
            <v>NathanVardy Rd2</v>
          </cell>
          <cell r="BR298">
            <v>286</v>
          </cell>
          <cell r="BS298">
            <v>0</v>
          </cell>
          <cell r="BT298" t="str">
            <v>NathanVardy Rd2</v>
          </cell>
        </row>
        <row r="299">
          <cell r="BF299">
            <v>286</v>
          </cell>
          <cell r="BG299">
            <v>0</v>
          </cell>
          <cell r="BH299" t="str">
            <v>PaulChapman Rd1G</v>
          </cell>
          <cell r="BI299">
            <v>286</v>
          </cell>
          <cell r="BJ299">
            <v>0</v>
          </cell>
          <cell r="BK299" t="str">
            <v>PaulChapman Rd1G</v>
          </cell>
          <cell r="BL299">
            <v>286</v>
          </cell>
          <cell r="BM299">
            <v>0</v>
          </cell>
          <cell r="BN299" t="str">
            <v>PaulChapman Rd1G</v>
          </cell>
          <cell r="BO299">
            <v>260</v>
          </cell>
          <cell r="BP299">
            <v>0</v>
          </cell>
          <cell r="BQ299" t="str">
            <v>PaulChapman Rd1G</v>
          </cell>
          <cell r="BR299">
            <v>286</v>
          </cell>
          <cell r="BS299">
            <v>0</v>
          </cell>
          <cell r="BT299" t="str">
            <v>PaulChapman Rd1G</v>
          </cell>
        </row>
        <row r="300">
          <cell r="BF300">
            <v>286</v>
          </cell>
          <cell r="BG300">
            <v>0</v>
          </cell>
          <cell r="BH300" t="str">
            <v>SteveJohnson G</v>
          </cell>
          <cell r="BI300">
            <v>286</v>
          </cell>
          <cell r="BJ300">
            <v>0</v>
          </cell>
          <cell r="BK300" t="str">
            <v>SteveJohnson G</v>
          </cell>
          <cell r="BL300">
            <v>286</v>
          </cell>
          <cell r="BM300">
            <v>0</v>
          </cell>
          <cell r="BN300" t="str">
            <v>SteveJohnson G</v>
          </cell>
          <cell r="BO300">
            <v>260</v>
          </cell>
          <cell r="BP300">
            <v>0</v>
          </cell>
          <cell r="BQ300" t="str">
            <v>SteveJohnson G</v>
          </cell>
          <cell r="BR300">
            <v>286</v>
          </cell>
          <cell r="BS300">
            <v>0</v>
          </cell>
          <cell r="BT300" t="str">
            <v>SteveJohnson G</v>
          </cell>
        </row>
        <row r="301">
          <cell r="BF301">
            <v>139</v>
          </cell>
          <cell r="BG301">
            <v>12.181818181818182</v>
          </cell>
          <cell r="BH301" t="str">
            <v xml:space="preserve">StevenMotlop </v>
          </cell>
          <cell r="BI301">
            <v>255</v>
          </cell>
          <cell r="BJ301">
            <v>8.1818181818181817</v>
          </cell>
          <cell r="BK301" t="str">
            <v xml:space="preserve">StevenMotlop </v>
          </cell>
          <cell r="BL301">
            <v>134</v>
          </cell>
          <cell r="BM301">
            <v>10.545454545454545</v>
          </cell>
          <cell r="BN301" t="str">
            <v xml:space="preserve">StevenMotlop </v>
          </cell>
          <cell r="BO301">
            <v>20</v>
          </cell>
          <cell r="BP301">
            <v>7.7272727272727275</v>
          </cell>
          <cell r="BQ301" t="str">
            <v xml:space="preserve">StevenMotlop </v>
          </cell>
          <cell r="BR301">
            <v>155</v>
          </cell>
          <cell r="BS301">
            <v>19.954545454545453</v>
          </cell>
          <cell r="BT301" t="str">
            <v xml:space="preserve">StevenMotlop </v>
          </cell>
        </row>
        <row r="302">
          <cell r="BF302">
            <v>98</v>
          </cell>
          <cell r="BG302">
            <v>13.619047619047619</v>
          </cell>
          <cell r="BH302" t="str">
            <v xml:space="preserve">TaylorHunt </v>
          </cell>
          <cell r="BI302">
            <v>159</v>
          </cell>
          <cell r="BJ302">
            <v>12.857142857142858</v>
          </cell>
          <cell r="BK302" t="str">
            <v xml:space="preserve">TaylorHunt </v>
          </cell>
          <cell r="BL302">
            <v>51</v>
          </cell>
          <cell r="BM302">
            <v>15.238095238095237</v>
          </cell>
          <cell r="BN302" t="str">
            <v xml:space="preserve">TaylorHunt </v>
          </cell>
          <cell r="BO302">
            <v>135</v>
          </cell>
          <cell r="BP302">
            <v>2.5714285714285716</v>
          </cell>
          <cell r="BQ302" t="str">
            <v xml:space="preserve">TaylorHunt </v>
          </cell>
          <cell r="BR302">
            <v>88</v>
          </cell>
          <cell r="BS302">
            <v>22.857142857142858</v>
          </cell>
          <cell r="BT302" t="str">
            <v xml:space="preserve">TaylorHunt </v>
          </cell>
        </row>
        <row r="303">
          <cell r="BF303">
            <v>286</v>
          </cell>
          <cell r="BG303">
            <v>0</v>
          </cell>
          <cell r="BH303" t="str">
            <v>NathanFyfe G</v>
          </cell>
          <cell r="BI303">
            <v>286</v>
          </cell>
          <cell r="BJ303">
            <v>0</v>
          </cell>
          <cell r="BK303" t="str">
            <v>NathanFyfe G</v>
          </cell>
          <cell r="BL303">
            <v>286</v>
          </cell>
          <cell r="BM303">
            <v>0</v>
          </cell>
          <cell r="BN303" t="str">
            <v>NathanFyfe G</v>
          </cell>
          <cell r="BO303">
            <v>260</v>
          </cell>
          <cell r="BP303">
            <v>0</v>
          </cell>
          <cell r="BQ303" t="str">
            <v>NathanFyfe G</v>
          </cell>
          <cell r="BR303">
            <v>286</v>
          </cell>
          <cell r="BS303">
            <v>0</v>
          </cell>
          <cell r="BT303" t="str">
            <v>NathanFyfe G</v>
          </cell>
        </row>
        <row r="304">
          <cell r="BF304">
            <v>286</v>
          </cell>
          <cell r="BG304">
            <v>0</v>
          </cell>
          <cell r="BH304" t="str">
            <v>LeighMontagna G</v>
          </cell>
          <cell r="BI304">
            <v>286</v>
          </cell>
          <cell r="BJ304">
            <v>0</v>
          </cell>
          <cell r="BK304" t="str">
            <v>LeighMontagna G</v>
          </cell>
          <cell r="BL304">
            <v>286</v>
          </cell>
          <cell r="BM304">
            <v>0</v>
          </cell>
          <cell r="BN304" t="str">
            <v>LeighMontagna G</v>
          </cell>
          <cell r="BO304">
            <v>260</v>
          </cell>
          <cell r="BP304">
            <v>0</v>
          </cell>
          <cell r="BQ304" t="str">
            <v>LeighMontagna G</v>
          </cell>
          <cell r="BR304">
            <v>286</v>
          </cell>
          <cell r="BS304">
            <v>0</v>
          </cell>
          <cell r="BT304" t="str">
            <v>LeighMontagna G</v>
          </cell>
        </row>
        <row r="305">
          <cell r="BF305">
            <v>286</v>
          </cell>
          <cell r="BG305">
            <v>0</v>
          </cell>
          <cell r="BH305" t="str">
            <v>LennyHayes G</v>
          </cell>
          <cell r="BI305">
            <v>286</v>
          </cell>
          <cell r="BJ305">
            <v>0</v>
          </cell>
          <cell r="BK305" t="str">
            <v>LennyHayes G</v>
          </cell>
          <cell r="BL305">
            <v>286</v>
          </cell>
          <cell r="BM305">
            <v>0</v>
          </cell>
          <cell r="BN305" t="str">
            <v>LennyHayes G</v>
          </cell>
          <cell r="BO305">
            <v>260</v>
          </cell>
          <cell r="BP305">
            <v>0</v>
          </cell>
          <cell r="BQ305" t="str">
            <v>LennyHayes G</v>
          </cell>
          <cell r="BR305">
            <v>286</v>
          </cell>
          <cell r="BS305">
            <v>0</v>
          </cell>
          <cell r="BT305" t="str">
            <v>LennyHayes G</v>
          </cell>
        </row>
        <row r="306">
          <cell r="BF306">
            <v>255</v>
          </cell>
          <cell r="BG306">
            <v>7.9523809523809526</v>
          </cell>
          <cell r="BH306" t="str">
            <v>TrentWest Rd2</v>
          </cell>
          <cell r="BI306">
            <v>240</v>
          </cell>
          <cell r="BJ306">
            <v>8.9523809523809526</v>
          </cell>
          <cell r="BK306" t="str">
            <v>TrentWest Rd2</v>
          </cell>
          <cell r="BL306">
            <v>141</v>
          </cell>
          <cell r="BM306">
            <v>10.095238095238095</v>
          </cell>
          <cell r="BN306" t="str">
            <v>TrentWest Rd2</v>
          </cell>
          <cell r="BO306">
            <v>133</v>
          </cell>
          <cell r="BP306">
            <v>2.6190476190476191</v>
          </cell>
          <cell r="BQ306" t="str">
            <v>TrentWest Rd2</v>
          </cell>
          <cell r="BR306">
            <v>249</v>
          </cell>
          <cell r="BS306">
            <v>15.952380952380953</v>
          </cell>
          <cell r="BT306" t="str">
            <v>TrentWest Rd2</v>
          </cell>
        </row>
        <row r="307">
          <cell r="BF307">
            <v>103</v>
          </cell>
          <cell r="BG307">
            <v>13.4</v>
          </cell>
          <cell r="BH307" t="str">
            <v xml:space="preserve">AdamKennedy </v>
          </cell>
          <cell r="BI307">
            <v>149</v>
          </cell>
          <cell r="BJ307">
            <v>13.2</v>
          </cell>
          <cell r="BK307" t="str">
            <v xml:space="preserve">AdamKennedy </v>
          </cell>
          <cell r="BL307">
            <v>190</v>
          </cell>
          <cell r="BM307">
            <v>8.6</v>
          </cell>
          <cell r="BN307" t="str">
            <v xml:space="preserve">AdamKennedy </v>
          </cell>
          <cell r="BO307">
            <v>256</v>
          </cell>
          <cell r="BP307">
            <v>6.6666666666666666E-2</v>
          </cell>
          <cell r="BQ307" t="str">
            <v xml:space="preserve">AdamKennedy </v>
          </cell>
          <cell r="BR307">
            <v>216</v>
          </cell>
          <cell r="BS307">
            <v>17.833333333333332</v>
          </cell>
          <cell r="BT307" t="str">
            <v xml:space="preserve">AdamKennedy </v>
          </cell>
        </row>
        <row r="308">
          <cell r="BF308">
            <v>194</v>
          </cell>
          <cell r="BG308">
            <v>10.555555555555555</v>
          </cell>
          <cell r="BH308" t="str">
            <v xml:space="preserve">AdamTomlinson </v>
          </cell>
          <cell r="BI308">
            <v>144</v>
          </cell>
          <cell r="BJ308">
            <v>13.333333333333334</v>
          </cell>
          <cell r="BK308" t="str">
            <v xml:space="preserve">AdamTomlinson </v>
          </cell>
          <cell r="BL308">
            <v>193</v>
          </cell>
          <cell r="BM308">
            <v>8.4444444444444446</v>
          </cell>
          <cell r="BN308" t="str">
            <v xml:space="preserve">AdamTomlinson </v>
          </cell>
          <cell r="BO308">
            <v>175</v>
          </cell>
          <cell r="BP308">
            <v>1.4444444444444444</v>
          </cell>
          <cell r="BQ308" t="str">
            <v xml:space="preserve">AdamTomlinson </v>
          </cell>
          <cell r="BR308">
            <v>227</v>
          </cell>
          <cell r="BS308">
            <v>17.111111111111111</v>
          </cell>
          <cell r="BT308" t="str">
            <v xml:space="preserve">AdamTomlinson </v>
          </cell>
        </row>
        <row r="309">
          <cell r="BF309">
            <v>286</v>
          </cell>
          <cell r="BG309">
            <v>0</v>
          </cell>
          <cell r="BH309" t="str">
            <v>AdamTreloar R</v>
          </cell>
          <cell r="BI309">
            <v>286</v>
          </cell>
          <cell r="BJ309">
            <v>0</v>
          </cell>
          <cell r="BK309" t="str">
            <v>AdamTreloar R</v>
          </cell>
          <cell r="BL309">
            <v>286</v>
          </cell>
          <cell r="BM309">
            <v>0</v>
          </cell>
          <cell r="BN309" t="str">
            <v>AdamTreloar R</v>
          </cell>
          <cell r="BO309">
            <v>260</v>
          </cell>
          <cell r="BP309">
            <v>0</v>
          </cell>
          <cell r="BQ309" t="str">
            <v>AdamTreloar R</v>
          </cell>
          <cell r="BR309">
            <v>286</v>
          </cell>
          <cell r="BS309">
            <v>0</v>
          </cell>
          <cell r="BT309" t="str">
            <v>AdamTreloar R</v>
          </cell>
        </row>
        <row r="310">
          <cell r="BF310">
            <v>283</v>
          </cell>
          <cell r="BG310">
            <v>5.2222222222222223</v>
          </cell>
          <cell r="BH310" t="str">
            <v xml:space="preserve">AndrewPhillips </v>
          </cell>
          <cell r="BI310">
            <v>279</v>
          </cell>
          <cell r="BJ310">
            <v>5.5555555555555554</v>
          </cell>
          <cell r="BK310" t="str">
            <v xml:space="preserve">AndrewPhillips </v>
          </cell>
          <cell r="BL310">
            <v>235</v>
          </cell>
          <cell r="BM310">
            <v>6.7777777777777777</v>
          </cell>
          <cell r="BN310" t="str">
            <v xml:space="preserve">AndrewPhillips </v>
          </cell>
          <cell r="BO310">
            <v>146</v>
          </cell>
          <cell r="BP310">
            <v>2.2222222222222223</v>
          </cell>
          <cell r="BQ310" t="str">
            <v xml:space="preserve">AndrewPhillips </v>
          </cell>
          <cell r="BR310">
            <v>285</v>
          </cell>
          <cell r="BS310">
            <v>10.666666666666666</v>
          </cell>
          <cell r="BT310" t="str">
            <v xml:space="preserve">AndrewPhillips </v>
          </cell>
        </row>
        <row r="311">
          <cell r="BF311">
            <v>286</v>
          </cell>
          <cell r="BG311">
            <v>0</v>
          </cell>
          <cell r="BH311" t="str">
            <v>AnthonyMiles G</v>
          </cell>
          <cell r="BI311">
            <v>286</v>
          </cell>
          <cell r="BJ311">
            <v>0</v>
          </cell>
          <cell r="BK311" t="str">
            <v>AnthonyMiles G</v>
          </cell>
          <cell r="BL311">
            <v>286</v>
          </cell>
          <cell r="BM311">
            <v>0</v>
          </cell>
          <cell r="BN311" t="str">
            <v>AnthonyMiles G</v>
          </cell>
          <cell r="BO311">
            <v>260</v>
          </cell>
          <cell r="BP311">
            <v>0</v>
          </cell>
          <cell r="BQ311" t="str">
            <v>AnthonyMiles G</v>
          </cell>
          <cell r="BR311">
            <v>286</v>
          </cell>
          <cell r="BS311">
            <v>0</v>
          </cell>
          <cell r="BT311" t="str">
            <v>AnthonyMiles G</v>
          </cell>
        </row>
        <row r="312">
          <cell r="BF312">
            <v>286</v>
          </cell>
          <cell r="BG312">
            <v>0</v>
          </cell>
          <cell r="BH312" t="str">
            <v>CallanWard G</v>
          </cell>
          <cell r="BI312">
            <v>286</v>
          </cell>
          <cell r="BJ312">
            <v>0</v>
          </cell>
          <cell r="BK312" t="str">
            <v>CallanWard G</v>
          </cell>
          <cell r="BL312">
            <v>286</v>
          </cell>
          <cell r="BM312">
            <v>0</v>
          </cell>
          <cell r="BN312" t="str">
            <v>CallanWard G</v>
          </cell>
          <cell r="BO312">
            <v>260</v>
          </cell>
          <cell r="BP312">
            <v>0</v>
          </cell>
          <cell r="BQ312" t="str">
            <v>CallanWard G</v>
          </cell>
          <cell r="BR312">
            <v>286</v>
          </cell>
          <cell r="BS312">
            <v>0</v>
          </cell>
          <cell r="BT312" t="str">
            <v>CallanWard G</v>
          </cell>
        </row>
        <row r="313">
          <cell r="BF313">
            <v>22</v>
          </cell>
          <cell r="BG313">
            <v>17.1875</v>
          </cell>
          <cell r="BH313" t="str">
            <v>ChadCornes Rd1</v>
          </cell>
          <cell r="BI313">
            <v>2</v>
          </cell>
          <cell r="BJ313">
            <v>23.125</v>
          </cell>
          <cell r="BK313" t="str">
            <v>ChadCornes Rd1</v>
          </cell>
          <cell r="BL313">
            <v>188</v>
          </cell>
          <cell r="BM313">
            <v>8.625</v>
          </cell>
          <cell r="BN313" t="str">
            <v>ChadCornes Rd1</v>
          </cell>
          <cell r="BO313">
            <v>167</v>
          </cell>
          <cell r="BP313">
            <v>1.6875</v>
          </cell>
          <cell r="BQ313" t="str">
            <v>ChadCornes Rd1</v>
          </cell>
          <cell r="BR313">
            <v>14</v>
          </cell>
          <cell r="BS313">
            <v>26.625</v>
          </cell>
          <cell r="BT313" t="str">
            <v>ChadCornes Rd1</v>
          </cell>
        </row>
        <row r="314">
          <cell r="BF314">
            <v>141</v>
          </cell>
          <cell r="BG314">
            <v>12.117647058823529</v>
          </cell>
          <cell r="BH314" t="str">
            <v xml:space="preserve">CurtlyHampton </v>
          </cell>
          <cell r="BI314">
            <v>202</v>
          </cell>
          <cell r="BJ314">
            <v>10.823529411764707</v>
          </cell>
          <cell r="BK314" t="str">
            <v xml:space="preserve">CurtlyHampton </v>
          </cell>
          <cell r="BL314">
            <v>212</v>
          </cell>
          <cell r="BM314">
            <v>7.7058823529411766</v>
          </cell>
          <cell r="BN314" t="str">
            <v xml:space="preserve">CurtlyHampton </v>
          </cell>
          <cell r="BO314">
            <v>134</v>
          </cell>
          <cell r="BP314">
            <v>2.5882352941176472</v>
          </cell>
          <cell r="BQ314" t="str">
            <v xml:space="preserve">CurtlyHampton </v>
          </cell>
          <cell r="BR314">
            <v>225</v>
          </cell>
          <cell r="BS314">
            <v>17.323529411764707</v>
          </cell>
          <cell r="BT314" t="str">
            <v xml:space="preserve">CurtlyHampton </v>
          </cell>
        </row>
        <row r="315">
          <cell r="BF315">
            <v>247</v>
          </cell>
          <cell r="BG315">
            <v>8.6666666666666661</v>
          </cell>
          <cell r="BH315" t="str">
            <v xml:space="preserve">DeanBrogan </v>
          </cell>
          <cell r="BI315">
            <v>152</v>
          </cell>
          <cell r="BJ315">
            <v>13.111111111111111</v>
          </cell>
          <cell r="BK315" t="str">
            <v xml:space="preserve">DeanBrogan </v>
          </cell>
          <cell r="BL315">
            <v>271</v>
          </cell>
          <cell r="BM315">
            <v>4.2222222222222223</v>
          </cell>
          <cell r="BN315" t="str">
            <v xml:space="preserve">DeanBrogan </v>
          </cell>
          <cell r="BO315">
            <v>260</v>
          </cell>
          <cell r="BP315">
            <v>0</v>
          </cell>
          <cell r="BQ315" t="str">
            <v xml:space="preserve">DeanBrogan </v>
          </cell>
          <cell r="BR315">
            <v>269</v>
          </cell>
          <cell r="BS315">
            <v>14.222222222222221</v>
          </cell>
          <cell r="BT315" t="str">
            <v xml:space="preserve">DeanBrogan </v>
          </cell>
        </row>
        <row r="316">
          <cell r="BF316">
            <v>92</v>
          </cell>
          <cell r="BG316">
            <v>13.8</v>
          </cell>
          <cell r="BH316" t="str">
            <v xml:space="preserve">DevonSmith </v>
          </cell>
          <cell r="BI316">
            <v>219</v>
          </cell>
          <cell r="BJ316">
            <v>10.1</v>
          </cell>
          <cell r="BK316" t="str">
            <v xml:space="preserve">DevonSmith </v>
          </cell>
          <cell r="BL316">
            <v>12</v>
          </cell>
          <cell r="BM316">
            <v>19.149999999999999</v>
          </cell>
          <cell r="BN316" t="str">
            <v xml:space="preserve">DevonSmith </v>
          </cell>
          <cell r="BO316">
            <v>85</v>
          </cell>
          <cell r="BP316">
            <v>3.95</v>
          </cell>
          <cell r="BQ316" t="str">
            <v xml:space="preserve">DevonSmith </v>
          </cell>
          <cell r="BR316">
            <v>48</v>
          </cell>
          <cell r="BS316">
            <v>24.55</v>
          </cell>
          <cell r="BT316" t="str">
            <v xml:space="preserve">DevonSmith </v>
          </cell>
        </row>
        <row r="317">
          <cell r="BF317">
            <v>81</v>
          </cell>
          <cell r="BG317">
            <v>14.2</v>
          </cell>
          <cell r="BH317" t="str">
            <v>DomTyson Rd7R</v>
          </cell>
          <cell r="BI317">
            <v>63</v>
          </cell>
          <cell r="BJ317">
            <v>16.8</v>
          </cell>
          <cell r="BK317" t="str">
            <v>DomTyson Rd7R</v>
          </cell>
          <cell r="BL317">
            <v>148</v>
          </cell>
          <cell r="BM317">
            <v>9.9</v>
          </cell>
          <cell r="BN317" t="str">
            <v>DomTyson Rd7R</v>
          </cell>
          <cell r="BO317">
            <v>141</v>
          </cell>
          <cell r="BP317">
            <v>2.4</v>
          </cell>
          <cell r="BQ317" t="str">
            <v>DomTyson Rd7R</v>
          </cell>
          <cell r="BR317">
            <v>94</v>
          </cell>
          <cell r="BS317">
            <v>22.45</v>
          </cell>
          <cell r="BT317" t="str">
            <v>DomTyson Rd7R</v>
          </cell>
        </row>
        <row r="318">
          <cell r="BF318">
            <v>17</v>
          </cell>
          <cell r="BG318">
            <v>17.5</v>
          </cell>
          <cell r="BH318" t="str">
            <v xml:space="preserve">DylanShiel </v>
          </cell>
          <cell r="BI318">
            <v>186</v>
          </cell>
          <cell r="BJ318">
            <v>11.5</v>
          </cell>
          <cell r="BK318" t="str">
            <v xml:space="preserve">DylanShiel </v>
          </cell>
          <cell r="BL318">
            <v>22</v>
          </cell>
          <cell r="BM318">
            <v>17.666666666666668</v>
          </cell>
          <cell r="BN318" t="str">
            <v xml:space="preserve">DylanShiel </v>
          </cell>
          <cell r="BO318">
            <v>126</v>
          </cell>
          <cell r="BP318">
            <v>2.8333333333333335</v>
          </cell>
          <cell r="BQ318" t="str">
            <v xml:space="preserve">DylanShiel </v>
          </cell>
          <cell r="BR318">
            <v>34</v>
          </cell>
          <cell r="BS318">
            <v>25.5</v>
          </cell>
          <cell r="BT318" t="str">
            <v xml:space="preserve">DylanShiel </v>
          </cell>
        </row>
        <row r="319">
          <cell r="BF319">
            <v>286</v>
          </cell>
          <cell r="BG319">
            <v>0</v>
          </cell>
          <cell r="BH319" t="str">
            <v>GeraldUgle G</v>
          </cell>
          <cell r="BI319">
            <v>286</v>
          </cell>
          <cell r="BJ319">
            <v>0</v>
          </cell>
          <cell r="BK319" t="str">
            <v>GeraldUgle G</v>
          </cell>
          <cell r="BL319">
            <v>286</v>
          </cell>
          <cell r="BM319">
            <v>0</v>
          </cell>
          <cell r="BN319" t="str">
            <v>GeraldUgle G</v>
          </cell>
          <cell r="BO319">
            <v>260</v>
          </cell>
          <cell r="BP319">
            <v>0</v>
          </cell>
          <cell r="BQ319" t="str">
            <v>GeraldUgle G</v>
          </cell>
          <cell r="BR319">
            <v>286</v>
          </cell>
          <cell r="BS319">
            <v>0</v>
          </cell>
          <cell r="BT319" t="str">
            <v>GeraldUgle G</v>
          </cell>
        </row>
        <row r="320">
          <cell r="BF320">
            <v>275</v>
          </cell>
          <cell r="BG320">
            <v>6.5454545454545459</v>
          </cell>
          <cell r="BH320" t="str">
            <v xml:space="preserve">JacobTownsend </v>
          </cell>
          <cell r="BI320">
            <v>260</v>
          </cell>
          <cell r="BJ320">
            <v>7.6363636363636367</v>
          </cell>
          <cell r="BK320" t="str">
            <v xml:space="preserve">JacobTownsend </v>
          </cell>
          <cell r="BL320">
            <v>49</v>
          </cell>
          <cell r="BM320">
            <v>15.363636363636363</v>
          </cell>
          <cell r="BN320" t="str">
            <v xml:space="preserve">JacobTownsend </v>
          </cell>
          <cell r="BO320">
            <v>180</v>
          </cell>
          <cell r="BP320">
            <v>1.3636363636363635</v>
          </cell>
          <cell r="BQ320" t="str">
            <v xml:space="preserve">JacobTownsend </v>
          </cell>
          <cell r="BR320">
            <v>243</v>
          </cell>
          <cell r="BS320">
            <v>16.181818181818183</v>
          </cell>
          <cell r="BT320" t="str">
            <v xml:space="preserve">JacobTownsend </v>
          </cell>
        </row>
        <row r="321">
          <cell r="BF321">
            <v>286</v>
          </cell>
          <cell r="BG321">
            <v>0</v>
          </cell>
          <cell r="BH321" t="str">
            <v>JobeWatson G</v>
          </cell>
          <cell r="BI321">
            <v>286</v>
          </cell>
          <cell r="BJ321">
            <v>0</v>
          </cell>
          <cell r="BK321" t="str">
            <v>JobeWatson G</v>
          </cell>
          <cell r="BL321">
            <v>286</v>
          </cell>
          <cell r="BM321">
            <v>0</v>
          </cell>
          <cell r="BN321" t="str">
            <v>JobeWatson G</v>
          </cell>
          <cell r="BO321">
            <v>260</v>
          </cell>
          <cell r="BP321">
            <v>0</v>
          </cell>
          <cell r="BQ321" t="str">
            <v>JobeWatson G</v>
          </cell>
          <cell r="BR321">
            <v>286</v>
          </cell>
          <cell r="BS321">
            <v>0</v>
          </cell>
          <cell r="BT321" t="str">
            <v>JobeWatson G</v>
          </cell>
        </row>
        <row r="322">
          <cell r="BF322">
            <v>170</v>
          </cell>
          <cell r="BG322">
            <v>11.15</v>
          </cell>
          <cell r="BH322" t="str">
            <v xml:space="preserve">JonathanGiles </v>
          </cell>
          <cell r="BI322">
            <v>199</v>
          </cell>
          <cell r="BJ322">
            <v>10.9</v>
          </cell>
          <cell r="BK322" t="str">
            <v xml:space="preserve">JonathanGiles </v>
          </cell>
          <cell r="BL322">
            <v>215</v>
          </cell>
          <cell r="BM322">
            <v>7.65</v>
          </cell>
          <cell r="BN322" t="str">
            <v xml:space="preserve">JonathanGiles </v>
          </cell>
          <cell r="BO322">
            <v>49</v>
          </cell>
          <cell r="BP322">
            <v>5.8</v>
          </cell>
          <cell r="BQ322" t="str">
            <v xml:space="preserve">JonathanGiles </v>
          </cell>
          <cell r="BR322">
            <v>181</v>
          </cell>
          <cell r="BS322">
            <v>19.3</v>
          </cell>
          <cell r="BT322" t="str">
            <v xml:space="preserve">JonathanGiles </v>
          </cell>
        </row>
        <row r="323">
          <cell r="BF323">
            <v>286</v>
          </cell>
          <cell r="BG323">
            <v>0</v>
          </cell>
          <cell r="BH323" t="str">
            <v>JonathanORourke R</v>
          </cell>
          <cell r="BI323">
            <v>286</v>
          </cell>
          <cell r="BJ323">
            <v>0</v>
          </cell>
          <cell r="BK323" t="str">
            <v>JonathanORourke R</v>
          </cell>
          <cell r="BL323">
            <v>286</v>
          </cell>
          <cell r="BM323">
            <v>0</v>
          </cell>
          <cell r="BN323" t="str">
            <v>JonathanORourke R</v>
          </cell>
          <cell r="BO323">
            <v>260</v>
          </cell>
          <cell r="BP323">
            <v>0</v>
          </cell>
          <cell r="BQ323" t="str">
            <v>JonathanORourke R</v>
          </cell>
          <cell r="BR323">
            <v>286</v>
          </cell>
          <cell r="BS323">
            <v>0</v>
          </cell>
          <cell r="BT323" t="str">
            <v>JonathanORourke R</v>
          </cell>
        </row>
        <row r="324">
          <cell r="BF324">
            <v>286</v>
          </cell>
          <cell r="BG324">
            <v>0</v>
          </cell>
          <cell r="BH324" t="str">
            <v>JonathonPatton R</v>
          </cell>
          <cell r="BI324">
            <v>286</v>
          </cell>
          <cell r="BJ324">
            <v>0</v>
          </cell>
          <cell r="BK324" t="str">
            <v>JonathonPatton R</v>
          </cell>
          <cell r="BL324">
            <v>286</v>
          </cell>
          <cell r="BM324">
            <v>0</v>
          </cell>
          <cell r="BN324" t="str">
            <v>JonathonPatton R</v>
          </cell>
          <cell r="BO324">
            <v>260</v>
          </cell>
          <cell r="BP324">
            <v>0</v>
          </cell>
          <cell r="BQ324" t="str">
            <v>JonathonPatton R</v>
          </cell>
          <cell r="BR324">
            <v>286</v>
          </cell>
          <cell r="BS324">
            <v>0</v>
          </cell>
          <cell r="BT324" t="str">
            <v>JonathonPatton R</v>
          </cell>
        </row>
        <row r="325">
          <cell r="BF325">
            <v>286</v>
          </cell>
          <cell r="BG325">
            <v>0</v>
          </cell>
          <cell r="BH325" t="str">
            <v xml:space="preserve">JoshBruce </v>
          </cell>
          <cell r="BI325">
            <v>286</v>
          </cell>
          <cell r="BJ325">
            <v>0</v>
          </cell>
          <cell r="BK325" t="str">
            <v xml:space="preserve">JoshBruce </v>
          </cell>
          <cell r="BL325">
            <v>286</v>
          </cell>
          <cell r="BM325">
            <v>0</v>
          </cell>
          <cell r="BN325" t="str">
            <v xml:space="preserve">JoshBruce </v>
          </cell>
          <cell r="BO325">
            <v>260</v>
          </cell>
          <cell r="BP325">
            <v>0</v>
          </cell>
          <cell r="BQ325" t="str">
            <v xml:space="preserve">JoshBruce </v>
          </cell>
          <cell r="BR325">
            <v>286</v>
          </cell>
          <cell r="BS325">
            <v>0</v>
          </cell>
          <cell r="BT325" t="str">
            <v xml:space="preserve">JoshBruce </v>
          </cell>
        </row>
        <row r="326">
          <cell r="BF326">
            <v>286</v>
          </cell>
          <cell r="BG326">
            <v>0</v>
          </cell>
          <cell r="BH326" t="str">
            <v xml:space="preserve">KurtAylett </v>
          </cell>
          <cell r="BI326">
            <v>286</v>
          </cell>
          <cell r="BJ326">
            <v>0</v>
          </cell>
          <cell r="BK326" t="str">
            <v xml:space="preserve">KurtAylett </v>
          </cell>
          <cell r="BL326">
            <v>286</v>
          </cell>
          <cell r="BM326">
            <v>0</v>
          </cell>
          <cell r="BN326" t="str">
            <v xml:space="preserve">KurtAylett </v>
          </cell>
          <cell r="BO326">
            <v>260</v>
          </cell>
          <cell r="BP326">
            <v>0</v>
          </cell>
          <cell r="BQ326" t="str">
            <v xml:space="preserve">KurtAylett </v>
          </cell>
          <cell r="BR326">
            <v>286</v>
          </cell>
          <cell r="BS326">
            <v>0</v>
          </cell>
          <cell r="BT326" t="str">
            <v xml:space="preserve">KurtAylett </v>
          </cell>
        </row>
        <row r="327">
          <cell r="BF327">
            <v>286</v>
          </cell>
          <cell r="BG327">
            <v>0</v>
          </cell>
          <cell r="BH327" t="str">
            <v>LachieWhitfield G</v>
          </cell>
          <cell r="BI327">
            <v>286</v>
          </cell>
          <cell r="BJ327">
            <v>0</v>
          </cell>
          <cell r="BK327" t="str">
            <v>LachieWhitfield G</v>
          </cell>
          <cell r="BL327">
            <v>286</v>
          </cell>
          <cell r="BM327">
            <v>0</v>
          </cell>
          <cell r="BN327" t="str">
            <v>LachieWhitfield G</v>
          </cell>
          <cell r="BO327">
            <v>260</v>
          </cell>
          <cell r="BP327">
            <v>0</v>
          </cell>
          <cell r="BQ327" t="str">
            <v>LachieWhitfield G</v>
          </cell>
          <cell r="BR327">
            <v>286</v>
          </cell>
          <cell r="BS327">
            <v>0</v>
          </cell>
          <cell r="BT327" t="str">
            <v>LachieWhitfield G</v>
          </cell>
        </row>
        <row r="328">
          <cell r="BF328">
            <v>286</v>
          </cell>
          <cell r="BG328">
            <v>0</v>
          </cell>
          <cell r="BH328" t="str">
            <v>LachlanPlowman R</v>
          </cell>
          <cell r="BI328">
            <v>286</v>
          </cell>
          <cell r="BJ328">
            <v>0</v>
          </cell>
          <cell r="BK328" t="str">
            <v>LachlanPlowman R</v>
          </cell>
          <cell r="BL328">
            <v>286</v>
          </cell>
          <cell r="BM328">
            <v>0</v>
          </cell>
          <cell r="BN328" t="str">
            <v>LachlanPlowman R</v>
          </cell>
          <cell r="BO328">
            <v>260</v>
          </cell>
          <cell r="BP328">
            <v>0</v>
          </cell>
          <cell r="BQ328" t="str">
            <v>LachlanPlowman R</v>
          </cell>
          <cell r="BR328">
            <v>286</v>
          </cell>
          <cell r="BS328">
            <v>0</v>
          </cell>
          <cell r="BT328" t="str">
            <v>LachlanPlowman R</v>
          </cell>
        </row>
        <row r="329">
          <cell r="BF329">
            <v>286</v>
          </cell>
          <cell r="BG329">
            <v>0</v>
          </cell>
          <cell r="BH329" t="str">
            <v xml:space="preserve">LiamSumner </v>
          </cell>
          <cell r="BI329">
            <v>286</v>
          </cell>
          <cell r="BJ329">
            <v>0</v>
          </cell>
          <cell r="BK329" t="str">
            <v xml:space="preserve">LiamSumner </v>
          </cell>
          <cell r="BL329">
            <v>286</v>
          </cell>
          <cell r="BM329">
            <v>0</v>
          </cell>
          <cell r="BN329" t="str">
            <v xml:space="preserve">LiamSumner </v>
          </cell>
          <cell r="BO329">
            <v>260</v>
          </cell>
          <cell r="BP329">
            <v>0</v>
          </cell>
          <cell r="BQ329" t="str">
            <v xml:space="preserve">LiamSumner </v>
          </cell>
          <cell r="BR329">
            <v>286</v>
          </cell>
          <cell r="BS329">
            <v>0</v>
          </cell>
          <cell r="BT329" t="str">
            <v xml:space="preserve">LiamSumner </v>
          </cell>
        </row>
        <row r="330">
          <cell r="BF330">
            <v>286</v>
          </cell>
          <cell r="BG330">
            <v>0</v>
          </cell>
          <cell r="BH330" t="str">
            <v xml:space="preserve">MarkWhiley </v>
          </cell>
          <cell r="BI330">
            <v>286</v>
          </cell>
          <cell r="BJ330">
            <v>0</v>
          </cell>
          <cell r="BK330" t="str">
            <v xml:space="preserve">MarkWhiley </v>
          </cell>
          <cell r="BL330">
            <v>286</v>
          </cell>
          <cell r="BM330">
            <v>0</v>
          </cell>
          <cell r="BN330" t="str">
            <v xml:space="preserve">MarkWhiley </v>
          </cell>
          <cell r="BO330">
            <v>260</v>
          </cell>
          <cell r="BP330">
            <v>0</v>
          </cell>
          <cell r="BQ330" t="str">
            <v xml:space="preserve">MarkWhiley </v>
          </cell>
          <cell r="BR330">
            <v>286</v>
          </cell>
          <cell r="BS330">
            <v>0</v>
          </cell>
          <cell r="BT330" t="str">
            <v xml:space="preserve">MarkWhiley </v>
          </cell>
        </row>
        <row r="331">
          <cell r="BF331">
            <v>286</v>
          </cell>
          <cell r="BG331">
            <v>0</v>
          </cell>
          <cell r="BH331" t="str">
            <v>MatthewBuntine Rd6</v>
          </cell>
          <cell r="BI331">
            <v>286</v>
          </cell>
          <cell r="BJ331">
            <v>0</v>
          </cell>
          <cell r="BK331" t="str">
            <v>MatthewBuntine Rd6</v>
          </cell>
          <cell r="BL331">
            <v>286</v>
          </cell>
          <cell r="BM331">
            <v>0</v>
          </cell>
          <cell r="BN331" t="str">
            <v>MatthewBuntine Rd6</v>
          </cell>
          <cell r="BO331">
            <v>260</v>
          </cell>
          <cell r="BP331">
            <v>0</v>
          </cell>
          <cell r="BQ331" t="str">
            <v>MatthewBuntine Rd6</v>
          </cell>
          <cell r="BR331">
            <v>286</v>
          </cell>
          <cell r="BS331">
            <v>0</v>
          </cell>
          <cell r="BT331" t="str">
            <v>MatthewBuntine Rd6</v>
          </cell>
        </row>
        <row r="332">
          <cell r="BF332">
            <v>282</v>
          </cell>
          <cell r="BG332">
            <v>5.5555555555555554</v>
          </cell>
          <cell r="BH332" t="str">
            <v xml:space="preserve">NathanWilson </v>
          </cell>
          <cell r="BI332">
            <v>275</v>
          </cell>
          <cell r="BJ332">
            <v>6</v>
          </cell>
          <cell r="BK332" t="str">
            <v xml:space="preserve">NathanWilson </v>
          </cell>
          <cell r="BL332">
            <v>136</v>
          </cell>
          <cell r="BM332">
            <v>10.444444444444445</v>
          </cell>
          <cell r="BN332" t="str">
            <v xml:space="preserve">NathanWilson </v>
          </cell>
          <cell r="BO332">
            <v>76</v>
          </cell>
          <cell r="BP332">
            <v>4.333333333333333</v>
          </cell>
          <cell r="BQ332" t="str">
            <v xml:space="preserve">NathanWilson </v>
          </cell>
          <cell r="BR332">
            <v>275</v>
          </cell>
          <cell r="BS332">
            <v>13.5</v>
          </cell>
          <cell r="BT332" t="str">
            <v xml:space="preserve">NathanWilson </v>
          </cell>
        </row>
        <row r="333">
          <cell r="BF333">
            <v>240</v>
          </cell>
          <cell r="BG333">
            <v>9.0001250000000006</v>
          </cell>
          <cell r="BH333" t="str">
            <v xml:space="preserve">NickHaynes </v>
          </cell>
          <cell r="BI333">
            <v>217</v>
          </cell>
          <cell r="BJ333">
            <v>10.25</v>
          </cell>
          <cell r="BK333" t="str">
            <v xml:space="preserve">NickHaynes </v>
          </cell>
          <cell r="BL333">
            <v>152</v>
          </cell>
          <cell r="BM333">
            <v>9.875</v>
          </cell>
          <cell r="BN333" t="str">
            <v xml:space="preserve">NickHaynes </v>
          </cell>
          <cell r="BO333">
            <v>200</v>
          </cell>
          <cell r="BP333">
            <v>0.875</v>
          </cell>
          <cell r="BQ333" t="str">
            <v xml:space="preserve">NickHaynes </v>
          </cell>
          <cell r="BR333">
            <v>255</v>
          </cell>
          <cell r="BS333">
            <v>15.375062499999999</v>
          </cell>
          <cell r="BT333" t="str">
            <v xml:space="preserve">NickHaynes </v>
          </cell>
        </row>
        <row r="334">
          <cell r="BF334">
            <v>119</v>
          </cell>
          <cell r="BG334">
            <v>12.818181818181818</v>
          </cell>
          <cell r="BH334" t="str">
            <v xml:space="preserve">PhilDavis </v>
          </cell>
          <cell r="BI334">
            <v>18</v>
          </cell>
          <cell r="BJ334">
            <v>20.09090909090909</v>
          </cell>
          <cell r="BK334" t="str">
            <v xml:space="preserve">PhilDavis </v>
          </cell>
          <cell r="BL334">
            <v>219</v>
          </cell>
          <cell r="BM334">
            <v>7.4545454545454541</v>
          </cell>
          <cell r="BN334" t="str">
            <v xml:space="preserve">PhilDavis </v>
          </cell>
          <cell r="BO334">
            <v>178</v>
          </cell>
          <cell r="BP334">
            <v>1.4090909090909092</v>
          </cell>
          <cell r="BQ334" t="str">
            <v xml:space="preserve">PhilDavis </v>
          </cell>
          <cell r="BR334">
            <v>100</v>
          </cell>
          <cell r="BS334">
            <v>21.931818181818183</v>
          </cell>
          <cell r="BT334" t="str">
            <v xml:space="preserve">PhilDavis </v>
          </cell>
        </row>
        <row r="335">
          <cell r="BF335">
            <v>20</v>
          </cell>
          <cell r="BG335">
            <v>17.333399999999997</v>
          </cell>
          <cell r="BH335" t="str">
            <v xml:space="preserve">RhysPalmer </v>
          </cell>
          <cell r="BI335">
            <v>78</v>
          </cell>
          <cell r="BJ335">
            <v>15.866666666666667</v>
          </cell>
          <cell r="BK335" t="str">
            <v xml:space="preserve">RhysPalmer </v>
          </cell>
          <cell r="BL335">
            <v>159</v>
          </cell>
          <cell r="BM335">
            <v>9.6</v>
          </cell>
          <cell r="BN335" t="str">
            <v xml:space="preserve">RhysPalmer </v>
          </cell>
          <cell r="BO335">
            <v>81</v>
          </cell>
          <cell r="BP335">
            <v>4.2</v>
          </cell>
          <cell r="BQ335" t="str">
            <v xml:space="preserve">RhysPalmer </v>
          </cell>
          <cell r="BR335">
            <v>53</v>
          </cell>
          <cell r="BS335">
            <v>24.366699999999998</v>
          </cell>
          <cell r="BT335" t="str">
            <v xml:space="preserve">RhysPalmer </v>
          </cell>
        </row>
        <row r="336">
          <cell r="BF336">
            <v>112</v>
          </cell>
          <cell r="BG336">
            <v>13.111111111111111</v>
          </cell>
          <cell r="BH336" t="str">
            <v xml:space="preserve">SamDarley </v>
          </cell>
          <cell r="BI336">
            <v>152</v>
          </cell>
          <cell r="BJ336">
            <v>13.111111111111111</v>
          </cell>
          <cell r="BK336" t="str">
            <v xml:space="preserve">SamDarley </v>
          </cell>
          <cell r="BL336">
            <v>183</v>
          </cell>
          <cell r="BM336">
            <v>8.8888888888888893</v>
          </cell>
          <cell r="BN336" t="str">
            <v xml:space="preserve">SamDarley </v>
          </cell>
          <cell r="BO336">
            <v>260</v>
          </cell>
          <cell r="BP336">
            <v>0</v>
          </cell>
          <cell r="BQ336" t="str">
            <v xml:space="preserve">SamDarley </v>
          </cell>
          <cell r="BR336">
            <v>207</v>
          </cell>
          <cell r="BS336">
            <v>18.111111111111111</v>
          </cell>
          <cell r="BT336" t="str">
            <v xml:space="preserve">SamDarley </v>
          </cell>
        </row>
        <row r="337">
          <cell r="BF337">
            <v>286</v>
          </cell>
          <cell r="BG337">
            <v>0</v>
          </cell>
          <cell r="BH337" t="str">
            <v xml:space="preserve">SamFrost </v>
          </cell>
          <cell r="BI337">
            <v>286</v>
          </cell>
          <cell r="BJ337">
            <v>0</v>
          </cell>
          <cell r="BK337" t="str">
            <v xml:space="preserve">SamFrost </v>
          </cell>
          <cell r="BL337">
            <v>286</v>
          </cell>
          <cell r="BM337">
            <v>0</v>
          </cell>
          <cell r="BN337" t="str">
            <v xml:space="preserve">SamFrost </v>
          </cell>
          <cell r="BO337">
            <v>260</v>
          </cell>
          <cell r="BP337">
            <v>0</v>
          </cell>
          <cell r="BQ337" t="str">
            <v xml:space="preserve">SamFrost </v>
          </cell>
          <cell r="BR337">
            <v>286</v>
          </cell>
          <cell r="BS337">
            <v>0</v>
          </cell>
          <cell r="BT337" t="str">
            <v xml:space="preserve">SamFrost </v>
          </cell>
        </row>
        <row r="338">
          <cell r="BF338">
            <v>286</v>
          </cell>
          <cell r="BG338">
            <v>0</v>
          </cell>
          <cell r="BH338" t="str">
            <v>SamJReid G</v>
          </cell>
          <cell r="BI338">
            <v>286</v>
          </cell>
          <cell r="BJ338">
            <v>0</v>
          </cell>
          <cell r="BK338" t="str">
            <v>SamJReid G</v>
          </cell>
          <cell r="BL338">
            <v>286</v>
          </cell>
          <cell r="BM338">
            <v>0</v>
          </cell>
          <cell r="BN338" t="str">
            <v>SamJReid G</v>
          </cell>
          <cell r="BO338">
            <v>260</v>
          </cell>
          <cell r="BP338">
            <v>0</v>
          </cell>
          <cell r="BQ338" t="str">
            <v>SamJReid G</v>
          </cell>
          <cell r="BR338">
            <v>286</v>
          </cell>
          <cell r="BS338">
            <v>0</v>
          </cell>
          <cell r="BT338" t="str">
            <v>SamJReid G</v>
          </cell>
        </row>
        <row r="339">
          <cell r="BF339">
            <v>286</v>
          </cell>
          <cell r="BG339">
            <v>0</v>
          </cell>
          <cell r="BH339" t="str">
            <v xml:space="preserve">SamSchulz </v>
          </cell>
          <cell r="BI339">
            <v>286</v>
          </cell>
          <cell r="BJ339">
            <v>0</v>
          </cell>
          <cell r="BK339" t="str">
            <v xml:space="preserve">SamSchulz </v>
          </cell>
          <cell r="BL339">
            <v>286</v>
          </cell>
          <cell r="BM339">
            <v>0</v>
          </cell>
          <cell r="BN339" t="str">
            <v xml:space="preserve">SamSchulz </v>
          </cell>
          <cell r="BO339">
            <v>260</v>
          </cell>
          <cell r="BP339">
            <v>0</v>
          </cell>
          <cell r="BQ339" t="str">
            <v xml:space="preserve">SamSchulz </v>
          </cell>
          <cell r="BR339">
            <v>286</v>
          </cell>
          <cell r="BS339">
            <v>0</v>
          </cell>
          <cell r="BT339" t="str">
            <v xml:space="preserve">SamSchulz </v>
          </cell>
        </row>
        <row r="340">
          <cell r="BF340">
            <v>286</v>
          </cell>
          <cell r="BG340">
            <v>0</v>
          </cell>
          <cell r="BH340" t="str">
            <v>SetantaOhAilpin X</v>
          </cell>
          <cell r="BI340">
            <v>286</v>
          </cell>
          <cell r="BJ340">
            <v>0</v>
          </cell>
          <cell r="BK340" t="str">
            <v>SetantaOhAilpin X</v>
          </cell>
          <cell r="BL340">
            <v>286</v>
          </cell>
          <cell r="BM340">
            <v>0</v>
          </cell>
          <cell r="BN340" t="str">
            <v>SetantaOhAilpin X</v>
          </cell>
          <cell r="BO340">
            <v>260</v>
          </cell>
          <cell r="BP340">
            <v>0</v>
          </cell>
          <cell r="BQ340" t="str">
            <v>SetantaOhAilpin X</v>
          </cell>
          <cell r="BR340">
            <v>286</v>
          </cell>
          <cell r="BS340">
            <v>0</v>
          </cell>
          <cell r="BT340" t="str">
            <v>SetantaOhAilpin X</v>
          </cell>
        </row>
        <row r="341">
          <cell r="BF341">
            <v>137</v>
          </cell>
          <cell r="BG341">
            <v>12.200100000000001</v>
          </cell>
          <cell r="BH341" t="str">
            <v xml:space="preserve">ShaunEdwards </v>
          </cell>
          <cell r="BI341">
            <v>189</v>
          </cell>
          <cell r="BJ341">
            <v>11.4</v>
          </cell>
          <cell r="BK341" t="str">
            <v xml:space="preserve">ShaunEdwards </v>
          </cell>
          <cell r="BL341">
            <v>268</v>
          </cell>
          <cell r="BM341">
            <v>4.5</v>
          </cell>
          <cell r="BN341" t="str">
            <v xml:space="preserve">ShaunEdwards </v>
          </cell>
          <cell r="BO341">
            <v>171</v>
          </cell>
          <cell r="BP341">
            <v>1.6</v>
          </cell>
          <cell r="BQ341" t="str">
            <v xml:space="preserve">ShaunEdwards </v>
          </cell>
          <cell r="BR341">
            <v>256</v>
          </cell>
          <cell r="BS341">
            <v>15.35005</v>
          </cell>
          <cell r="BT341" t="str">
            <v xml:space="preserve">ShaunEdwards </v>
          </cell>
        </row>
        <row r="342">
          <cell r="BF342">
            <v>286</v>
          </cell>
          <cell r="BG342">
            <v>0</v>
          </cell>
          <cell r="BH342" t="str">
            <v>StephenConiglio R</v>
          </cell>
          <cell r="BI342">
            <v>286</v>
          </cell>
          <cell r="BJ342">
            <v>0</v>
          </cell>
          <cell r="BK342" t="str">
            <v>StephenConiglio R</v>
          </cell>
          <cell r="BL342">
            <v>286</v>
          </cell>
          <cell r="BM342">
            <v>0</v>
          </cell>
          <cell r="BN342" t="str">
            <v>StephenConiglio R</v>
          </cell>
          <cell r="BO342">
            <v>260</v>
          </cell>
          <cell r="BP342">
            <v>0</v>
          </cell>
          <cell r="BQ342" t="str">
            <v>StephenConiglio R</v>
          </cell>
          <cell r="BR342">
            <v>286</v>
          </cell>
          <cell r="BS342">
            <v>0</v>
          </cell>
          <cell r="BT342" t="str">
            <v>StephenConiglio R</v>
          </cell>
        </row>
        <row r="343">
          <cell r="BF343">
            <v>286</v>
          </cell>
          <cell r="BG343">
            <v>0</v>
          </cell>
          <cell r="BH343" t="str">
            <v xml:space="preserve">StephenGilham </v>
          </cell>
          <cell r="BI343">
            <v>286</v>
          </cell>
          <cell r="BJ343">
            <v>0</v>
          </cell>
          <cell r="BK343" t="str">
            <v xml:space="preserve">StephenGilham </v>
          </cell>
          <cell r="BL343">
            <v>286</v>
          </cell>
          <cell r="BM343">
            <v>0</v>
          </cell>
          <cell r="BN343" t="str">
            <v xml:space="preserve">StephenGilham </v>
          </cell>
          <cell r="BO343">
            <v>260</v>
          </cell>
          <cell r="BP343">
            <v>0</v>
          </cell>
          <cell r="BQ343" t="str">
            <v xml:space="preserve">StephenGilham </v>
          </cell>
          <cell r="BR343">
            <v>286</v>
          </cell>
          <cell r="BS343">
            <v>0</v>
          </cell>
          <cell r="BT343" t="str">
            <v xml:space="preserve">StephenGilham </v>
          </cell>
        </row>
        <row r="344">
          <cell r="BF344">
            <v>286</v>
          </cell>
          <cell r="BG344">
            <v>0</v>
          </cell>
          <cell r="BH344" t="str">
            <v xml:space="preserve">SteveClifton </v>
          </cell>
          <cell r="BI344">
            <v>286</v>
          </cell>
          <cell r="BJ344">
            <v>0</v>
          </cell>
          <cell r="BK344" t="str">
            <v xml:space="preserve">SteveClifton </v>
          </cell>
          <cell r="BL344">
            <v>286</v>
          </cell>
          <cell r="BM344">
            <v>0</v>
          </cell>
          <cell r="BN344" t="str">
            <v xml:space="preserve">SteveClifton </v>
          </cell>
          <cell r="BO344">
            <v>260</v>
          </cell>
          <cell r="BP344">
            <v>0</v>
          </cell>
          <cell r="BQ344" t="str">
            <v xml:space="preserve">SteveClifton </v>
          </cell>
          <cell r="BR344">
            <v>286</v>
          </cell>
          <cell r="BS344">
            <v>0</v>
          </cell>
          <cell r="BT344" t="str">
            <v xml:space="preserve">SteveClifton </v>
          </cell>
        </row>
        <row r="345">
          <cell r="BF345">
            <v>14</v>
          </cell>
          <cell r="BG345">
            <v>17.733333333333334</v>
          </cell>
          <cell r="BH345" t="str">
            <v xml:space="preserve">TaylorAdams </v>
          </cell>
          <cell r="BI345">
            <v>188</v>
          </cell>
          <cell r="BJ345">
            <v>11.466666666666667</v>
          </cell>
          <cell r="BK345" t="str">
            <v xml:space="preserve">TaylorAdams </v>
          </cell>
          <cell r="BL345">
            <v>46</v>
          </cell>
          <cell r="BM345">
            <v>15.533333333333333</v>
          </cell>
          <cell r="BN345" t="str">
            <v xml:space="preserve">TaylorAdams </v>
          </cell>
          <cell r="BO345">
            <v>150</v>
          </cell>
          <cell r="BP345">
            <v>2.0666666666666669</v>
          </cell>
          <cell r="BQ345" t="str">
            <v xml:space="preserve">TaylorAdams </v>
          </cell>
          <cell r="BR345">
            <v>52</v>
          </cell>
          <cell r="BS345">
            <v>24.466666666666665</v>
          </cell>
          <cell r="BT345" t="str">
            <v xml:space="preserve">TaylorAdams </v>
          </cell>
        </row>
        <row r="346">
          <cell r="BF346">
            <v>286</v>
          </cell>
          <cell r="BG346">
            <v>0</v>
          </cell>
          <cell r="BH346" t="str">
            <v xml:space="preserve">TimGolds </v>
          </cell>
          <cell r="BI346">
            <v>286</v>
          </cell>
          <cell r="BJ346">
            <v>0</v>
          </cell>
          <cell r="BK346" t="str">
            <v xml:space="preserve">TimGolds </v>
          </cell>
          <cell r="BL346">
            <v>286</v>
          </cell>
          <cell r="BM346">
            <v>0</v>
          </cell>
          <cell r="BN346" t="str">
            <v xml:space="preserve">TimGolds </v>
          </cell>
          <cell r="BO346">
            <v>260</v>
          </cell>
          <cell r="BP346">
            <v>0</v>
          </cell>
          <cell r="BQ346" t="str">
            <v xml:space="preserve">TimGolds </v>
          </cell>
          <cell r="BR346">
            <v>286</v>
          </cell>
          <cell r="BS346">
            <v>0</v>
          </cell>
          <cell r="BT346" t="str">
            <v xml:space="preserve">TimGolds </v>
          </cell>
        </row>
        <row r="347">
          <cell r="BF347">
            <v>159</v>
          </cell>
          <cell r="BG347">
            <v>11.538461538461538</v>
          </cell>
          <cell r="BH347" t="str">
            <v xml:space="preserve">TimMohr </v>
          </cell>
          <cell r="BI347">
            <v>83</v>
          </cell>
          <cell r="BJ347">
            <v>15.692307692307692</v>
          </cell>
          <cell r="BK347" t="str">
            <v xml:space="preserve">TimMohr </v>
          </cell>
          <cell r="BL347">
            <v>189</v>
          </cell>
          <cell r="BM347">
            <v>8.615384615384615</v>
          </cell>
          <cell r="BN347" t="str">
            <v xml:space="preserve">TimMohr </v>
          </cell>
          <cell r="BO347">
            <v>227</v>
          </cell>
          <cell r="BP347">
            <v>0.46153846153846156</v>
          </cell>
          <cell r="BQ347" t="str">
            <v xml:space="preserve">TimMohr </v>
          </cell>
          <cell r="BR347">
            <v>200</v>
          </cell>
          <cell r="BS347">
            <v>18.46153846153846</v>
          </cell>
          <cell r="BT347" t="str">
            <v xml:space="preserve">TimMohr </v>
          </cell>
        </row>
        <row r="348">
          <cell r="BF348">
            <v>286</v>
          </cell>
          <cell r="BG348">
            <v>0</v>
          </cell>
          <cell r="BH348" t="str">
            <v xml:space="preserve">JonathanBrown </v>
          </cell>
          <cell r="BI348">
            <v>286</v>
          </cell>
          <cell r="BJ348">
            <v>0</v>
          </cell>
          <cell r="BK348" t="str">
            <v xml:space="preserve">JonathanBrown </v>
          </cell>
          <cell r="BL348">
            <v>286</v>
          </cell>
          <cell r="BM348">
            <v>0</v>
          </cell>
          <cell r="BN348" t="str">
            <v xml:space="preserve">JonathanBrown </v>
          </cell>
          <cell r="BO348">
            <v>260</v>
          </cell>
          <cell r="BP348">
            <v>0</v>
          </cell>
          <cell r="BQ348" t="str">
            <v xml:space="preserve">JonathanBrown </v>
          </cell>
          <cell r="BR348">
            <v>286</v>
          </cell>
          <cell r="BS348">
            <v>0</v>
          </cell>
          <cell r="BT348" t="str">
            <v xml:space="preserve">JonathanBrown </v>
          </cell>
        </row>
        <row r="349">
          <cell r="BF349">
            <v>59</v>
          </cell>
          <cell r="BG349">
            <v>15.500166666666665</v>
          </cell>
          <cell r="BH349" t="str">
            <v xml:space="preserve">TomasBugg </v>
          </cell>
          <cell r="BI349">
            <v>129</v>
          </cell>
          <cell r="BJ349">
            <v>13.888888888888889</v>
          </cell>
          <cell r="BK349" t="str">
            <v xml:space="preserve">TomasBugg </v>
          </cell>
          <cell r="BL349">
            <v>73</v>
          </cell>
          <cell r="BM349">
            <v>13.722222222222221</v>
          </cell>
          <cell r="BN349" t="str">
            <v xml:space="preserve">TomasBugg </v>
          </cell>
          <cell r="BO349">
            <v>147</v>
          </cell>
          <cell r="BP349">
            <v>2.1666666666666665</v>
          </cell>
          <cell r="BQ349" t="str">
            <v xml:space="preserve">TomasBugg </v>
          </cell>
          <cell r="BR349">
            <v>66</v>
          </cell>
          <cell r="BS349">
            <v>23.694527777777775</v>
          </cell>
          <cell r="BT349" t="str">
            <v xml:space="preserve">TomasBugg </v>
          </cell>
        </row>
        <row r="350">
          <cell r="BF350">
            <v>286</v>
          </cell>
          <cell r="BG350">
            <v>0</v>
          </cell>
          <cell r="BH350" t="str">
            <v>SebastianRoss R</v>
          </cell>
          <cell r="BI350">
            <v>286</v>
          </cell>
          <cell r="BJ350">
            <v>0</v>
          </cell>
          <cell r="BK350" t="str">
            <v>SebastianRoss R</v>
          </cell>
          <cell r="BL350">
            <v>286</v>
          </cell>
          <cell r="BM350">
            <v>0</v>
          </cell>
          <cell r="BN350" t="str">
            <v>SebastianRoss R</v>
          </cell>
          <cell r="BO350">
            <v>260</v>
          </cell>
          <cell r="BP350">
            <v>0</v>
          </cell>
          <cell r="BQ350" t="str">
            <v>SebastianRoss R</v>
          </cell>
          <cell r="BR350">
            <v>286</v>
          </cell>
          <cell r="BS350">
            <v>0</v>
          </cell>
          <cell r="BT350" t="str">
            <v>SebastianRoss R</v>
          </cell>
        </row>
        <row r="351">
          <cell r="BF351">
            <v>182</v>
          </cell>
          <cell r="BG351">
            <v>10.8</v>
          </cell>
          <cell r="BH351" t="str">
            <v xml:space="preserve">WillHoskin-Elliott </v>
          </cell>
          <cell r="BI351">
            <v>133</v>
          </cell>
          <cell r="BJ351">
            <v>13.6</v>
          </cell>
          <cell r="BK351" t="str">
            <v xml:space="preserve">WillHoskin-Elliott </v>
          </cell>
          <cell r="BL351">
            <v>259</v>
          </cell>
          <cell r="BM351">
            <v>5.2</v>
          </cell>
          <cell r="BN351" t="str">
            <v xml:space="preserve">WillHoskin-Elliott </v>
          </cell>
          <cell r="BO351">
            <v>54</v>
          </cell>
          <cell r="BP351">
            <v>5.6</v>
          </cell>
          <cell r="BQ351" t="str">
            <v xml:space="preserve">WillHoskin-Elliott </v>
          </cell>
          <cell r="BR351">
            <v>212</v>
          </cell>
          <cell r="BS351">
            <v>18</v>
          </cell>
          <cell r="BT351" t="str">
            <v xml:space="preserve">WillHoskin-Elliott </v>
          </cell>
        </row>
        <row r="352">
          <cell r="BF352">
            <v>198</v>
          </cell>
          <cell r="BG352">
            <v>10.44</v>
          </cell>
          <cell r="BH352" t="str">
            <v xml:space="preserve">BenStratton </v>
          </cell>
          <cell r="BI352">
            <v>117</v>
          </cell>
          <cell r="BJ352">
            <v>14.24</v>
          </cell>
          <cell r="BK352" t="str">
            <v xml:space="preserve">BenStratton </v>
          </cell>
          <cell r="BL352">
            <v>88</v>
          </cell>
          <cell r="BM352">
            <v>12.72</v>
          </cell>
          <cell r="BN352" t="str">
            <v xml:space="preserve">BenStratton </v>
          </cell>
          <cell r="BO352">
            <v>260</v>
          </cell>
          <cell r="BP352">
            <v>0</v>
          </cell>
          <cell r="BQ352" t="str">
            <v xml:space="preserve">BenStratton </v>
          </cell>
          <cell r="BR352">
            <v>178</v>
          </cell>
          <cell r="BS352">
            <v>19.34</v>
          </cell>
          <cell r="BT352" t="str">
            <v xml:space="preserve">BenStratton </v>
          </cell>
        </row>
        <row r="353">
          <cell r="BF353">
            <v>286</v>
          </cell>
          <cell r="BG353">
            <v>0</v>
          </cell>
          <cell r="BH353" t="str">
            <v xml:space="preserve">BradleyHill </v>
          </cell>
          <cell r="BI353">
            <v>286</v>
          </cell>
          <cell r="BJ353">
            <v>0</v>
          </cell>
          <cell r="BK353" t="str">
            <v xml:space="preserve">BradleyHill </v>
          </cell>
          <cell r="BL353">
            <v>286</v>
          </cell>
          <cell r="BM353">
            <v>0</v>
          </cell>
          <cell r="BN353" t="str">
            <v xml:space="preserve">BradleyHill </v>
          </cell>
          <cell r="BO353">
            <v>260</v>
          </cell>
          <cell r="BP353">
            <v>0</v>
          </cell>
          <cell r="BQ353" t="str">
            <v xml:space="preserve">BradleyHill </v>
          </cell>
          <cell r="BR353">
            <v>286</v>
          </cell>
          <cell r="BS353">
            <v>0</v>
          </cell>
          <cell r="BT353" t="str">
            <v xml:space="preserve">BradleyHill </v>
          </cell>
        </row>
        <row r="354">
          <cell r="BF354">
            <v>286</v>
          </cell>
          <cell r="BG354">
            <v>0</v>
          </cell>
          <cell r="BH354" t="str">
            <v xml:space="preserve">BradSewell </v>
          </cell>
          <cell r="BI354">
            <v>286</v>
          </cell>
          <cell r="BJ354">
            <v>0</v>
          </cell>
          <cell r="BK354" t="str">
            <v xml:space="preserve">BradSewell </v>
          </cell>
          <cell r="BL354">
            <v>286</v>
          </cell>
          <cell r="BM354">
            <v>0</v>
          </cell>
          <cell r="BN354" t="str">
            <v xml:space="preserve">BradSewell </v>
          </cell>
          <cell r="BO354">
            <v>260</v>
          </cell>
          <cell r="BP354">
            <v>0</v>
          </cell>
          <cell r="BQ354" t="str">
            <v xml:space="preserve">BradSewell </v>
          </cell>
          <cell r="BR354">
            <v>286</v>
          </cell>
          <cell r="BS354">
            <v>0</v>
          </cell>
          <cell r="BT354" t="str">
            <v xml:space="preserve">BradSewell </v>
          </cell>
        </row>
        <row r="355">
          <cell r="BF355">
            <v>7</v>
          </cell>
          <cell r="BG355">
            <v>18.681818181818183</v>
          </cell>
          <cell r="BH355" t="str">
            <v xml:space="preserve">BrendanWhitecross </v>
          </cell>
          <cell r="BI355">
            <v>1</v>
          </cell>
          <cell r="BJ355">
            <v>23.363818181818182</v>
          </cell>
          <cell r="BK355" t="str">
            <v xml:space="preserve">BrendanWhitecross </v>
          </cell>
          <cell r="BL355">
            <v>103</v>
          </cell>
          <cell r="BM355">
            <v>11.772727272727273</v>
          </cell>
          <cell r="BN355" t="str">
            <v xml:space="preserve">BrendanWhitecross </v>
          </cell>
          <cell r="BO355">
            <v>123</v>
          </cell>
          <cell r="BP355">
            <v>2.8636363636363638</v>
          </cell>
          <cell r="BQ355" t="str">
            <v xml:space="preserve">BrendanWhitecross </v>
          </cell>
          <cell r="BR355">
            <v>3</v>
          </cell>
          <cell r="BS355">
            <v>28.931909090909087</v>
          </cell>
          <cell r="BT355" t="str">
            <v xml:space="preserve">BrendanWhitecross </v>
          </cell>
        </row>
        <row r="356">
          <cell r="BF356">
            <v>27</v>
          </cell>
          <cell r="BG356">
            <v>16.842105263157894</v>
          </cell>
          <cell r="BH356" t="str">
            <v xml:space="preserve">BrentGuerra </v>
          </cell>
          <cell r="BI356">
            <v>14</v>
          </cell>
          <cell r="BJ356">
            <v>20.315789473684209</v>
          </cell>
          <cell r="BK356" t="str">
            <v xml:space="preserve">BrentGuerra </v>
          </cell>
          <cell r="BL356">
            <v>100</v>
          </cell>
          <cell r="BM356">
            <v>11.842105263157896</v>
          </cell>
          <cell r="BN356" t="str">
            <v xml:space="preserve">BrentGuerra </v>
          </cell>
          <cell r="BO356">
            <v>198</v>
          </cell>
          <cell r="BP356">
            <v>0.89473684210526316</v>
          </cell>
          <cell r="BQ356" t="str">
            <v xml:space="preserve">BrentGuerra </v>
          </cell>
          <cell r="BR356">
            <v>29</v>
          </cell>
          <cell r="BS356">
            <v>25.736842105263158</v>
          </cell>
          <cell r="BT356" t="str">
            <v xml:space="preserve">BrentGuerra </v>
          </cell>
        </row>
        <row r="357">
          <cell r="BF357">
            <v>286</v>
          </cell>
          <cell r="BG357">
            <v>0</v>
          </cell>
          <cell r="BH357" t="str">
            <v xml:space="preserve">TaylorWalker </v>
          </cell>
          <cell r="BI357">
            <v>286</v>
          </cell>
          <cell r="BJ357">
            <v>0</v>
          </cell>
          <cell r="BK357" t="str">
            <v xml:space="preserve">TaylorWalker </v>
          </cell>
          <cell r="BL357">
            <v>286</v>
          </cell>
          <cell r="BM357">
            <v>0</v>
          </cell>
          <cell r="BN357" t="str">
            <v xml:space="preserve">TaylorWalker </v>
          </cell>
          <cell r="BO357">
            <v>260</v>
          </cell>
          <cell r="BP357">
            <v>0</v>
          </cell>
          <cell r="BQ357" t="str">
            <v xml:space="preserve">TaylorWalker </v>
          </cell>
          <cell r="BR357">
            <v>286</v>
          </cell>
          <cell r="BS357">
            <v>0</v>
          </cell>
          <cell r="BT357" t="str">
            <v xml:space="preserve">TaylorWalker </v>
          </cell>
        </row>
        <row r="358">
          <cell r="BF358">
            <v>286</v>
          </cell>
          <cell r="BG358">
            <v>0</v>
          </cell>
          <cell r="BH358" t="str">
            <v xml:space="preserve">JoshKennedy </v>
          </cell>
          <cell r="BI358">
            <v>286</v>
          </cell>
          <cell r="BJ358">
            <v>0</v>
          </cell>
          <cell r="BK358" t="str">
            <v xml:space="preserve">JoshKennedy </v>
          </cell>
          <cell r="BL358">
            <v>286</v>
          </cell>
          <cell r="BM358">
            <v>0</v>
          </cell>
          <cell r="BN358" t="str">
            <v xml:space="preserve">JoshKennedy </v>
          </cell>
          <cell r="BO358">
            <v>260</v>
          </cell>
          <cell r="BP358">
            <v>0</v>
          </cell>
          <cell r="BQ358" t="str">
            <v xml:space="preserve">JoshKennedy </v>
          </cell>
          <cell r="BR358">
            <v>286</v>
          </cell>
          <cell r="BS358">
            <v>0</v>
          </cell>
          <cell r="BT358" t="str">
            <v xml:space="preserve">JoshKennedy </v>
          </cell>
        </row>
        <row r="359">
          <cell r="BF359">
            <v>196</v>
          </cell>
          <cell r="BG359">
            <v>10.541666666666666</v>
          </cell>
          <cell r="BH359" t="str">
            <v>DavidHale Test</v>
          </cell>
          <cell r="BI359">
            <v>173</v>
          </cell>
          <cell r="BJ359">
            <v>12.416666666666666</v>
          </cell>
          <cell r="BK359" t="str">
            <v>DavidHale Test</v>
          </cell>
          <cell r="BL359">
            <v>203</v>
          </cell>
          <cell r="BM359">
            <v>8</v>
          </cell>
          <cell r="BN359" t="str">
            <v>DavidHale Test</v>
          </cell>
          <cell r="BO359">
            <v>36</v>
          </cell>
          <cell r="BP359">
            <v>6.75</v>
          </cell>
          <cell r="BQ359" t="str">
            <v>DavidHale Test</v>
          </cell>
          <cell r="BR359">
            <v>141</v>
          </cell>
          <cell r="BS359">
            <v>20.479166666666668</v>
          </cell>
          <cell r="BT359" t="str">
            <v>DavidHale Test</v>
          </cell>
        </row>
        <row r="360">
          <cell r="BF360">
            <v>286</v>
          </cell>
          <cell r="BG360">
            <v>0</v>
          </cell>
          <cell r="BH360" t="str">
            <v>GrantBirchall G</v>
          </cell>
          <cell r="BI360">
            <v>286</v>
          </cell>
          <cell r="BJ360">
            <v>0</v>
          </cell>
          <cell r="BK360" t="str">
            <v>GrantBirchall G</v>
          </cell>
          <cell r="BL360">
            <v>286</v>
          </cell>
          <cell r="BM360">
            <v>0</v>
          </cell>
          <cell r="BN360" t="str">
            <v>GrantBirchall G</v>
          </cell>
          <cell r="BO360">
            <v>260</v>
          </cell>
          <cell r="BP360">
            <v>0</v>
          </cell>
          <cell r="BQ360" t="str">
            <v>GrantBirchall G</v>
          </cell>
          <cell r="BR360">
            <v>286</v>
          </cell>
          <cell r="BS360">
            <v>0</v>
          </cell>
          <cell r="BT360" t="str">
            <v>GrantBirchall G</v>
          </cell>
        </row>
        <row r="361">
          <cell r="BF361">
            <v>38</v>
          </cell>
          <cell r="BG361">
            <v>16.454545454545453</v>
          </cell>
          <cell r="BH361" t="str">
            <v>IsaacSmith G</v>
          </cell>
          <cell r="BI361">
            <v>74</v>
          </cell>
          <cell r="BJ361">
            <v>16.181818181818183</v>
          </cell>
          <cell r="BK361" t="str">
            <v>IsaacSmith G</v>
          </cell>
          <cell r="BL361">
            <v>18</v>
          </cell>
          <cell r="BM361">
            <v>18.454545454545453</v>
          </cell>
          <cell r="BN361" t="str">
            <v>IsaacSmith G</v>
          </cell>
          <cell r="BO361">
            <v>57</v>
          </cell>
          <cell r="BP361">
            <v>5.2272727272727275</v>
          </cell>
          <cell r="BQ361" t="str">
            <v>IsaacSmith G</v>
          </cell>
          <cell r="BR361">
            <v>4</v>
          </cell>
          <cell r="BS361">
            <v>28.704545454545453</v>
          </cell>
          <cell r="BT361" t="str">
            <v>IsaacSmith G</v>
          </cell>
        </row>
        <row r="362">
          <cell r="BF362">
            <v>286</v>
          </cell>
          <cell r="BG362">
            <v>0</v>
          </cell>
          <cell r="BH362" t="str">
            <v xml:space="preserve">JackGunston </v>
          </cell>
          <cell r="BI362">
            <v>286</v>
          </cell>
          <cell r="BJ362">
            <v>0</v>
          </cell>
          <cell r="BK362" t="str">
            <v xml:space="preserve">JackGunston </v>
          </cell>
          <cell r="BL362">
            <v>286</v>
          </cell>
          <cell r="BM362">
            <v>0</v>
          </cell>
          <cell r="BN362" t="str">
            <v xml:space="preserve">JackGunston </v>
          </cell>
          <cell r="BO362">
            <v>260</v>
          </cell>
          <cell r="BP362">
            <v>0</v>
          </cell>
          <cell r="BQ362" t="str">
            <v xml:space="preserve">JackGunston </v>
          </cell>
          <cell r="BR362">
            <v>286</v>
          </cell>
          <cell r="BS362">
            <v>0</v>
          </cell>
          <cell r="BT362" t="str">
            <v xml:space="preserve">JackGunston </v>
          </cell>
        </row>
        <row r="363">
          <cell r="BF363">
            <v>286</v>
          </cell>
          <cell r="BG363">
            <v>0</v>
          </cell>
          <cell r="BH363" t="str">
            <v xml:space="preserve">JoshMellington </v>
          </cell>
          <cell r="BI363">
            <v>286</v>
          </cell>
          <cell r="BJ363">
            <v>0</v>
          </cell>
          <cell r="BK363" t="str">
            <v xml:space="preserve">JoshMellington </v>
          </cell>
          <cell r="BL363">
            <v>286</v>
          </cell>
          <cell r="BM363">
            <v>0</v>
          </cell>
          <cell r="BN363" t="str">
            <v xml:space="preserve">JoshMellington </v>
          </cell>
          <cell r="BO363">
            <v>260</v>
          </cell>
          <cell r="BP363">
            <v>0</v>
          </cell>
          <cell r="BQ363" t="str">
            <v xml:space="preserve">JoshMellington </v>
          </cell>
          <cell r="BR363">
            <v>286</v>
          </cell>
          <cell r="BS363">
            <v>0</v>
          </cell>
          <cell r="BT363" t="str">
            <v xml:space="preserve">JoshMellington </v>
          </cell>
        </row>
        <row r="364">
          <cell r="BF364">
            <v>286</v>
          </cell>
          <cell r="BG364">
            <v>0</v>
          </cell>
          <cell r="BH364" t="str">
            <v xml:space="preserve">JohnathanSimpkin </v>
          </cell>
          <cell r="BI364">
            <v>286</v>
          </cell>
          <cell r="BJ364">
            <v>0</v>
          </cell>
          <cell r="BK364" t="str">
            <v xml:space="preserve">JohnathanSimpkin </v>
          </cell>
          <cell r="BL364">
            <v>286</v>
          </cell>
          <cell r="BM364">
            <v>0</v>
          </cell>
          <cell r="BN364" t="str">
            <v xml:space="preserve">JohnathanSimpkin </v>
          </cell>
          <cell r="BO364">
            <v>260</v>
          </cell>
          <cell r="BP364">
            <v>0</v>
          </cell>
          <cell r="BQ364" t="str">
            <v xml:space="preserve">JohnathanSimpkin </v>
          </cell>
          <cell r="BR364">
            <v>286</v>
          </cell>
          <cell r="BS364">
            <v>0</v>
          </cell>
          <cell r="BT364" t="str">
            <v xml:space="preserve">JohnathanSimpkin </v>
          </cell>
        </row>
        <row r="365">
          <cell r="BF365">
            <v>286</v>
          </cell>
          <cell r="BG365">
            <v>0</v>
          </cell>
          <cell r="BH365" t="str">
            <v>JordanLewis R</v>
          </cell>
          <cell r="BI365">
            <v>286</v>
          </cell>
          <cell r="BJ365">
            <v>0</v>
          </cell>
          <cell r="BK365" t="str">
            <v>JordanLewis R</v>
          </cell>
          <cell r="BL365">
            <v>286</v>
          </cell>
          <cell r="BM365">
            <v>0</v>
          </cell>
          <cell r="BN365" t="str">
            <v>JordanLewis R</v>
          </cell>
          <cell r="BO365">
            <v>260</v>
          </cell>
          <cell r="BP365">
            <v>0</v>
          </cell>
          <cell r="BQ365" t="str">
            <v>JordanLewis R</v>
          </cell>
          <cell r="BR365">
            <v>286</v>
          </cell>
          <cell r="BS365">
            <v>0</v>
          </cell>
          <cell r="BT365" t="str">
            <v>JordanLewis R</v>
          </cell>
        </row>
        <row r="366">
          <cell r="BF366">
            <v>69</v>
          </cell>
          <cell r="BG366">
            <v>15.136818181818182</v>
          </cell>
          <cell r="BH366" t="str">
            <v>JoshGibson Test</v>
          </cell>
          <cell r="BI366">
            <v>35</v>
          </cell>
          <cell r="BJ366">
            <v>18.727272727272727</v>
          </cell>
          <cell r="BK366" t="str">
            <v>JoshGibson Test</v>
          </cell>
          <cell r="BL366">
            <v>154</v>
          </cell>
          <cell r="BM366">
            <v>9.7727272727272734</v>
          </cell>
          <cell r="BN366" t="str">
            <v>JoshGibson Test</v>
          </cell>
          <cell r="BO366">
            <v>260</v>
          </cell>
          <cell r="BP366">
            <v>0</v>
          </cell>
          <cell r="BQ366" t="str">
            <v>JoshGibson Test</v>
          </cell>
          <cell r="BR366">
            <v>98</v>
          </cell>
          <cell r="BS366">
            <v>22.272954545454546</v>
          </cell>
          <cell r="BT366" t="str">
            <v>JoshGibson Test</v>
          </cell>
        </row>
        <row r="367">
          <cell r="BF367">
            <v>286</v>
          </cell>
          <cell r="BG367">
            <v>0</v>
          </cell>
          <cell r="BH367" t="str">
            <v xml:space="preserve">KyleCheney </v>
          </cell>
          <cell r="BI367">
            <v>286</v>
          </cell>
          <cell r="BJ367">
            <v>0</v>
          </cell>
          <cell r="BK367" t="str">
            <v xml:space="preserve">KyleCheney </v>
          </cell>
          <cell r="BL367">
            <v>286</v>
          </cell>
          <cell r="BM367">
            <v>0</v>
          </cell>
          <cell r="BN367" t="str">
            <v xml:space="preserve">KyleCheney </v>
          </cell>
          <cell r="BO367">
            <v>260</v>
          </cell>
          <cell r="BP367">
            <v>0</v>
          </cell>
          <cell r="BQ367" t="str">
            <v xml:space="preserve">KyleCheney </v>
          </cell>
          <cell r="BR367">
            <v>286</v>
          </cell>
          <cell r="BS367">
            <v>0</v>
          </cell>
          <cell r="BT367" t="str">
            <v xml:space="preserve">KyleCheney </v>
          </cell>
        </row>
        <row r="368">
          <cell r="BF368">
            <v>286</v>
          </cell>
          <cell r="BG368">
            <v>0</v>
          </cell>
          <cell r="BH368" t="str">
            <v xml:space="preserve">KadeSimpson </v>
          </cell>
          <cell r="BI368">
            <v>286</v>
          </cell>
          <cell r="BJ368">
            <v>0</v>
          </cell>
          <cell r="BK368" t="str">
            <v xml:space="preserve">KadeSimpson </v>
          </cell>
          <cell r="BL368">
            <v>286</v>
          </cell>
          <cell r="BM368">
            <v>0</v>
          </cell>
          <cell r="BN368" t="str">
            <v xml:space="preserve">KadeSimpson </v>
          </cell>
          <cell r="BO368">
            <v>260</v>
          </cell>
          <cell r="BP368">
            <v>0</v>
          </cell>
          <cell r="BQ368" t="str">
            <v xml:space="preserve">KadeSimpson </v>
          </cell>
          <cell r="BR368">
            <v>286</v>
          </cell>
          <cell r="BS368">
            <v>0</v>
          </cell>
          <cell r="BT368" t="str">
            <v xml:space="preserve">KadeSimpson </v>
          </cell>
        </row>
        <row r="369">
          <cell r="BF369">
            <v>286</v>
          </cell>
          <cell r="BG369">
            <v>0</v>
          </cell>
          <cell r="BH369" t="str">
            <v xml:space="preserve">LiamShiels </v>
          </cell>
          <cell r="BI369">
            <v>286</v>
          </cell>
          <cell r="BJ369">
            <v>0</v>
          </cell>
          <cell r="BK369" t="str">
            <v xml:space="preserve">LiamShiels </v>
          </cell>
          <cell r="BL369">
            <v>286</v>
          </cell>
          <cell r="BM369">
            <v>0</v>
          </cell>
          <cell r="BN369" t="str">
            <v xml:space="preserve">LiamShiels </v>
          </cell>
          <cell r="BO369">
            <v>260</v>
          </cell>
          <cell r="BP369">
            <v>0</v>
          </cell>
          <cell r="BQ369" t="str">
            <v xml:space="preserve">LiamShiels </v>
          </cell>
          <cell r="BR369">
            <v>286</v>
          </cell>
          <cell r="BS369">
            <v>0</v>
          </cell>
          <cell r="BT369" t="str">
            <v xml:space="preserve">LiamShiels </v>
          </cell>
        </row>
        <row r="370">
          <cell r="BF370">
            <v>286</v>
          </cell>
          <cell r="BG370">
            <v>0</v>
          </cell>
          <cell r="BH370" t="str">
            <v>LukeBreust R</v>
          </cell>
          <cell r="BI370">
            <v>286</v>
          </cell>
          <cell r="BJ370">
            <v>0</v>
          </cell>
          <cell r="BK370" t="str">
            <v>LukeBreust R</v>
          </cell>
          <cell r="BL370">
            <v>286</v>
          </cell>
          <cell r="BM370">
            <v>0</v>
          </cell>
          <cell r="BN370" t="str">
            <v>LukeBreust R</v>
          </cell>
          <cell r="BO370">
            <v>260</v>
          </cell>
          <cell r="BP370">
            <v>0</v>
          </cell>
          <cell r="BQ370" t="str">
            <v>LukeBreust R</v>
          </cell>
          <cell r="BR370">
            <v>286</v>
          </cell>
          <cell r="BS370">
            <v>0</v>
          </cell>
          <cell r="BT370" t="str">
            <v>LukeBreust R</v>
          </cell>
        </row>
        <row r="371">
          <cell r="BF371">
            <v>11</v>
          </cell>
          <cell r="BG371">
            <v>18.100000000000001</v>
          </cell>
          <cell r="BH371" t="str">
            <v>LukeHodge Test</v>
          </cell>
          <cell r="BI371">
            <v>66</v>
          </cell>
          <cell r="BJ371">
            <v>16.600000000000001</v>
          </cell>
          <cell r="BK371" t="str">
            <v>LukeHodge Test</v>
          </cell>
          <cell r="BL371">
            <v>203</v>
          </cell>
          <cell r="BM371">
            <v>8</v>
          </cell>
          <cell r="BN371" t="str">
            <v>LukeHodge Test</v>
          </cell>
          <cell r="BO371">
            <v>46</v>
          </cell>
          <cell r="BP371">
            <v>6</v>
          </cell>
          <cell r="BQ371" t="str">
            <v>LukeHodge Test</v>
          </cell>
          <cell r="BR371">
            <v>42</v>
          </cell>
          <cell r="BS371">
            <v>24.85</v>
          </cell>
          <cell r="BT371" t="str">
            <v>LukeHodge Test</v>
          </cell>
        </row>
        <row r="372">
          <cell r="BF372">
            <v>286</v>
          </cell>
          <cell r="BG372">
            <v>0</v>
          </cell>
          <cell r="BH372" t="str">
            <v xml:space="preserve">MatthewSpangher </v>
          </cell>
          <cell r="BI372">
            <v>286</v>
          </cell>
          <cell r="BJ372">
            <v>0</v>
          </cell>
          <cell r="BK372" t="str">
            <v xml:space="preserve">MatthewSpangher </v>
          </cell>
          <cell r="BL372">
            <v>286</v>
          </cell>
          <cell r="BM372">
            <v>0</v>
          </cell>
          <cell r="BN372" t="str">
            <v xml:space="preserve">MatthewSpangher </v>
          </cell>
          <cell r="BO372">
            <v>260</v>
          </cell>
          <cell r="BP372">
            <v>0</v>
          </cell>
          <cell r="BQ372" t="str">
            <v xml:space="preserve">MatthewSpangher </v>
          </cell>
          <cell r="BR372">
            <v>286</v>
          </cell>
          <cell r="BS372">
            <v>0</v>
          </cell>
          <cell r="BT372" t="str">
            <v xml:space="preserve">MatthewSpangher </v>
          </cell>
        </row>
        <row r="373">
          <cell r="BF373">
            <v>5</v>
          </cell>
          <cell r="BG373">
            <v>19.16</v>
          </cell>
          <cell r="BH373" t="str">
            <v xml:space="preserve">MattSuckling </v>
          </cell>
          <cell r="BI373">
            <v>3</v>
          </cell>
          <cell r="BJ373">
            <v>21.6</v>
          </cell>
          <cell r="BK373" t="str">
            <v xml:space="preserve">MattSuckling </v>
          </cell>
          <cell r="BL373">
            <v>227</v>
          </cell>
          <cell r="BM373">
            <v>7.2</v>
          </cell>
          <cell r="BN373" t="str">
            <v xml:space="preserve">MattSuckling </v>
          </cell>
          <cell r="BO373">
            <v>79</v>
          </cell>
          <cell r="BP373">
            <v>4.28</v>
          </cell>
          <cell r="BQ373" t="str">
            <v xml:space="preserve">MattSuckling </v>
          </cell>
          <cell r="BR373">
            <v>16</v>
          </cell>
          <cell r="BS373">
            <v>26.52</v>
          </cell>
          <cell r="BT373" t="str">
            <v xml:space="preserve">MattSuckling </v>
          </cell>
        </row>
        <row r="374">
          <cell r="BF374">
            <v>286</v>
          </cell>
          <cell r="BG374">
            <v>0</v>
          </cell>
          <cell r="BH374" t="str">
            <v xml:space="preserve">MaxBailey </v>
          </cell>
          <cell r="BI374">
            <v>286</v>
          </cell>
          <cell r="BJ374">
            <v>0</v>
          </cell>
          <cell r="BK374" t="str">
            <v xml:space="preserve">MaxBailey </v>
          </cell>
          <cell r="BL374">
            <v>286</v>
          </cell>
          <cell r="BM374">
            <v>0</v>
          </cell>
          <cell r="BN374" t="str">
            <v xml:space="preserve">MaxBailey </v>
          </cell>
          <cell r="BO374">
            <v>260</v>
          </cell>
          <cell r="BP374">
            <v>0</v>
          </cell>
          <cell r="BQ374" t="str">
            <v xml:space="preserve">MaxBailey </v>
          </cell>
          <cell r="BR374">
            <v>286</v>
          </cell>
          <cell r="BS374">
            <v>0</v>
          </cell>
          <cell r="BT374" t="str">
            <v xml:space="preserve">MaxBailey </v>
          </cell>
        </row>
        <row r="375">
          <cell r="BF375">
            <v>246</v>
          </cell>
          <cell r="BG375">
            <v>8.7142857142857135</v>
          </cell>
          <cell r="BH375" t="str">
            <v xml:space="preserve">PaulPuopolo </v>
          </cell>
          <cell r="BI375">
            <v>281</v>
          </cell>
          <cell r="BJ375">
            <v>5.333333333333333</v>
          </cell>
          <cell r="BK375" t="str">
            <v xml:space="preserve">PaulPuopolo </v>
          </cell>
          <cell r="BL375">
            <v>79</v>
          </cell>
          <cell r="BM375">
            <v>13.333333333333334</v>
          </cell>
          <cell r="BN375" t="str">
            <v xml:space="preserve">PaulPuopolo </v>
          </cell>
          <cell r="BO375">
            <v>22</v>
          </cell>
          <cell r="BP375">
            <v>7.5238095238095237</v>
          </cell>
          <cell r="BQ375" t="str">
            <v xml:space="preserve">PaulPuopolo </v>
          </cell>
          <cell r="BR375">
            <v>204</v>
          </cell>
          <cell r="BS375">
            <v>18.404761904761905</v>
          </cell>
          <cell r="BT375" t="str">
            <v xml:space="preserve">PaulPuopolo </v>
          </cell>
        </row>
        <row r="376">
          <cell r="BF376">
            <v>174</v>
          </cell>
          <cell r="BG376">
            <v>11.04</v>
          </cell>
          <cell r="BH376" t="str">
            <v xml:space="preserve">RyanSchoenmakers </v>
          </cell>
          <cell r="BI376">
            <v>73</v>
          </cell>
          <cell r="BJ376">
            <v>16.239999999999998</v>
          </cell>
          <cell r="BK376" t="str">
            <v xml:space="preserve">RyanSchoenmakers </v>
          </cell>
          <cell r="BL376">
            <v>255</v>
          </cell>
          <cell r="BM376">
            <v>5.64</v>
          </cell>
          <cell r="BN376" t="str">
            <v xml:space="preserve">RyanSchoenmakers </v>
          </cell>
          <cell r="BO376">
            <v>192</v>
          </cell>
          <cell r="BP376">
            <v>1.04</v>
          </cell>
          <cell r="BQ376" t="str">
            <v xml:space="preserve">RyanSchoenmakers </v>
          </cell>
          <cell r="BR376">
            <v>201</v>
          </cell>
          <cell r="BS376">
            <v>18.46</v>
          </cell>
          <cell r="BT376" t="str">
            <v xml:space="preserve">RyanSchoenmakers </v>
          </cell>
        </row>
        <row r="377">
          <cell r="BF377">
            <v>286</v>
          </cell>
          <cell r="BG377">
            <v>0</v>
          </cell>
          <cell r="BH377" t="str">
            <v xml:space="preserve">LanceFranklin </v>
          </cell>
          <cell r="BI377">
            <v>286</v>
          </cell>
          <cell r="BJ377">
            <v>0</v>
          </cell>
          <cell r="BK377" t="str">
            <v xml:space="preserve">LanceFranklin </v>
          </cell>
          <cell r="BL377">
            <v>286</v>
          </cell>
          <cell r="BM377">
            <v>0</v>
          </cell>
          <cell r="BN377" t="str">
            <v xml:space="preserve">LanceFranklin </v>
          </cell>
          <cell r="BO377">
            <v>260</v>
          </cell>
          <cell r="BP377">
            <v>0</v>
          </cell>
          <cell r="BQ377" t="str">
            <v xml:space="preserve">LanceFranklin </v>
          </cell>
          <cell r="BR377">
            <v>286</v>
          </cell>
          <cell r="BS377">
            <v>0</v>
          </cell>
          <cell r="BT377" t="str">
            <v xml:space="preserve">LanceFranklin </v>
          </cell>
        </row>
        <row r="378">
          <cell r="BF378">
            <v>197</v>
          </cell>
          <cell r="BG378">
            <v>10.523809523809524</v>
          </cell>
          <cell r="BH378" t="str">
            <v xml:space="preserve">ShaneSavage </v>
          </cell>
          <cell r="BI378">
            <v>185</v>
          </cell>
          <cell r="BJ378">
            <v>11.619047619047619</v>
          </cell>
          <cell r="BK378" t="str">
            <v xml:space="preserve">ShaneSavage </v>
          </cell>
          <cell r="BL378">
            <v>82</v>
          </cell>
          <cell r="BM378">
            <v>13.285714285714286</v>
          </cell>
          <cell r="BN378" t="str">
            <v xml:space="preserve">ShaneSavage </v>
          </cell>
          <cell r="BO378">
            <v>104</v>
          </cell>
          <cell r="BP378">
            <v>3.3809523809523809</v>
          </cell>
          <cell r="BQ378" t="str">
            <v xml:space="preserve">ShaneSavage </v>
          </cell>
          <cell r="BR378">
            <v>162</v>
          </cell>
          <cell r="BS378">
            <v>19.785714285714285</v>
          </cell>
          <cell r="BT378" t="str">
            <v xml:space="preserve">ShaneSavage </v>
          </cell>
        </row>
        <row r="379">
          <cell r="BF379">
            <v>28</v>
          </cell>
          <cell r="BG379">
            <v>16.833333333333332</v>
          </cell>
          <cell r="BH379" t="str">
            <v>ShaunBurgoyne G</v>
          </cell>
          <cell r="BI379">
            <v>161</v>
          </cell>
          <cell r="BJ379">
            <v>12.833333333333334</v>
          </cell>
          <cell r="BK379" t="str">
            <v>ShaunBurgoyne G</v>
          </cell>
          <cell r="BL379">
            <v>38</v>
          </cell>
          <cell r="BM379">
            <v>16.083333333333332</v>
          </cell>
          <cell r="BN379" t="str">
            <v>ShaunBurgoyne G</v>
          </cell>
          <cell r="BO379">
            <v>121</v>
          </cell>
          <cell r="BP379">
            <v>2.9583333333333335</v>
          </cell>
          <cell r="BQ379" t="str">
            <v>ShaunBurgoyne G</v>
          </cell>
          <cell r="BR379">
            <v>41</v>
          </cell>
          <cell r="BS379">
            <v>24.854166666666668</v>
          </cell>
          <cell r="BT379" t="str">
            <v>ShaunBurgoyne G</v>
          </cell>
        </row>
        <row r="380">
          <cell r="BF380">
            <v>286</v>
          </cell>
          <cell r="BG380">
            <v>0</v>
          </cell>
          <cell r="BH380" t="str">
            <v>WillLangford G</v>
          </cell>
          <cell r="BI380">
            <v>286</v>
          </cell>
          <cell r="BJ380">
            <v>0</v>
          </cell>
          <cell r="BK380" t="str">
            <v>WillLangford G</v>
          </cell>
          <cell r="BL380">
            <v>286</v>
          </cell>
          <cell r="BM380">
            <v>0</v>
          </cell>
          <cell r="BN380" t="str">
            <v>WillLangford G</v>
          </cell>
          <cell r="BO380">
            <v>260</v>
          </cell>
          <cell r="BP380">
            <v>0</v>
          </cell>
          <cell r="BQ380" t="str">
            <v>WillLangford G</v>
          </cell>
          <cell r="BR380">
            <v>286</v>
          </cell>
          <cell r="BS380">
            <v>0</v>
          </cell>
          <cell r="BT380" t="str">
            <v>WillLangford G</v>
          </cell>
        </row>
        <row r="381">
          <cell r="BF381">
            <v>286</v>
          </cell>
          <cell r="BG381">
            <v>0</v>
          </cell>
          <cell r="BH381" t="str">
            <v>XavierEllis X</v>
          </cell>
          <cell r="BI381">
            <v>286</v>
          </cell>
          <cell r="BJ381">
            <v>0</v>
          </cell>
          <cell r="BK381" t="str">
            <v>XavierEllis X</v>
          </cell>
          <cell r="BL381">
            <v>286</v>
          </cell>
          <cell r="BM381">
            <v>0</v>
          </cell>
          <cell r="BN381" t="str">
            <v>XavierEllis X</v>
          </cell>
          <cell r="BO381">
            <v>260</v>
          </cell>
          <cell r="BP381">
            <v>0</v>
          </cell>
          <cell r="BQ381" t="str">
            <v>XavierEllis X</v>
          </cell>
          <cell r="BR381">
            <v>286</v>
          </cell>
          <cell r="BS381">
            <v>0</v>
          </cell>
          <cell r="BT381" t="str">
            <v>XavierEllis X</v>
          </cell>
        </row>
        <row r="382">
          <cell r="BF382">
            <v>253</v>
          </cell>
          <cell r="BG382">
            <v>8.0002499999999994</v>
          </cell>
          <cell r="BH382" t="str">
            <v xml:space="preserve">AaronDavey </v>
          </cell>
          <cell r="BI382">
            <v>284</v>
          </cell>
          <cell r="BJ382">
            <v>4</v>
          </cell>
          <cell r="BK382" t="str">
            <v xml:space="preserve">AaronDavey </v>
          </cell>
          <cell r="BL382">
            <v>3</v>
          </cell>
          <cell r="BM382">
            <v>20.625</v>
          </cell>
          <cell r="BN382" t="str">
            <v xml:space="preserve">AaronDavey </v>
          </cell>
          <cell r="BO382">
            <v>53</v>
          </cell>
          <cell r="BP382">
            <v>5.625</v>
          </cell>
          <cell r="BQ382" t="str">
            <v xml:space="preserve">AaronDavey </v>
          </cell>
          <cell r="BR382">
            <v>143</v>
          </cell>
          <cell r="BS382">
            <v>20.375125000000001</v>
          </cell>
          <cell r="BT382" t="str">
            <v xml:space="preserve">AaronDavey </v>
          </cell>
        </row>
        <row r="383">
          <cell r="BF383">
            <v>177</v>
          </cell>
          <cell r="BG383">
            <v>10.95695652173913</v>
          </cell>
          <cell r="BH383" t="str">
            <v xml:space="preserve">ChrisDawes </v>
          </cell>
          <cell r="BI383">
            <v>49</v>
          </cell>
          <cell r="BJ383">
            <v>17.391304347826086</v>
          </cell>
          <cell r="BK383" t="str">
            <v xml:space="preserve">ChrisDawes </v>
          </cell>
          <cell r="BL383">
            <v>122</v>
          </cell>
          <cell r="BM383">
            <v>11.086956521739131</v>
          </cell>
          <cell r="BN383" t="str">
            <v xml:space="preserve">ChrisDawes </v>
          </cell>
          <cell r="BO383">
            <v>60</v>
          </cell>
          <cell r="BP383">
            <v>5.0434782608695654</v>
          </cell>
          <cell r="BQ383" t="str">
            <v xml:space="preserve">ChrisDawes </v>
          </cell>
          <cell r="BR383">
            <v>83</v>
          </cell>
          <cell r="BS383">
            <v>23.10891304347826</v>
          </cell>
          <cell r="BT383" t="str">
            <v xml:space="preserve">ChrisDawes </v>
          </cell>
        </row>
        <row r="384">
          <cell r="BF384">
            <v>128</v>
          </cell>
          <cell r="BG384">
            <v>12.501250000000001</v>
          </cell>
          <cell r="BH384" t="str">
            <v xml:space="preserve">ClintBartram </v>
          </cell>
          <cell r="BI384">
            <v>33</v>
          </cell>
          <cell r="BJ384">
            <v>18.75</v>
          </cell>
          <cell r="BK384" t="str">
            <v xml:space="preserve">ClintBartram </v>
          </cell>
          <cell r="BL384">
            <v>30</v>
          </cell>
          <cell r="BM384">
            <v>16.875</v>
          </cell>
          <cell r="BN384" t="str">
            <v xml:space="preserve">ClintBartram </v>
          </cell>
          <cell r="BO384">
            <v>206</v>
          </cell>
          <cell r="BP384">
            <v>0.75</v>
          </cell>
          <cell r="BQ384" t="str">
            <v xml:space="preserve">ClintBartram </v>
          </cell>
          <cell r="BR384">
            <v>37</v>
          </cell>
          <cell r="BS384">
            <v>25.063124999999999</v>
          </cell>
          <cell r="BT384" t="str">
            <v xml:space="preserve">ClintBartram </v>
          </cell>
        </row>
        <row r="385">
          <cell r="BF385">
            <v>167</v>
          </cell>
          <cell r="BG385">
            <v>11.22731818181818</v>
          </cell>
          <cell r="BH385" t="str">
            <v xml:space="preserve">ColinGarland </v>
          </cell>
          <cell r="BI385">
            <v>71</v>
          </cell>
          <cell r="BJ385">
            <v>16.272727272727273</v>
          </cell>
          <cell r="BK385" t="str">
            <v xml:space="preserve">ColinGarland </v>
          </cell>
          <cell r="BL385">
            <v>54</v>
          </cell>
          <cell r="BM385">
            <v>15.045454545454545</v>
          </cell>
          <cell r="BN385" t="str">
            <v xml:space="preserve">ColinGarland </v>
          </cell>
          <cell r="BO385">
            <v>140</v>
          </cell>
          <cell r="BP385">
            <v>2.4545454545454546</v>
          </cell>
          <cell r="BQ385" t="str">
            <v xml:space="preserve">ColinGarland </v>
          </cell>
          <cell r="BR385">
            <v>80</v>
          </cell>
          <cell r="BS385">
            <v>23.272749999999998</v>
          </cell>
          <cell r="BT385" t="str">
            <v xml:space="preserve">ColinGarland </v>
          </cell>
        </row>
        <row r="386">
          <cell r="BF386">
            <v>35</v>
          </cell>
          <cell r="BG386">
            <v>16.529411764705884</v>
          </cell>
          <cell r="BH386" t="str">
            <v xml:space="preserve">ColinSylvia </v>
          </cell>
          <cell r="BI386">
            <v>171</v>
          </cell>
          <cell r="BJ386">
            <v>12.470588235294118</v>
          </cell>
          <cell r="BK386" t="str">
            <v xml:space="preserve">ColinSylvia </v>
          </cell>
          <cell r="BL386">
            <v>25</v>
          </cell>
          <cell r="BM386">
            <v>17.411764705882351</v>
          </cell>
          <cell r="BN386" t="str">
            <v xml:space="preserve">ColinSylvia </v>
          </cell>
          <cell r="BO386">
            <v>51</v>
          </cell>
          <cell r="BP386">
            <v>5.6470588235294121</v>
          </cell>
          <cell r="BQ386" t="str">
            <v xml:space="preserve">ColinSylvia </v>
          </cell>
          <cell r="BR386">
            <v>13</v>
          </cell>
          <cell r="BS386">
            <v>26.735294117647058</v>
          </cell>
          <cell r="BT386" t="str">
            <v xml:space="preserve">ColinSylvia </v>
          </cell>
        </row>
        <row r="387">
          <cell r="BF387">
            <v>29</v>
          </cell>
          <cell r="BG387">
            <v>16.818181818181817</v>
          </cell>
          <cell r="BH387" t="str">
            <v xml:space="preserve">DanielNicholson </v>
          </cell>
          <cell r="BI387">
            <v>27</v>
          </cell>
          <cell r="BJ387">
            <v>19.09090909090909</v>
          </cell>
          <cell r="BK387" t="str">
            <v xml:space="preserve">DanielNicholson </v>
          </cell>
          <cell r="BL387">
            <v>130</v>
          </cell>
          <cell r="BM387">
            <v>10.636363636363637</v>
          </cell>
          <cell r="BN387" t="str">
            <v xml:space="preserve">DanielNicholson </v>
          </cell>
          <cell r="BO387">
            <v>239</v>
          </cell>
          <cell r="BP387">
            <v>0.27272727272727271</v>
          </cell>
          <cell r="BQ387" t="str">
            <v xml:space="preserve">DanielNicholson </v>
          </cell>
          <cell r="BR387">
            <v>57</v>
          </cell>
          <cell r="BS387">
            <v>24.227272727272727</v>
          </cell>
          <cell r="BT387" t="str">
            <v xml:space="preserve">DanielNicholson </v>
          </cell>
        </row>
        <row r="388">
          <cell r="BF388">
            <v>115</v>
          </cell>
          <cell r="BG388">
            <v>13</v>
          </cell>
          <cell r="BH388" t="str">
            <v xml:space="preserve">DavidRodan </v>
          </cell>
          <cell r="BI388">
            <v>275</v>
          </cell>
          <cell r="BJ388">
            <v>6</v>
          </cell>
          <cell r="BK388" t="str">
            <v xml:space="preserve">DavidRodan </v>
          </cell>
          <cell r="BL388">
            <v>81</v>
          </cell>
          <cell r="BM388">
            <v>13.3</v>
          </cell>
          <cell r="BN388" t="str">
            <v xml:space="preserve">DavidRodan </v>
          </cell>
          <cell r="BO388">
            <v>182</v>
          </cell>
          <cell r="BP388">
            <v>1.3</v>
          </cell>
          <cell r="BQ388" t="str">
            <v xml:space="preserve">DavidRodan </v>
          </cell>
          <cell r="BR388">
            <v>222</v>
          </cell>
          <cell r="BS388">
            <v>17.399999999999999</v>
          </cell>
          <cell r="BT388" t="str">
            <v xml:space="preserve">DavidRodan </v>
          </cell>
        </row>
        <row r="389">
          <cell r="BF389">
            <v>286</v>
          </cell>
          <cell r="BG389">
            <v>0</v>
          </cell>
          <cell r="BH389" t="str">
            <v xml:space="preserve">DomincBarry </v>
          </cell>
          <cell r="BI389">
            <v>286</v>
          </cell>
          <cell r="BJ389">
            <v>0</v>
          </cell>
          <cell r="BK389" t="str">
            <v xml:space="preserve">DomincBarry </v>
          </cell>
          <cell r="BL389">
            <v>286</v>
          </cell>
          <cell r="BM389">
            <v>0</v>
          </cell>
          <cell r="BN389" t="str">
            <v xml:space="preserve">DomincBarry </v>
          </cell>
          <cell r="BO389">
            <v>260</v>
          </cell>
          <cell r="BP389">
            <v>0</v>
          </cell>
          <cell r="BQ389" t="str">
            <v xml:space="preserve">DomincBarry </v>
          </cell>
          <cell r="BR389">
            <v>286</v>
          </cell>
          <cell r="BS389">
            <v>0</v>
          </cell>
          <cell r="BT389" t="str">
            <v xml:space="preserve">DomincBarry </v>
          </cell>
        </row>
        <row r="390">
          <cell r="BF390">
            <v>286</v>
          </cell>
          <cell r="BG390">
            <v>0</v>
          </cell>
          <cell r="BH390" t="str">
            <v xml:space="preserve">JackFitzpatrick </v>
          </cell>
          <cell r="BI390">
            <v>286</v>
          </cell>
          <cell r="BJ390">
            <v>0</v>
          </cell>
          <cell r="BK390" t="str">
            <v xml:space="preserve">JackFitzpatrick </v>
          </cell>
          <cell r="BL390">
            <v>286</v>
          </cell>
          <cell r="BM390">
            <v>0</v>
          </cell>
          <cell r="BN390" t="str">
            <v xml:space="preserve">JackFitzpatrick </v>
          </cell>
          <cell r="BO390">
            <v>260</v>
          </cell>
          <cell r="BP390">
            <v>0</v>
          </cell>
          <cell r="BQ390" t="str">
            <v xml:space="preserve">JackFitzpatrick </v>
          </cell>
          <cell r="BR390">
            <v>286</v>
          </cell>
          <cell r="BS390">
            <v>0</v>
          </cell>
          <cell r="BT390" t="str">
            <v xml:space="preserve">JackFitzpatrick </v>
          </cell>
        </row>
        <row r="391">
          <cell r="BF391">
            <v>286</v>
          </cell>
          <cell r="BG391">
            <v>0</v>
          </cell>
          <cell r="BH391" t="str">
            <v>JackGrimes R</v>
          </cell>
          <cell r="BI391">
            <v>286</v>
          </cell>
          <cell r="BJ391">
            <v>0</v>
          </cell>
          <cell r="BK391" t="str">
            <v>JackGrimes R</v>
          </cell>
          <cell r="BL391">
            <v>286</v>
          </cell>
          <cell r="BM391">
            <v>0</v>
          </cell>
          <cell r="BN391" t="str">
            <v>JackGrimes R</v>
          </cell>
          <cell r="BO391">
            <v>260</v>
          </cell>
          <cell r="BP391">
            <v>0</v>
          </cell>
          <cell r="BQ391" t="str">
            <v>JackGrimes R</v>
          </cell>
          <cell r="BR391">
            <v>286</v>
          </cell>
          <cell r="BS391">
            <v>0</v>
          </cell>
          <cell r="BT391" t="str">
            <v>JackGrimes R</v>
          </cell>
        </row>
        <row r="392">
          <cell r="BF392">
            <v>53</v>
          </cell>
          <cell r="BG392">
            <v>15.772727272727273</v>
          </cell>
          <cell r="BH392" t="str">
            <v>JackTrengove Rd1</v>
          </cell>
          <cell r="BI392">
            <v>122</v>
          </cell>
          <cell r="BJ392">
            <v>14.090909090909092</v>
          </cell>
          <cell r="BK392" t="str">
            <v>JackTrengove Rd1</v>
          </cell>
          <cell r="BL392">
            <v>4</v>
          </cell>
          <cell r="BM392">
            <v>20.59090909090909</v>
          </cell>
          <cell r="BN392" t="str">
            <v>JackTrengove Rd1</v>
          </cell>
          <cell r="BO392">
            <v>138</v>
          </cell>
          <cell r="BP392">
            <v>2.5454545454545454</v>
          </cell>
          <cell r="BQ392" t="str">
            <v>JackTrengove Rd1</v>
          </cell>
          <cell r="BR392">
            <v>7</v>
          </cell>
          <cell r="BS392">
            <v>27.454545454545453</v>
          </cell>
          <cell r="BT392" t="str">
            <v>JackTrengove Rd1</v>
          </cell>
        </row>
        <row r="393">
          <cell r="BF393">
            <v>30</v>
          </cell>
          <cell r="BG393">
            <v>16.8</v>
          </cell>
          <cell r="BH393" t="str">
            <v>JackWatts R</v>
          </cell>
          <cell r="BI393">
            <v>10</v>
          </cell>
          <cell r="BJ393">
            <v>20.399999999999999</v>
          </cell>
          <cell r="BK393" t="str">
            <v>JackWatts R</v>
          </cell>
          <cell r="BL393">
            <v>248</v>
          </cell>
          <cell r="BM393">
            <v>5.9333333333333336</v>
          </cell>
          <cell r="BN393" t="str">
            <v>JackWatts R</v>
          </cell>
          <cell r="BO393">
            <v>150</v>
          </cell>
          <cell r="BP393">
            <v>2.0666666666666669</v>
          </cell>
          <cell r="BQ393" t="str">
            <v>JackWatts R</v>
          </cell>
          <cell r="BR393">
            <v>74</v>
          </cell>
          <cell r="BS393">
            <v>23.466666666666665</v>
          </cell>
          <cell r="BT393" t="str">
            <v>JackWatts R</v>
          </cell>
        </row>
        <row r="394">
          <cell r="BF394">
            <v>280</v>
          </cell>
          <cell r="BG394">
            <v>6.25</v>
          </cell>
          <cell r="BH394" t="str">
            <v xml:space="preserve">JakeSpencer </v>
          </cell>
          <cell r="BI394">
            <v>266</v>
          </cell>
          <cell r="BJ394">
            <v>7</v>
          </cell>
          <cell r="BK394" t="str">
            <v xml:space="preserve">JakeSpencer </v>
          </cell>
          <cell r="BL394">
            <v>44</v>
          </cell>
          <cell r="BM394">
            <v>15.75</v>
          </cell>
          <cell r="BN394" t="str">
            <v xml:space="preserve">JakeSpencer </v>
          </cell>
          <cell r="BO394">
            <v>174</v>
          </cell>
          <cell r="BP394">
            <v>1.5</v>
          </cell>
          <cell r="BQ394" t="str">
            <v xml:space="preserve">JakeSpencer </v>
          </cell>
          <cell r="BR394">
            <v>230</v>
          </cell>
          <cell r="BS394">
            <v>16.75</v>
          </cell>
          <cell r="BT394" t="str">
            <v xml:space="preserve">JakeSpencer </v>
          </cell>
        </row>
        <row r="395">
          <cell r="BF395">
            <v>125</v>
          </cell>
          <cell r="BG395">
            <v>12.684210526315789</v>
          </cell>
          <cell r="BH395" t="str">
            <v xml:space="preserve">JamesFrawley </v>
          </cell>
          <cell r="BI395">
            <v>50</v>
          </cell>
          <cell r="BJ395">
            <v>17.368421052631579</v>
          </cell>
          <cell r="BK395" t="str">
            <v xml:space="preserve">JamesFrawley </v>
          </cell>
          <cell r="BL395">
            <v>176</v>
          </cell>
          <cell r="BM395">
            <v>9</v>
          </cell>
          <cell r="BN395" t="str">
            <v xml:space="preserve">JamesFrawley </v>
          </cell>
          <cell r="BO395">
            <v>258</v>
          </cell>
          <cell r="BP395">
            <v>5.2631578947368418E-2</v>
          </cell>
          <cell r="BQ395" t="str">
            <v xml:space="preserve">JamesFrawley </v>
          </cell>
          <cell r="BR395">
            <v>128</v>
          </cell>
          <cell r="BS395">
            <v>20.973684210526315</v>
          </cell>
          <cell r="BT395" t="str">
            <v xml:space="preserve">JamesFrawley </v>
          </cell>
        </row>
        <row r="396">
          <cell r="BF396">
            <v>286</v>
          </cell>
          <cell r="BG396">
            <v>0</v>
          </cell>
          <cell r="BH396" t="str">
            <v>JamesMagner G</v>
          </cell>
          <cell r="BI396">
            <v>286</v>
          </cell>
          <cell r="BJ396">
            <v>0</v>
          </cell>
          <cell r="BK396" t="str">
            <v>JamesMagner G</v>
          </cell>
          <cell r="BL396">
            <v>286</v>
          </cell>
          <cell r="BM396">
            <v>0</v>
          </cell>
          <cell r="BN396" t="str">
            <v>JamesMagner G</v>
          </cell>
          <cell r="BO396">
            <v>260</v>
          </cell>
          <cell r="BP396">
            <v>0</v>
          </cell>
          <cell r="BQ396" t="str">
            <v>JamesMagner G</v>
          </cell>
          <cell r="BR396">
            <v>286</v>
          </cell>
          <cell r="BS396">
            <v>0</v>
          </cell>
          <cell r="BT396" t="str">
            <v>JamesMagner G</v>
          </cell>
        </row>
        <row r="397">
          <cell r="BF397">
            <v>241</v>
          </cell>
          <cell r="BG397">
            <v>9</v>
          </cell>
          <cell r="BH397" t="str">
            <v xml:space="preserve">JamesSellar </v>
          </cell>
          <cell r="BI397">
            <v>195</v>
          </cell>
          <cell r="BJ397">
            <v>11</v>
          </cell>
          <cell r="BK397" t="str">
            <v xml:space="preserve">JamesSellar </v>
          </cell>
          <cell r="BL397">
            <v>231</v>
          </cell>
          <cell r="BM397">
            <v>6.9375</v>
          </cell>
          <cell r="BN397" t="str">
            <v xml:space="preserve">JamesSellar </v>
          </cell>
          <cell r="BO397">
            <v>95</v>
          </cell>
          <cell r="BP397">
            <v>3.625</v>
          </cell>
          <cell r="BQ397" t="str">
            <v xml:space="preserve">JamesSellar </v>
          </cell>
          <cell r="BR397">
            <v>248</v>
          </cell>
          <cell r="BS397">
            <v>16.03125</v>
          </cell>
          <cell r="BT397" t="str">
            <v xml:space="preserve">JamesSellar </v>
          </cell>
        </row>
        <row r="398">
          <cell r="BF398">
            <v>286</v>
          </cell>
          <cell r="BG398">
            <v>0</v>
          </cell>
          <cell r="BH398" t="str">
            <v xml:space="preserve">JamesStrauss </v>
          </cell>
          <cell r="BI398">
            <v>286</v>
          </cell>
          <cell r="BJ398">
            <v>0</v>
          </cell>
          <cell r="BK398" t="str">
            <v xml:space="preserve">JamesStrauss </v>
          </cell>
          <cell r="BL398">
            <v>286</v>
          </cell>
          <cell r="BM398">
            <v>0</v>
          </cell>
          <cell r="BN398" t="str">
            <v xml:space="preserve">JamesStrauss </v>
          </cell>
          <cell r="BO398">
            <v>260</v>
          </cell>
          <cell r="BP398">
            <v>0</v>
          </cell>
          <cell r="BQ398" t="str">
            <v xml:space="preserve">JamesStrauss </v>
          </cell>
          <cell r="BR398">
            <v>286</v>
          </cell>
          <cell r="BS398">
            <v>0</v>
          </cell>
          <cell r="BT398" t="str">
            <v xml:space="preserve">JamesStrauss </v>
          </cell>
        </row>
        <row r="399">
          <cell r="BF399">
            <v>86</v>
          </cell>
          <cell r="BG399">
            <v>14.045454545454545</v>
          </cell>
          <cell r="BH399" t="str">
            <v>JeremyHowe R</v>
          </cell>
          <cell r="BI399">
            <v>11</v>
          </cell>
          <cell r="BJ399">
            <v>20.363818181818182</v>
          </cell>
          <cell r="BK399" t="str">
            <v>JeremyHowe R</v>
          </cell>
          <cell r="BL399">
            <v>75</v>
          </cell>
          <cell r="BM399">
            <v>13.636363636363637</v>
          </cell>
          <cell r="BN399" t="str">
            <v>JeremyHowe R</v>
          </cell>
          <cell r="BO399">
            <v>42</v>
          </cell>
          <cell r="BP399">
            <v>6.318227272727273</v>
          </cell>
          <cell r="BQ399" t="str">
            <v>JeremyHowe R</v>
          </cell>
          <cell r="BR399">
            <v>6</v>
          </cell>
          <cell r="BS399">
            <v>28.09102272727273</v>
          </cell>
          <cell r="BT399" t="str">
            <v>JeremyHowe R</v>
          </cell>
        </row>
        <row r="400">
          <cell r="BF400">
            <v>286</v>
          </cell>
          <cell r="BG400">
            <v>0</v>
          </cell>
          <cell r="BH400" t="str">
            <v>JimmyToumpas G</v>
          </cell>
          <cell r="BI400">
            <v>286</v>
          </cell>
          <cell r="BJ400">
            <v>0</v>
          </cell>
          <cell r="BK400" t="str">
            <v>JimmyToumpas G</v>
          </cell>
          <cell r="BL400">
            <v>286</v>
          </cell>
          <cell r="BM400">
            <v>0</v>
          </cell>
          <cell r="BN400" t="str">
            <v>JimmyToumpas G</v>
          </cell>
          <cell r="BO400">
            <v>260</v>
          </cell>
          <cell r="BP400">
            <v>0</v>
          </cell>
          <cell r="BQ400" t="str">
            <v>JimmyToumpas G</v>
          </cell>
          <cell r="BR400">
            <v>286</v>
          </cell>
          <cell r="BS400">
            <v>0</v>
          </cell>
          <cell r="BT400" t="str">
            <v>JimmyToumpas G</v>
          </cell>
        </row>
        <row r="401">
          <cell r="BF401">
            <v>60</v>
          </cell>
          <cell r="BG401">
            <v>15.500125000000001</v>
          </cell>
          <cell r="BH401" t="str">
            <v>JoelMacdonald X</v>
          </cell>
          <cell r="BI401">
            <v>158</v>
          </cell>
          <cell r="BJ401">
            <v>12.875</v>
          </cell>
          <cell r="BK401" t="str">
            <v>JoelMacdonald X</v>
          </cell>
          <cell r="BL401">
            <v>123</v>
          </cell>
          <cell r="BM401">
            <v>11.0625</v>
          </cell>
          <cell r="BN401" t="str">
            <v>JoelMacdonald X</v>
          </cell>
          <cell r="BO401">
            <v>257</v>
          </cell>
          <cell r="BP401">
            <v>6.25E-2</v>
          </cell>
          <cell r="BQ401" t="str">
            <v>JoelMacdonald X</v>
          </cell>
          <cell r="BR401">
            <v>129</v>
          </cell>
          <cell r="BS401">
            <v>20.937562499999999</v>
          </cell>
          <cell r="BT401" t="str">
            <v>JoelMacdonald X</v>
          </cell>
        </row>
        <row r="402">
          <cell r="BF402">
            <v>286</v>
          </cell>
          <cell r="BG402">
            <v>0</v>
          </cell>
          <cell r="BH402" t="str">
            <v>DanielKerr Rd2</v>
          </cell>
          <cell r="BI402">
            <v>286</v>
          </cell>
          <cell r="BJ402">
            <v>0</v>
          </cell>
          <cell r="BK402" t="str">
            <v>DanielKerr Rd2</v>
          </cell>
          <cell r="BL402">
            <v>286</v>
          </cell>
          <cell r="BM402">
            <v>0</v>
          </cell>
          <cell r="BN402" t="str">
            <v>DanielKerr Rd2</v>
          </cell>
          <cell r="BO402">
            <v>260</v>
          </cell>
          <cell r="BP402">
            <v>0</v>
          </cell>
          <cell r="BQ402" t="str">
            <v>DanielKerr Rd2</v>
          </cell>
          <cell r="BR402">
            <v>286</v>
          </cell>
          <cell r="BS402">
            <v>0</v>
          </cell>
          <cell r="BT402" t="str">
            <v>DanielKerr Rd2</v>
          </cell>
        </row>
        <row r="403">
          <cell r="BF403">
            <v>286</v>
          </cell>
          <cell r="BG403">
            <v>0</v>
          </cell>
          <cell r="BH403" t="str">
            <v xml:space="preserve">JoshTynan </v>
          </cell>
          <cell r="BI403">
            <v>286</v>
          </cell>
          <cell r="BJ403">
            <v>0</v>
          </cell>
          <cell r="BK403" t="str">
            <v xml:space="preserve">JoshTynan </v>
          </cell>
          <cell r="BL403">
            <v>286</v>
          </cell>
          <cell r="BM403">
            <v>0</v>
          </cell>
          <cell r="BN403" t="str">
            <v xml:space="preserve">JoshTynan </v>
          </cell>
          <cell r="BO403">
            <v>260</v>
          </cell>
          <cell r="BP403">
            <v>0</v>
          </cell>
          <cell r="BQ403" t="str">
            <v xml:space="preserve">JoshTynan </v>
          </cell>
          <cell r="BR403">
            <v>286</v>
          </cell>
          <cell r="BS403">
            <v>0</v>
          </cell>
          <cell r="BT403" t="str">
            <v xml:space="preserve">JoshTynan </v>
          </cell>
        </row>
        <row r="404">
          <cell r="BF404">
            <v>201</v>
          </cell>
          <cell r="BG404">
            <v>10.285714285714286</v>
          </cell>
          <cell r="BH404" t="str">
            <v xml:space="preserve">LukeTapscott </v>
          </cell>
          <cell r="BI404">
            <v>106</v>
          </cell>
          <cell r="BJ404">
            <v>14.571428571428571</v>
          </cell>
          <cell r="BK404" t="str">
            <v xml:space="preserve">LukeTapscott </v>
          </cell>
          <cell r="BL404">
            <v>33</v>
          </cell>
          <cell r="BM404">
            <v>16.285714285714285</v>
          </cell>
          <cell r="BN404" t="str">
            <v xml:space="preserve">LukeTapscott </v>
          </cell>
          <cell r="BO404">
            <v>189</v>
          </cell>
          <cell r="BP404">
            <v>1.1428571428571428</v>
          </cell>
          <cell r="BQ404" t="str">
            <v xml:space="preserve">LukeTapscott </v>
          </cell>
          <cell r="BR404">
            <v>111</v>
          </cell>
          <cell r="BS404">
            <v>21.571428571428573</v>
          </cell>
          <cell r="BT404" t="str">
            <v xml:space="preserve">LukeTapscott </v>
          </cell>
        </row>
        <row r="405">
          <cell r="BF405">
            <v>131</v>
          </cell>
          <cell r="BG405">
            <v>12.444444444444445</v>
          </cell>
          <cell r="BH405" t="str">
            <v xml:space="preserve">LyndenDunn </v>
          </cell>
          <cell r="BI405">
            <v>121</v>
          </cell>
          <cell r="BJ405">
            <v>14.111111111111111</v>
          </cell>
          <cell r="BK405" t="str">
            <v xml:space="preserve">LyndenDunn </v>
          </cell>
          <cell r="BL405">
            <v>108</v>
          </cell>
          <cell r="BM405">
            <v>11.555555555555555</v>
          </cell>
          <cell r="BN405" t="str">
            <v xml:space="preserve">LyndenDunn </v>
          </cell>
          <cell r="BO405">
            <v>108</v>
          </cell>
          <cell r="BP405">
            <v>3.3333333333333335</v>
          </cell>
          <cell r="BQ405" t="str">
            <v xml:space="preserve">LyndenDunn </v>
          </cell>
          <cell r="BR405">
            <v>118</v>
          </cell>
          <cell r="BS405">
            <v>21.333333333333332</v>
          </cell>
          <cell r="BT405" t="str">
            <v xml:space="preserve">LyndenDunn </v>
          </cell>
        </row>
        <row r="406">
          <cell r="BF406">
            <v>277</v>
          </cell>
          <cell r="BG406">
            <v>6.4285714285714288</v>
          </cell>
          <cell r="BH406" t="str">
            <v xml:space="preserve">MarkJamar </v>
          </cell>
          <cell r="BI406">
            <v>267</v>
          </cell>
          <cell r="BJ406">
            <v>6.7142857142857144</v>
          </cell>
          <cell r="BK406" t="str">
            <v xml:space="preserve">MarkJamar </v>
          </cell>
          <cell r="BL406">
            <v>240</v>
          </cell>
          <cell r="BM406">
            <v>6.3571428571428568</v>
          </cell>
          <cell r="BN406" t="str">
            <v xml:space="preserve">MarkJamar </v>
          </cell>
          <cell r="BO406">
            <v>211</v>
          </cell>
          <cell r="BP406">
            <v>0.7142857142857143</v>
          </cell>
          <cell r="BQ406" t="str">
            <v xml:space="preserve">MarkJamar </v>
          </cell>
          <cell r="BR406">
            <v>283</v>
          </cell>
          <cell r="BS406">
            <v>11.035714285714286</v>
          </cell>
          <cell r="BT406" t="str">
            <v xml:space="preserve">MarkJamar </v>
          </cell>
        </row>
        <row r="407">
          <cell r="BF407">
            <v>286</v>
          </cell>
          <cell r="BG407">
            <v>0</v>
          </cell>
          <cell r="BH407" t="str">
            <v>AndrewSwallow TBAG</v>
          </cell>
          <cell r="BI407">
            <v>286</v>
          </cell>
          <cell r="BJ407">
            <v>0</v>
          </cell>
          <cell r="BK407" t="str">
            <v>AndrewSwallow TBAG</v>
          </cell>
          <cell r="BL407">
            <v>286</v>
          </cell>
          <cell r="BM407">
            <v>0</v>
          </cell>
          <cell r="BN407" t="str">
            <v>AndrewSwallow TBAG</v>
          </cell>
          <cell r="BO407">
            <v>260</v>
          </cell>
          <cell r="BP407">
            <v>0</v>
          </cell>
          <cell r="BQ407" t="str">
            <v>AndrewSwallow TBAG</v>
          </cell>
          <cell r="BR407">
            <v>286</v>
          </cell>
          <cell r="BS407">
            <v>0</v>
          </cell>
          <cell r="BT407" t="str">
            <v>AndrewSwallow TBAG</v>
          </cell>
        </row>
        <row r="408">
          <cell r="BF408">
            <v>286</v>
          </cell>
          <cell r="BG408">
            <v>0</v>
          </cell>
          <cell r="BH408" t="str">
            <v>NathanJones G</v>
          </cell>
          <cell r="BI408">
            <v>286</v>
          </cell>
          <cell r="BJ408">
            <v>0</v>
          </cell>
          <cell r="BK408" t="str">
            <v>NathanJones G</v>
          </cell>
          <cell r="BL408">
            <v>286</v>
          </cell>
          <cell r="BM408">
            <v>0</v>
          </cell>
          <cell r="BN408" t="str">
            <v>NathanJones G</v>
          </cell>
          <cell r="BO408">
            <v>260</v>
          </cell>
          <cell r="BP408">
            <v>0</v>
          </cell>
          <cell r="BQ408" t="str">
            <v>NathanJones G</v>
          </cell>
          <cell r="BR408">
            <v>286</v>
          </cell>
          <cell r="BS408">
            <v>0</v>
          </cell>
          <cell r="BT408" t="str">
            <v>NathanJones G</v>
          </cell>
        </row>
        <row r="409">
          <cell r="BF409">
            <v>286</v>
          </cell>
          <cell r="BG409">
            <v>0</v>
          </cell>
          <cell r="BH409" t="str">
            <v xml:space="preserve">NevilleJetta </v>
          </cell>
          <cell r="BI409">
            <v>286</v>
          </cell>
          <cell r="BJ409">
            <v>0</v>
          </cell>
          <cell r="BK409" t="str">
            <v xml:space="preserve">NevilleJetta </v>
          </cell>
          <cell r="BL409">
            <v>286</v>
          </cell>
          <cell r="BM409">
            <v>0</v>
          </cell>
          <cell r="BN409" t="str">
            <v xml:space="preserve">NevilleJetta </v>
          </cell>
          <cell r="BO409">
            <v>260</v>
          </cell>
          <cell r="BP409">
            <v>0</v>
          </cell>
          <cell r="BQ409" t="str">
            <v xml:space="preserve">NevilleJetta </v>
          </cell>
          <cell r="BR409">
            <v>286</v>
          </cell>
          <cell r="BS409">
            <v>0</v>
          </cell>
          <cell r="BT409" t="str">
            <v xml:space="preserve">NevilleJetta </v>
          </cell>
        </row>
        <row r="410">
          <cell r="BF410">
            <v>136</v>
          </cell>
          <cell r="BG410">
            <v>12.222222222222221</v>
          </cell>
          <cell r="BH410" t="str">
            <v>RohanBail Rd2</v>
          </cell>
          <cell r="BI410">
            <v>207</v>
          </cell>
          <cell r="BJ410">
            <v>10.666666666666666</v>
          </cell>
          <cell r="BK410" t="str">
            <v>RohanBail Rd2</v>
          </cell>
          <cell r="BL410">
            <v>83</v>
          </cell>
          <cell r="BM410">
            <v>13.222222222222221</v>
          </cell>
          <cell r="BN410" t="str">
            <v>RohanBail Rd2</v>
          </cell>
          <cell r="BO410">
            <v>98</v>
          </cell>
          <cell r="BP410">
            <v>3.5</v>
          </cell>
          <cell r="BQ410" t="str">
            <v>RohanBail Rd2</v>
          </cell>
          <cell r="BR410">
            <v>123</v>
          </cell>
          <cell r="BS410">
            <v>21.25</v>
          </cell>
          <cell r="BT410" t="str">
            <v>RohanBail Rd2</v>
          </cell>
        </row>
        <row r="411">
          <cell r="BF411">
            <v>157</v>
          </cell>
          <cell r="BG411">
            <v>11.5625</v>
          </cell>
          <cell r="BH411" t="str">
            <v>SamBlease Rd3</v>
          </cell>
          <cell r="BI411">
            <v>221</v>
          </cell>
          <cell r="BJ411">
            <v>10</v>
          </cell>
          <cell r="BK411" t="str">
            <v>SamBlease Rd3</v>
          </cell>
          <cell r="BL411">
            <v>166</v>
          </cell>
          <cell r="BM411">
            <v>9.3125</v>
          </cell>
          <cell r="BN411" t="str">
            <v>SamBlease Rd3</v>
          </cell>
          <cell r="BO411">
            <v>17</v>
          </cell>
          <cell r="BP411">
            <v>7.9375</v>
          </cell>
          <cell r="BQ411" t="str">
            <v>SamBlease Rd3</v>
          </cell>
          <cell r="BR411">
            <v>157</v>
          </cell>
          <cell r="BS411">
            <v>19.90625</v>
          </cell>
          <cell r="BT411" t="str">
            <v>SamBlease Rd3</v>
          </cell>
        </row>
        <row r="412">
          <cell r="BF412">
            <v>286</v>
          </cell>
          <cell r="BG412">
            <v>0</v>
          </cell>
          <cell r="BH412" t="str">
            <v xml:space="preserve">ShannonByrnes </v>
          </cell>
          <cell r="BI412">
            <v>286</v>
          </cell>
          <cell r="BJ412">
            <v>0</v>
          </cell>
          <cell r="BK412" t="str">
            <v xml:space="preserve">ShannonByrnes </v>
          </cell>
          <cell r="BL412">
            <v>286</v>
          </cell>
          <cell r="BM412">
            <v>0</v>
          </cell>
          <cell r="BN412" t="str">
            <v xml:space="preserve">ShannonByrnes </v>
          </cell>
          <cell r="BO412">
            <v>260</v>
          </cell>
          <cell r="BP412">
            <v>0</v>
          </cell>
          <cell r="BQ412" t="str">
            <v xml:space="preserve">ShannonByrnes </v>
          </cell>
          <cell r="BR412">
            <v>286</v>
          </cell>
          <cell r="BS412">
            <v>0</v>
          </cell>
          <cell r="BT412" t="str">
            <v xml:space="preserve">ShannonByrnes </v>
          </cell>
        </row>
        <row r="413">
          <cell r="BF413">
            <v>286</v>
          </cell>
          <cell r="BG413">
            <v>0</v>
          </cell>
          <cell r="BH413" t="str">
            <v xml:space="preserve">TomCouch </v>
          </cell>
          <cell r="BI413">
            <v>286</v>
          </cell>
          <cell r="BJ413">
            <v>0</v>
          </cell>
          <cell r="BK413" t="str">
            <v xml:space="preserve">TomCouch </v>
          </cell>
          <cell r="BL413">
            <v>286</v>
          </cell>
          <cell r="BM413">
            <v>0</v>
          </cell>
          <cell r="BN413" t="str">
            <v xml:space="preserve">TomCouch </v>
          </cell>
          <cell r="BO413">
            <v>260</v>
          </cell>
          <cell r="BP413">
            <v>0</v>
          </cell>
          <cell r="BQ413" t="str">
            <v xml:space="preserve">TomCouch </v>
          </cell>
          <cell r="BR413">
            <v>286</v>
          </cell>
          <cell r="BS413">
            <v>0</v>
          </cell>
          <cell r="BT413" t="str">
            <v xml:space="preserve">TomCouch </v>
          </cell>
        </row>
        <row r="414">
          <cell r="BF414">
            <v>286</v>
          </cell>
          <cell r="BG414">
            <v>0</v>
          </cell>
          <cell r="BH414" t="str">
            <v xml:space="preserve">TomGillies </v>
          </cell>
          <cell r="BI414">
            <v>286</v>
          </cell>
          <cell r="BJ414">
            <v>0</v>
          </cell>
          <cell r="BK414" t="str">
            <v xml:space="preserve">TomGillies </v>
          </cell>
          <cell r="BL414">
            <v>286</v>
          </cell>
          <cell r="BM414">
            <v>0</v>
          </cell>
          <cell r="BN414" t="str">
            <v xml:space="preserve">TomGillies </v>
          </cell>
          <cell r="BO414">
            <v>260</v>
          </cell>
          <cell r="BP414">
            <v>0</v>
          </cell>
          <cell r="BQ414" t="str">
            <v xml:space="preserve">TomGillies </v>
          </cell>
          <cell r="BR414">
            <v>286</v>
          </cell>
          <cell r="BS414">
            <v>0</v>
          </cell>
          <cell r="BT414" t="str">
            <v xml:space="preserve">TomGillies </v>
          </cell>
        </row>
        <row r="415">
          <cell r="BF415">
            <v>55</v>
          </cell>
          <cell r="BG415">
            <v>15.7</v>
          </cell>
          <cell r="BH415" t="str">
            <v xml:space="preserve">TomMcDonald </v>
          </cell>
          <cell r="BI415">
            <v>46</v>
          </cell>
          <cell r="BJ415">
            <v>17.899999999999999</v>
          </cell>
          <cell r="BK415" t="str">
            <v xml:space="preserve">TomMcDonald </v>
          </cell>
          <cell r="BL415">
            <v>173</v>
          </cell>
          <cell r="BM415">
            <v>9.1</v>
          </cell>
          <cell r="BN415" t="str">
            <v xml:space="preserve">TomMcDonald </v>
          </cell>
          <cell r="BO415">
            <v>259</v>
          </cell>
          <cell r="BP415">
            <v>0.05</v>
          </cell>
          <cell r="BQ415" t="str">
            <v xml:space="preserve">TomMcDonald </v>
          </cell>
          <cell r="BR415">
            <v>103</v>
          </cell>
          <cell r="BS415">
            <v>21.824999999999999</v>
          </cell>
          <cell r="BT415" t="str">
            <v xml:space="preserve">TomMcDonald </v>
          </cell>
        </row>
        <row r="416">
          <cell r="BF416">
            <v>286</v>
          </cell>
          <cell r="BG416">
            <v>0</v>
          </cell>
          <cell r="BH416" t="str">
            <v xml:space="preserve">AaronBlack </v>
          </cell>
          <cell r="BI416">
            <v>286</v>
          </cell>
          <cell r="BJ416">
            <v>0</v>
          </cell>
          <cell r="BK416" t="str">
            <v xml:space="preserve">AaronBlack </v>
          </cell>
          <cell r="BL416">
            <v>286</v>
          </cell>
          <cell r="BM416">
            <v>0</v>
          </cell>
          <cell r="BN416" t="str">
            <v xml:space="preserve">AaronBlack </v>
          </cell>
          <cell r="BO416">
            <v>260</v>
          </cell>
          <cell r="BP416">
            <v>0</v>
          </cell>
          <cell r="BQ416" t="str">
            <v xml:space="preserve">AaronBlack </v>
          </cell>
          <cell r="BR416">
            <v>286</v>
          </cell>
          <cell r="BS416">
            <v>0</v>
          </cell>
          <cell r="BT416" t="str">
            <v xml:space="preserve">AaronBlack </v>
          </cell>
        </row>
        <row r="417">
          <cell r="BF417">
            <v>286</v>
          </cell>
          <cell r="BG417">
            <v>0</v>
          </cell>
          <cell r="BH417" t="str">
            <v xml:space="preserve">AaronMullett </v>
          </cell>
          <cell r="BI417">
            <v>286</v>
          </cell>
          <cell r="BJ417">
            <v>0</v>
          </cell>
          <cell r="BK417" t="str">
            <v xml:space="preserve">AaronMullett </v>
          </cell>
          <cell r="BL417">
            <v>286</v>
          </cell>
          <cell r="BM417">
            <v>0</v>
          </cell>
          <cell r="BN417" t="str">
            <v xml:space="preserve">AaronMullett </v>
          </cell>
          <cell r="BO417">
            <v>260</v>
          </cell>
          <cell r="BP417">
            <v>0</v>
          </cell>
          <cell r="BQ417" t="str">
            <v xml:space="preserve">AaronMullett </v>
          </cell>
          <cell r="BR417">
            <v>286</v>
          </cell>
          <cell r="BS417">
            <v>0</v>
          </cell>
          <cell r="BT417" t="str">
            <v xml:space="preserve">AaronMullett </v>
          </cell>
        </row>
        <row r="418">
          <cell r="BF418">
            <v>286</v>
          </cell>
          <cell r="BG418">
            <v>0</v>
          </cell>
          <cell r="BH418" t="str">
            <v xml:space="preserve">JackRedden </v>
          </cell>
          <cell r="BI418">
            <v>286</v>
          </cell>
          <cell r="BJ418">
            <v>0</v>
          </cell>
          <cell r="BK418" t="str">
            <v xml:space="preserve">JackRedden </v>
          </cell>
          <cell r="BL418">
            <v>286</v>
          </cell>
          <cell r="BM418">
            <v>0</v>
          </cell>
          <cell r="BN418" t="str">
            <v xml:space="preserve">JackRedden </v>
          </cell>
          <cell r="BO418">
            <v>260</v>
          </cell>
          <cell r="BP418">
            <v>0</v>
          </cell>
          <cell r="BQ418" t="str">
            <v xml:space="preserve">JackRedden </v>
          </cell>
          <cell r="BR418">
            <v>286</v>
          </cell>
          <cell r="BS418">
            <v>0</v>
          </cell>
          <cell r="BT418" t="str">
            <v xml:space="preserve">JackRedden </v>
          </cell>
        </row>
        <row r="419">
          <cell r="BF419">
            <v>286</v>
          </cell>
          <cell r="BG419">
            <v>0</v>
          </cell>
          <cell r="BH419" t="str">
            <v>BenCunnington R</v>
          </cell>
          <cell r="BI419">
            <v>286</v>
          </cell>
          <cell r="BJ419">
            <v>0</v>
          </cell>
          <cell r="BK419" t="str">
            <v>BenCunnington R</v>
          </cell>
          <cell r="BL419">
            <v>286</v>
          </cell>
          <cell r="BM419">
            <v>0</v>
          </cell>
          <cell r="BN419" t="str">
            <v>BenCunnington R</v>
          </cell>
          <cell r="BO419">
            <v>260</v>
          </cell>
          <cell r="BP419">
            <v>0</v>
          </cell>
          <cell r="BQ419" t="str">
            <v>BenCunnington R</v>
          </cell>
          <cell r="BR419">
            <v>286</v>
          </cell>
          <cell r="BS419">
            <v>0</v>
          </cell>
          <cell r="BT419" t="str">
            <v>BenCunnington R</v>
          </cell>
        </row>
        <row r="420">
          <cell r="BF420">
            <v>286</v>
          </cell>
          <cell r="BG420">
            <v>0</v>
          </cell>
          <cell r="BH420" t="str">
            <v>PatrickKarnezis G</v>
          </cell>
          <cell r="BI420">
            <v>286</v>
          </cell>
          <cell r="BJ420">
            <v>0</v>
          </cell>
          <cell r="BK420" t="str">
            <v>PatrickKarnezis G</v>
          </cell>
          <cell r="BL420">
            <v>286</v>
          </cell>
          <cell r="BM420">
            <v>0</v>
          </cell>
          <cell r="BN420" t="str">
            <v>PatrickKarnezis G</v>
          </cell>
          <cell r="BO420">
            <v>260</v>
          </cell>
          <cell r="BP420">
            <v>0</v>
          </cell>
          <cell r="BQ420" t="str">
            <v>PatrickKarnezis G</v>
          </cell>
          <cell r="BR420">
            <v>286</v>
          </cell>
          <cell r="BS420">
            <v>0</v>
          </cell>
          <cell r="BT420" t="str">
            <v>PatrickKarnezis G</v>
          </cell>
        </row>
        <row r="421">
          <cell r="BF421">
            <v>286</v>
          </cell>
          <cell r="BG421">
            <v>0</v>
          </cell>
          <cell r="BH421" t="str">
            <v>BrentHarvey G</v>
          </cell>
          <cell r="BI421">
            <v>286</v>
          </cell>
          <cell r="BJ421">
            <v>0</v>
          </cell>
          <cell r="BK421" t="str">
            <v>BrentHarvey G</v>
          </cell>
          <cell r="BL421">
            <v>286</v>
          </cell>
          <cell r="BM421">
            <v>0</v>
          </cell>
          <cell r="BN421" t="str">
            <v>BrentHarvey G</v>
          </cell>
          <cell r="BO421">
            <v>260</v>
          </cell>
          <cell r="BP421">
            <v>0</v>
          </cell>
          <cell r="BQ421" t="str">
            <v>BrentHarvey G</v>
          </cell>
          <cell r="BR421">
            <v>286</v>
          </cell>
          <cell r="BS421">
            <v>0</v>
          </cell>
          <cell r="BT421" t="str">
            <v>BrentHarvey G</v>
          </cell>
        </row>
        <row r="422">
          <cell r="BF422">
            <v>286</v>
          </cell>
          <cell r="BG422">
            <v>0</v>
          </cell>
          <cell r="BH422" t="str">
            <v xml:space="preserve">CameronDelaney </v>
          </cell>
          <cell r="BI422">
            <v>286</v>
          </cell>
          <cell r="BJ422">
            <v>0</v>
          </cell>
          <cell r="BK422" t="str">
            <v xml:space="preserve">CameronDelaney </v>
          </cell>
          <cell r="BL422">
            <v>286</v>
          </cell>
          <cell r="BM422">
            <v>0</v>
          </cell>
          <cell r="BN422" t="str">
            <v xml:space="preserve">CameronDelaney </v>
          </cell>
          <cell r="BO422">
            <v>260</v>
          </cell>
          <cell r="BP422">
            <v>0</v>
          </cell>
          <cell r="BQ422" t="str">
            <v xml:space="preserve">CameronDelaney </v>
          </cell>
          <cell r="BR422">
            <v>286</v>
          </cell>
          <cell r="BS422">
            <v>0</v>
          </cell>
          <cell r="BT422" t="str">
            <v xml:space="preserve">CameronDelaney </v>
          </cell>
        </row>
        <row r="423">
          <cell r="BF423">
            <v>286</v>
          </cell>
          <cell r="BG423">
            <v>0</v>
          </cell>
          <cell r="BH423" t="str">
            <v xml:space="preserve">CameronPedersen </v>
          </cell>
          <cell r="BI423">
            <v>286</v>
          </cell>
          <cell r="BJ423">
            <v>0</v>
          </cell>
          <cell r="BK423" t="str">
            <v xml:space="preserve">CameronPedersen </v>
          </cell>
          <cell r="BL423">
            <v>286</v>
          </cell>
          <cell r="BM423">
            <v>0</v>
          </cell>
          <cell r="BN423" t="str">
            <v xml:space="preserve">CameronPedersen </v>
          </cell>
          <cell r="BO423">
            <v>260</v>
          </cell>
          <cell r="BP423">
            <v>0</v>
          </cell>
          <cell r="BQ423" t="str">
            <v xml:space="preserve">CameronPedersen </v>
          </cell>
          <cell r="BR423">
            <v>286</v>
          </cell>
          <cell r="BS423">
            <v>0</v>
          </cell>
          <cell r="BT423" t="str">
            <v xml:space="preserve">CameronPedersen </v>
          </cell>
        </row>
        <row r="424">
          <cell r="BF424">
            <v>286</v>
          </cell>
          <cell r="BG424">
            <v>0</v>
          </cell>
          <cell r="BH424" t="str">
            <v>DanielCurrie G</v>
          </cell>
          <cell r="BI424">
            <v>286</v>
          </cell>
          <cell r="BJ424">
            <v>0</v>
          </cell>
          <cell r="BK424" t="str">
            <v>DanielCurrie G</v>
          </cell>
          <cell r="BL424">
            <v>286</v>
          </cell>
          <cell r="BM424">
            <v>0</v>
          </cell>
          <cell r="BN424" t="str">
            <v>DanielCurrie G</v>
          </cell>
          <cell r="BO424">
            <v>260</v>
          </cell>
          <cell r="BP424">
            <v>0</v>
          </cell>
          <cell r="BQ424" t="str">
            <v>DanielCurrie G</v>
          </cell>
          <cell r="BR424">
            <v>286</v>
          </cell>
          <cell r="BS424">
            <v>0</v>
          </cell>
          <cell r="BT424" t="str">
            <v>DanielCurrie G</v>
          </cell>
        </row>
        <row r="425">
          <cell r="BF425">
            <v>1</v>
          </cell>
          <cell r="BG425">
            <v>20.95</v>
          </cell>
          <cell r="BH425" t="str">
            <v xml:space="preserve">DanielWells </v>
          </cell>
          <cell r="BI425">
            <v>137</v>
          </cell>
          <cell r="BJ425">
            <v>13.4</v>
          </cell>
          <cell r="BK425" t="str">
            <v xml:space="preserve">DanielWells </v>
          </cell>
          <cell r="BL425">
            <v>72</v>
          </cell>
          <cell r="BM425">
            <v>13.75</v>
          </cell>
          <cell r="BN425" t="str">
            <v xml:space="preserve">DanielWells </v>
          </cell>
          <cell r="BO425">
            <v>61</v>
          </cell>
          <cell r="BP425">
            <v>5</v>
          </cell>
          <cell r="BQ425" t="str">
            <v xml:space="preserve">DanielWells </v>
          </cell>
          <cell r="BR425">
            <v>9</v>
          </cell>
          <cell r="BS425">
            <v>27.05</v>
          </cell>
          <cell r="BT425" t="str">
            <v xml:space="preserve">DanielWells </v>
          </cell>
        </row>
        <row r="426">
          <cell r="BF426">
            <v>286</v>
          </cell>
          <cell r="BG426">
            <v>0</v>
          </cell>
          <cell r="BH426" t="str">
            <v xml:space="preserve">DrewPetrie </v>
          </cell>
          <cell r="BI426">
            <v>286</v>
          </cell>
          <cell r="BJ426">
            <v>0</v>
          </cell>
          <cell r="BK426" t="str">
            <v xml:space="preserve">DrewPetrie </v>
          </cell>
          <cell r="BL426">
            <v>286</v>
          </cell>
          <cell r="BM426">
            <v>0</v>
          </cell>
          <cell r="BN426" t="str">
            <v xml:space="preserve">DrewPetrie </v>
          </cell>
          <cell r="BO426">
            <v>260</v>
          </cell>
          <cell r="BP426">
            <v>0</v>
          </cell>
          <cell r="BQ426" t="str">
            <v xml:space="preserve">DrewPetrie </v>
          </cell>
          <cell r="BR426">
            <v>286</v>
          </cell>
          <cell r="BS426">
            <v>0</v>
          </cell>
          <cell r="BT426" t="str">
            <v xml:space="preserve">DrewPetrie </v>
          </cell>
        </row>
        <row r="427">
          <cell r="BF427">
            <v>26</v>
          </cell>
          <cell r="BG427">
            <v>16.882411764705882</v>
          </cell>
          <cell r="BH427" t="str">
            <v>JackZiebell G</v>
          </cell>
          <cell r="BI427">
            <v>157</v>
          </cell>
          <cell r="BJ427">
            <v>12.941176470588236</v>
          </cell>
          <cell r="BK427" t="str">
            <v>JackZiebell G</v>
          </cell>
          <cell r="BL427">
            <v>32</v>
          </cell>
          <cell r="BM427">
            <v>16.294117647058822</v>
          </cell>
          <cell r="BN427" t="str">
            <v>JackZiebell G</v>
          </cell>
          <cell r="BO427">
            <v>110</v>
          </cell>
          <cell r="BP427">
            <v>3.2941176470588234</v>
          </cell>
          <cell r="BQ427" t="str">
            <v>JackZiebell G</v>
          </cell>
          <cell r="BR427">
            <v>23</v>
          </cell>
          <cell r="BS427">
            <v>26.117676470588236</v>
          </cell>
          <cell r="BT427" t="str">
            <v>JackZiebell G</v>
          </cell>
        </row>
        <row r="428">
          <cell r="BF428">
            <v>75</v>
          </cell>
          <cell r="BG428">
            <v>14.739130434782609</v>
          </cell>
          <cell r="BH428" t="str">
            <v xml:space="preserve">JamieMacmillan </v>
          </cell>
          <cell r="BI428">
            <v>134</v>
          </cell>
          <cell r="BJ428">
            <v>13.565217391304348</v>
          </cell>
          <cell r="BK428" t="str">
            <v xml:space="preserve">JamieMacmillan </v>
          </cell>
          <cell r="BL428">
            <v>181</v>
          </cell>
          <cell r="BM428">
            <v>8.9130434782608692</v>
          </cell>
          <cell r="BN428" t="str">
            <v xml:space="preserve">JamieMacmillan </v>
          </cell>
          <cell r="BO428">
            <v>115</v>
          </cell>
          <cell r="BP428">
            <v>3.1739130434782608</v>
          </cell>
          <cell r="BQ428" t="str">
            <v xml:space="preserve">JamieMacmillan </v>
          </cell>
          <cell r="BR428">
            <v>136</v>
          </cell>
          <cell r="BS428">
            <v>20.630434782608695</v>
          </cell>
          <cell r="BT428" t="str">
            <v xml:space="preserve">JamieMacmillan </v>
          </cell>
        </row>
        <row r="429">
          <cell r="BF429">
            <v>286</v>
          </cell>
          <cell r="BG429">
            <v>0</v>
          </cell>
          <cell r="BH429" t="str">
            <v>JordanGysberts X</v>
          </cell>
          <cell r="BI429">
            <v>286</v>
          </cell>
          <cell r="BJ429">
            <v>0</v>
          </cell>
          <cell r="BK429" t="str">
            <v>JordanGysberts X</v>
          </cell>
          <cell r="BL429">
            <v>286</v>
          </cell>
          <cell r="BM429">
            <v>0</v>
          </cell>
          <cell r="BN429" t="str">
            <v>JordanGysberts X</v>
          </cell>
          <cell r="BO429">
            <v>260</v>
          </cell>
          <cell r="BP429">
            <v>0</v>
          </cell>
          <cell r="BQ429" t="str">
            <v>JordanGysberts X</v>
          </cell>
          <cell r="BR429">
            <v>286</v>
          </cell>
          <cell r="BS429">
            <v>0</v>
          </cell>
          <cell r="BT429" t="str">
            <v>JordanGysberts X</v>
          </cell>
        </row>
        <row r="430">
          <cell r="BF430">
            <v>286</v>
          </cell>
          <cell r="BG430">
            <v>0</v>
          </cell>
          <cell r="BH430" t="str">
            <v>KieranHarper G</v>
          </cell>
          <cell r="BI430">
            <v>286</v>
          </cell>
          <cell r="BJ430">
            <v>0</v>
          </cell>
          <cell r="BK430" t="str">
            <v>KieranHarper G</v>
          </cell>
          <cell r="BL430">
            <v>286</v>
          </cell>
          <cell r="BM430">
            <v>0</v>
          </cell>
          <cell r="BN430" t="str">
            <v>KieranHarper G</v>
          </cell>
          <cell r="BO430">
            <v>260</v>
          </cell>
          <cell r="BP430">
            <v>0</v>
          </cell>
          <cell r="BQ430" t="str">
            <v>KieranHarper G</v>
          </cell>
          <cell r="BR430">
            <v>286</v>
          </cell>
          <cell r="BS430">
            <v>0</v>
          </cell>
          <cell r="BT430" t="str">
            <v>KieranHarper G</v>
          </cell>
        </row>
        <row r="431">
          <cell r="BF431">
            <v>272</v>
          </cell>
          <cell r="BG431">
            <v>6.75</v>
          </cell>
          <cell r="BH431" t="str">
            <v xml:space="preserve">LachlanHansen </v>
          </cell>
          <cell r="BI431">
            <v>118</v>
          </cell>
          <cell r="BJ431">
            <v>14.166666666666666</v>
          </cell>
          <cell r="BK431" t="str">
            <v xml:space="preserve">LachlanHansen </v>
          </cell>
          <cell r="BL431">
            <v>256</v>
          </cell>
          <cell r="BM431">
            <v>5.5</v>
          </cell>
          <cell r="BN431" t="str">
            <v xml:space="preserve">LachlanHansen </v>
          </cell>
          <cell r="BO431">
            <v>5</v>
          </cell>
          <cell r="BP431">
            <v>10.333333333333334</v>
          </cell>
          <cell r="BQ431" t="str">
            <v xml:space="preserve">LachlanHansen </v>
          </cell>
          <cell r="BR431">
            <v>160</v>
          </cell>
          <cell r="BS431">
            <v>19.791666666666668</v>
          </cell>
          <cell r="BT431" t="str">
            <v xml:space="preserve">LachlanHansen </v>
          </cell>
        </row>
        <row r="432">
          <cell r="BF432">
            <v>18</v>
          </cell>
          <cell r="BG432">
            <v>17.444444444444443</v>
          </cell>
          <cell r="BH432" t="str">
            <v xml:space="preserve">LeighAdams </v>
          </cell>
          <cell r="BI432">
            <v>233</v>
          </cell>
          <cell r="BJ432">
            <v>9.4444444444444446</v>
          </cell>
          <cell r="BK432" t="str">
            <v xml:space="preserve">LeighAdams </v>
          </cell>
          <cell r="BL432">
            <v>60</v>
          </cell>
          <cell r="BM432">
            <v>14.722222222222221</v>
          </cell>
          <cell r="BN432" t="str">
            <v xml:space="preserve">LeighAdams </v>
          </cell>
          <cell r="BO432">
            <v>39</v>
          </cell>
          <cell r="BP432">
            <v>6.5000555555555559</v>
          </cell>
          <cell r="BQ432" t="str">
            <v xml:space="preserve">LeighAdams </v>
          </cell>
          <cell r="BR432">
            <v>40</v>
          </cell>
          <cell r="BS432">
            <v>24.888916666666667</v>
          </cell>
          <cell r="BT432" t="str">
            <v xml:space="preserve">LeighAdams </v>
          </cell>
        </row>
        <row r="433">
          <cell r="BF433">
            <v>286</v>
          </cell>
          <cell r="BG433">
            <v>0</v>
          </cell>
          <cell r="BH433" t="str">
            <v xml:space="preserve">LeviGreenwood </v>
          </cell>
          <cell r="BI433">
            <v>286</v>
          </cell>
          <cell r="BJ433">
            <v>0</v>
          </cell>
          <cell r="BK433" t="str">
            <v xml:space="preserve">LeviGreenwood </v>
          </cell>
          <cell r="BL433">
            <v>286</v>
          </cell>
          <cell r="BM433">
            <v>0</v>
          </cell>
          <cell r="BN433" t="str">
            <v xml:space="preserve">LeviGreenwood </v>
          </cell>
          <cell r="BO433">
            <v>260</v>
          </cell>
          <cell r="BP433">
            <v>0</v>
          </cell>
          <cell r="BQ433" t="str">
            <v xml:space="preserve">LeviGreenwood </v>
          </cell>
          <cell r="BR433">
            <v>286</v>
          </cell>
          <cell r="BS433">
            <v>0</v>
          </cell>
          <cell r="BT433" t="str">
            <v xml:space="preserve">LeviGreenwood </v>
          </cell>
        </row>
        <row r="434">
          <cell r="BF434">
            <v>286</v>
          </cell>
          <cell r="BG434">
            <v>0</v>
          </cell>
          <cell r="BH434" t="str">
            <v xml:space="preserve">QuintenLynch </v>
          </cell>
          <cell r="BI434">
            <v>286</v>
          </cell>
          <cell r="BJ434">
            <v>0</v>
          </cell>
          <cell r="BK434" t="str">
            <v xml:space="preserve">QuintenLynch </v>
          </cell>
          <cell r="BL434">
            <v>286</v>
          </cell>
          <cell r="BM434">
            <v>0</v>
          </cell>
          <cell r="BN434" t="str">
            <v xml:space="preserve">QuintenLynch </v>
          </cell>
          <cell r="BO434">
            <v>260</v>
          </cell>
          <cell r="BP434">
            <v>0</v>
          </cell>
          <cell r="BQ434" t="str">
            <v xml:space="preserve">QuintenLynch </v>
          </cell>
          <cell r="BR434">
            <v>286</v>
          </cell>
          <cell r="BS434">
            <v>0</v>
          </cell>
          <cell r="BT434" t="str">
            <v xml:space="preserve">QuintenLynch </v>
          </cell>
        </row>
        <row r="435">
          <cell r="BF435">
            <v>286</v>
          </cell>
          <cell r="BG435">
            <v>0</v>
          </cell>
          <cell r="BH435" t="str">
            <v xml:space="preserve">LindsayThomas </v>
          </cell>
          <cell r="BI435">
            <v>286</v>
          </cell>
          <cell r="BJ435">
            <v>0</v>
          </cell>
          <cell r="BK435" t="str">
            <v xml:space="preserve">LindsayThomas </v>
          </cell>
          <cell r="BL435">
            <v>286</v>
          </cell>
          <cell r="BM435">
            <v>0</v>
          </cell>
          <cell r="BN435" t="str">
            <v xml:space="preserve">LindsayThomas </v>
          </cell>
          <cell r="BO435">
            <v>260</v>
          </cell>
          <cell r="BP435">
            <v>0</v>
          </cell>
          <cell r="BQ435" t="str">
            <v xml:space="preserve">LindsayThomas </v>
          </cell>
          <cell r="BR435">
            <v>286</v>
          </cell>
          <cell r="BS435">
            <v>0</v>
          </cell>
          <cell r="BT435" t="str">
            <v xml:space="preserve">LindsayThomas </v>
          </cell>
        </row>
        <row r="436">
          <cell r="BF436">
            <v>225</v>
          </cell>
          <cell r="BG436">
            <v>9.5384615384615383</v>
          </cell>
          <cell r="BH436" t="str">
            <v xml:space="preserve">LukeDelaney </v>
          </cell>
          <cell r="BI436">
            <v>138</v>
          </cell>
          <cell r="BJ436">
            <v>13.384615384615385</v>
          </cell>
          <cell r="BK436" t="str">
            <v xml:space="preserve">LukeDelaney </v>
          </cell>
          <cell r="BL436">
            <v>218</v>
          </cell>
          <cell r="BM436">
            <v>7.4615384615384617</v>
          </cell>
          <cell r="BN436" t="str">
            <v xml:space="preserve">LukeDelaney </v>
          </cell>
          <cell r="BO436">
            <v>227</v>
          </cell>
          <cell r="BP436">
            <v>0.46153846153846156</v>
          </cell>
          <cell r="BQ436" t="str">
            <v xml:space="preserve">LukeDelaney </v>
          </cell>
          <cell r="BR436">
            <v>245</v>
          </cell>
          <cell r="BS436">
            <v>16.115384615384617</v>
          </cell>
          <cell r="BT436" t="str">
            <v xml:space="preserve">LukeDelaney </v>
          </cell>
        </row>
        <row r="437">
          <cell r="BF437">
            <v>286</v>
          </cell>
          <cell r="BG437">
            <v>0</v>
          </cell>
          <cell r="BH437" t="str">
            <v>MajakDaw G</v>
          </cell>
          <cell r="BI437">
            <v>286</v>
          </cell>
          <cell r="BJ437">
            <v>0</v>
          </cell>
          <cell r="BK437" t="str">
            <v>MajakDaw G</v>
          </cell>
          <cell r="BL437">
            <v>286</v>
          </cell>
          <cell r="BM437">
            <v>0</v>
          </cell>
          <cell r="BN437" t="str">
            <v>MajakDaw G</v>
          </cell>
          <cell r="BO437">
            <v>260</v>
          </cell>
          <cell r="BP437">
            <v>0</v>
          </cell>
          <cell r="BQ437" t="str">
            <v>MajakDaw G</v>
          </cell>
          <cell r="BR437">
            <v>286</v>
          </cell>
          <cell r="BS437">
            <v>0</v>
          </cell>
          <cell r="BT437" t="str">
            <v>MajakDaw G</v>
          </cell>
        </row>
        <row r="438">
          <cell r="BF438">
            <v>48</v>
          </cell>
          <cell r="BG438">
            <v>15.913043478260869</v>
          </cell>
          <cell r="BH438" t="str">
            <v xml:space="preserve">MichaelFirrito </v>
          </cell>
          <cell r="BI438">
            <v>94</v>
          </cell>
          <cell r="BJ438">
            <v>15.043478260869565</v>
          </cell>
          <cell r="BK438" t="str">
            <v xml:space="preserve">MichaelFirrito </v>
          </cell>
          <cell r="BL438">
            <v>246</v>
          </cell>
          <cell r="BM438">
            <v>6.0434782608695654</v>
          </cell>
          <cell r="BN438" t="str">
            <v xml:space="preserve">MichaelFirrito </v>
          </cell>
          <cell r="BO438">
            <v>238</v>
          </cell>
          <cell r="BP438">
            <v>0.30434782608695654</v>
          </cell>
          <cell r="BQ438" t="str">
            <v xml:space="preserve">MichaelFirrito </v>
          </cell>
          <cell r="BR438">
            <v>167</v>
          </cell>
          <cell r="BS438">
            <v>19.652173913043477</v>
          </cell>
          <cell r="BT438" t="str">
            <v xml:space="preserve">MichaelFirrito </v>
          </cell>
        </row>
        <row r="439">
          <cell r="BF439">
            <v>286</v>
          </cell>
          <cell r="BG439">
            <v>0</v>
          </cell>
          <cell r="BH439" t="str">
            <v xml:space="preserve">NathanGrima </v>
          </cell>
          <cell r="BI439">
            <v>286</v>
          </cell>
          <cell r="BJ439">
            <v>0</v>
          </cell>
          <cell r="BK439" t="str">
            <v xml:space="preserve">NathanGrima </v>
          </cell>
          <cell r="BL439">
            <v>286</v>
          </cell>
          <cell r="BM439">
            <v>0</v>
          </cell>
          <cell r="BN439" t="str">
            <v xml:space="preserve">NathanGrima </v>
          </cell>
          <cell r="BO439">
            <v>260</v>
          </cell>
          <cell r="BP439">
            <v>0</v>
          </cell>
          <cell r="BQ439" t="str">
            <v xml:space="preserve">NathanGrima </v>
          </cell>
          <cell r="BR439">
            <v>286</v>
          </cell>
          <cell r="BS439">
            <v>0</v>
          </cell>
          <cell r="BT439" t="str">
            <v xml:space="preserve">NathanGrima </v>
          </cell>
        </row>
        <row r="440">
          <cell r="BF440">
            <v>245</v>
          </cell>
          <cell r="BG440">
            <v>8.8125</v>
          </cell>
          <cell r="BH440" t="str">
            <v>RobbieTarrant X</v>
          </cell>
          <cell r="BI440">
            <v>166</v>
          </cell>
          <cell r="BJ440">
            <v>12.625</v>
          </cell>
          <cell r="BK440" t="str">
            <v>RobbieTarrant X</v>
          </cell>
          <cell r="BL440">
            <v>249</v>
          </cell>
          <cell r="BM440">
            <v>5.875</v>
          </cell>
          <cell r="BN440" t="str">
            <v>RobbieTarrant X</v>
          </cell>
          <cell r="BO440">
            <v>8</v>
          </cell>
          <cell r="BP440">
            <v>9.625</v>
          </cell>
          <cell r="BQ440" t="str">
            <v>RobbieTarrant X</v>
          </cell>
          <cell r="BR440">
            <v>183</v>
          </cell>
          <cell r="BS440">
            <v>19.28125</v>
          </cell>
          <cell r="BT440" t="str">
            <v>RobbieTarrant X</v>
          </cell>
        </row>
        <row r="441">
          <cell r="BF441">
            <v>286</v>
          </cell>
          <cell r="BG441">
            <v>0</v>
          </cell>
          <cell r="BH441" t="str">
            <v xml:space="preserve">RyanBastinac </v>
          </cell>
          <cell r="BI441">
            <v>286</v>
          </cell>
          <cell r="BJ441">
            <v>0</v>
          </cell>
          <cell r="BK441" t="str">
            <v xml:space="preserve">RyanBastinac </v>
          </cell>
          <cell r="BL441">
            <v>286</v>
          </cell>
          <cell r="BM441">
            <v>0</v>
          </cell>
          <cell r="BN441" t="str">
            <v xml:space="preserve">RyanBastinac </v>
          </cell>
          <cell r="BO441">
            <v>260</v>
          </cell>
          <cell r="BP441">
            <v>0</v>
          </cell>
          <cell r="BQ441" t="str">
            <v xml:space="preserve">RyanBastinac </v>
          </cell>
          <cell r="BR441">
            <v>286</v>
          </cell>
          <cell r="BS441">
            <v>0</v>
          </cell>
          <cell r="BT441" t="str">
            <v xml:space="preserve">RyanBastinac </v>
          </cell>
        </row>
        <row r="442">
          <cell r="BF442">
            <v>286</v>
          </cell>
          <cell r="BG442">
            <v>0</v>
          </cell>
          <cell r="BH442" t="str">
            <v xml:space="preserve">DanylePearce </v>
          </cell>
          <cell r="BI442">
            <v>286</v>
          </cell>
          <cell r="BJ442">
            <v>0</v>
          </cell>
          <cell r="BK442" t="str">
            <v xml:space="preserve">DanylePearce </v>
          </cell>
          <cell r="BL442">
            <v>286</v>
          </cell>
          <cell r="BM442">
            <v>0</v>
          </cell>
          <cell r="BN442" t="str">
            <v xml:space="preserve">DanylePearce </v>
          </cell>
          <cell r="BO442">
            <v>260</v>
          </cell>
          <cell r="BP442">
            <v>0</v>
          </cell>
          <cell r="BQ442" t="str">
            <v xml:space="preserve">DanylePearce </v>
          </cell>
          <cell r="BR442">
            <v>286</v>
          </cell>
          <cell r="BS442">
            <v>0</v>
          </cell>
          <cell r="BT442" t="str">
            <v xml:space="preserve">DanylePearce </v>
          </cell>
        </row>
        <row r="443">
          <cell r="BF443">
            <v>67</v>
          </cell>
          <cell r="BG443">
            <v>15.238095238095237</v>
          </cell>
          <cell r="BH443" t="str">
            <v xml:space="preserve">SamWright </v>
          </cell>
          <cell r="BI443">
            <v>81</v>
          </cell>
          <cell r="BJ443">
            <v>15.80952380952381</v>
          </cell>
          <cell r="BK443" t="str">
            <v xml:space="preserve">SamWright </v>
          </cell>
          <cell r="BL443">
            <v>201</v>
          </cell>
          <cell r="BM443">
            <v>8.2380952380952372</v>
          </cell>
          <cell r="BN443" t="str">
            <v xml:space="preserve">SamWright </v>
          </cell>
          <cell r="BO443">
            <v>102</v>
          </cell>
          <cell r="BP443">
            <v>3.4285714285714284</v>
          </cell>
          <cell r="BQ443" t="str">
            <v xml:space="preserve">SamWright </v>
          </cell>
          <cell r="BR443">
            <v>99</v>
          </cell>
          <cell r="BS443">
            <v>22.11904761904762</v>
          </cell>
          <cell r="BT443" t="str">
            <v xml:space="preserve">SamWright </v>
          </cell>
        </row>
        <row r="444">
          <cell r="BF444">
            <v>91</v>
          </cell>
          <cell r="BG444">
            <v>13.823529411764707</v>
          </cell>
          <cell r="BH444" t="str">
            <v xml:space="preserve">ScottMcMahon </v>
          </cell>
          <cell r="BI444">
            <v>38</v>
          </cell>
          <cell r="BJ444">
            <v>18.588235294117649</v>
          </cell>
          <cell r="BK444" t="str">
            <v xml:space="preserve">ScottMcMahon </v>
          </cell>
          <cell r="BL444">
            <v>160</v>
          </cell>
          <cell r="BM444">
            <v>9.4705882352941178</v>
          </cell>
          <cell r="BN444" t="str">
            <v xml:space="preserve">ScottMcMahon </v>
          </cell>
          <cell r="BO444">
            <v>260</v>
          </cell>
          <cell r="BP444">
            <v>0</v>
          </cell>
          <cell r="BQ444" t="str">
            <v xml:space="preserve">ScottMcMahon </v>
          </cell>
          <cell r="BR444">
            <v>109</v>
          </cell>
          <cell r="BS444">
            <v>21.647058823529413</v>
          </cell>
          <cell r="BT444" t="str">
            <v xml:space="preserve">ScottMcMahon </v>
          </cell>
        </row>
        <row r="445">
          <cell r="BF445">
            <v>46</v>
          </cell>
          <cell r="BG445">
            <v>15.952380952380953</v>
          </cell>
          <cell r="BH445" t="str">
            <v>ScottThompson X</v>
          </cell>
          <cell r="BI445">
            <v>6</v>
          </cell>
          <cell r="BJ445">
            <v>20.952380952380953</v>
          </cell>
          <cell r="BK445" t="str">
            <v>ScottThompson X</v>
          </cell>
          <cell r="BL445">
            <v>180</v>
          </cell>
          <cell r="BM445">
            <v>8.9523809523809526</v>
          </cell>
          <cell r="BN445" t="str">
            <v>ScottThompson X</v>
          </cell>
          <cell r="BO445">
            <v>243</v>
          </cell>
          <cell r="BP445">
            <v>0.14285714285714285</v>
          </cell>
          <cell r="BQ445" t="str">
            <v>ScottThompson X</v>
          </cell>
          <cell r="BR445">
            <v>56</v>
          </cell>
          <cell r="BS445">
            <v>24.238095238095237</v>
          </cell>
          <cell r="BT445" t="str">
            <v>ScottThompson X</v>
          </cell>
        </row>
        <row r="446">
          <cell r="BF446">
            <v>31</v>
          </cell>
          <cell r="BG446">
            <v>16.782608695652176</v>
          </cell>
          <cell r="BH446" t="str">
            <v xml:space="preserve">ShaunAtley </v>
          </cell>
          <cell r="BI446">
            <v>220</v>
          </cell>
          <cell r="BJ446">
            <v>10.086956521739131</v>
          </cell>
          <cell r="BK446" t="str">
            <v xml:space="preserve">ShaunAtley </v>
          </cell>
          <cell r="BL446">
            <v>236</v>
          </cell>
          <cell r="BM446">
            <v>6.6956521739130439</v>
          </cell>
          <cell r="BN446" t="str">
            <v xml:space="preserve">ShaunAtley </v>
          </cell>
          <cell r="BO446">
            <v>218</v>
          </cell>
          <cell r="BP446">
            <v>0.60869565217391308</v>
          </cell>
          <cell r="BQ446" t="str">
            <v xml:space="preserve">ShaunAtley </v>
          </cell>
          <cell r="BR446">
            <v>215</v>
          </cell>
          <cell r="BS446">
            <v>17.869565217391305</v>
          </cell>
          <cell r="BT446" t="str">
            <v xml:space="preserve">ShaunAtley </v>
          </cell>
        </row>
        <row r="447">
          <cell r="BF447">
            <v>205</v>
          </cell>
          <cell r="BG447">
            <v>10.238095238095237</v>
          </cell>
          <cell r="BH447" t="str">
            <v xml:space="preserve">ToddGoldstein </v>
          </cell>
          <cell r="BI447">
            <v>246</v>
          </cell>
          <cell r="BJ447">
            <v>8.6666666666666661</v>
          </cell>
          <cell r="BK447" t="str">
            <v xml:space="preserve">ToddGoldstein </v>
          </cell>
          <cell r="BL447">
            <v>132</v>
          </cell>
          <cell r="BM447">
            <v>10.619047619047619</v>
          </cell>
          <cell r="BN447" t="str">
            <v xml:space="preserve">ToddGoldstein </v>
          </cell>
          <cell r="BO447">
            <v>205</v>
          </cell>
          <cell r="BP447">
            <v>0.76190476190476186</v>
          </cell>
          <cell r="BQ447" t="str">
            <v xml:space="preserve">ToddGoldstein </v>
          </cell>
          <cell r="BR447">
            <v>244</v>
          </cell>
          <cell r="BS447">
            <v>16.142857142857142</v>
          </cell>
          <cell r="BT447" t="str">
            <v xml:space="preserve">ToddGoldstein </v>
          </cell>
        </row>
        <row r="448">
          <cell r="BF448">
            <v>265</v>
          </cell>
          <cell r="BG448">
            <v>7.166666666666667</v>
          </cell>
          <cell r="BH448" t="str">
            <v xml:space="preserve">AaronYoung </v>
          </cell>
          <cell r="BI448">
            <v>269</v>
          </cell>
          <cell r="BJ448">
            <v>6.333333333333333</v>
          </cell>
          <cell r="BK448" t="str">
            <v xml:space="preserve">AaronYoung </v>
          </cell>
          <cell r="BL448">
            <v>176</v>
          </cell>
          <cell r="BM448">
            <v>9</v>
          </cell>
          <cell r="BN448" t="str">
            <v xml:space="preserve">AaronYoung </v>
          </cell>
          <cell r="BO448">
            <v>147</v>
          </cell>
          <cell r="BP448">
            <v>2.1666666666666665</v>
          </cell>
          <cell r="BQ448" t="str">
            <v xml:space="preserve">AaronYoung </v>
          </cell>
          <cell r="BR448">
            <v>280</v>
          </cell>
          <cell r="BS448">
            <v>12.833333333333334</v>
          </cell>
          <cell r="BT448" t="str">
            <v xml:space="preserve">AaronYoung </v>
          </cell>
        </row>
        <row r="449">
          <cell r="BF449">
            <v>190</v>
          </cell>
          <cell r="BG449">
            <v>10.65</v>
          </cell>
          <cell r="BH449" t="str">
            <v xml:space="preserve">AlipateCarlile </v>
          </cell>
          <cell r="BI449">
            <v>215</v>
          </cell>
          <cell r="BJ449">
            <v>10.4</v>
          </cell>
          <cell r="BK449" t="str">
            <v xml:space="preserve">AlipateCarlile </v>
          </cell>
          <cell r="BL449">
            <v>272</v>
          </cell>
          <cell r="BM449">
            <v>4.2</v>
          </cell>
          <cell r="BN449" t="str">
            <v xml:space="preserve">AlipateCarlile </v>
          </cell>
          <cell r="BO449">
            <v>260</v>
          </cell>
          <cell r="BP449">
            <v>0</v>
          </cell>
          <cell r="BQ449" t="str">
            <v xml:space="preserve">AlipateCarlile </v>
          </cell>
          <cell r="BR449">
            <v>274</v>
          </cell>
          <cell r="BS449">
            <v>13.525</v>
          </cell>
          <cell r="BT449" t="str">
            <v xml:space="preserve">AlipateCarlile </v>
          </cell>
        </row>
        <row r="450">
          <cell r="BF450">
            <v>129</v>
          </cell>
          <cell r="BG450">
            <v>12.455454545454545</v>
          </cell>
          <cell r="BH450" t="str">
            <v xml:space="preserve">AndrewMoore </v>
          </cell>
          <cell r="BI450">
            <v>255</v>
          </cell>
          <cell r="BJ450">
            <v>8.1818181818181817</v>
          </cell>
          <cell r="BK450" t="str">
            <v xml:space="preserve">AndrewMoore </v>
          </cell>
          <cell r="BL450">
            <v>45</v>
          </cell>
          <cell r="BM450">
            <v>15.636363636363637</v>
          </cell>
          <cell r="BN450" t="str">
            <v xml:space="preserve">AndrewMoore </v>
          </cell>
          <cell r="BO450">
            <v>165</v>
          </cell>
          <cell r="BP450">
            <v>1.7272727272727273</v>
          </cell>
          <cell r="BQ450" t="str">
            <v xml:space="preserve">AndrewMoore </v>
          </cell>
          <cell r="BR450">
            <v>159</v>
          </cell>
          <cell r="BS450">
            <v>19.818636363636362</v>
          </cell>
          <cell r="BT450" t="str">
            <v xml:space="preserve">AndrewMoore </v>
          </cell>
        </row>
        <row r="451">
          <cell r="BF451">
            <v>84</v>
          </cell>
          <cell r="BG451">
            <v>14.166666666666666</v>
          </cell>
          <cell r="BH451" t="str">
            <v>AngusMonfries G</v>
          </cell>
          <cell r="BI451">
            <v>99</v>
          </cell>
          <cell r="BJ451">
            <v>14.888888888888889</v>
          </cell>
          <cell r="BK451" t="str">
            <v>AngusMonfries G</v>
          </cell>
          <cell r="BL451">
            <v>78</v>
          </cell>
          <cell r="BM451">
            <v>13.555555555555555</v>
          </cell>
          <cell r="BN451" t="str">
            <v>AngusMonfries G</v>
          </cell>
          <cell r="BO451">
            <v>33</v>
          </cell>
          <cell r="BP451">
            <v>6.833333333333333</v>
          </cell>
          <cell r="BQ451" t="str">
            <v>AngusMonfries G</v>
          </cell>
          <cell r="BR451">
            <v>36</v>
          </cell>
          <cell r="BS451">
            <v>25.166666666666668</v>
          </cell>
          <cell r="BT451" t="str">
            <v>AngusMonfries G</v>
          </cell>
        </row>
        <row r="452">
          <cell r="BF452">
            <v>62</v>
          </cell>
          <cell r="BG452">
            <v>15.428571428571429</v>
          </cell>
          <cell r="BH452" t="str">
            <v xml:space="preserve">BenJacobs </v>
          </cell>
          <cell r="BI452">
            <v>115</v>
          </cell>
          <cell r="BJ452">
            <v>14.285714285714286</v>
          </cell>
          <cell r="BK452" t="str">
            <v xml:space="preserve">BenJacobs </v>
          </cell>
          <cell r="BL452">
            <v>186</v>
          </cell>
          <cell r="BM452">
            <v>8.7857142857142865</v>
          </cell>
          <cell r="BN452" t="str">
            <v xml:space="preserve">BenJacobs </v>
          </cell>
          <cell r="BO452">
            <v>183</v>
          </cell>
          <cell r="BP452">
            <v>1.2857142857142858</v>
          </cell>
          <cell r="BQ452" t="str">
            <v xml:space="preserve">BenJacobs </v>
          </cell>
          <cell r="BR452">
            <v>145</v>
          </cell>
          <cell r="BS452">
            <v>20.321428571428573</v>
          </cell>
          <cell r="BT452" t="str">
            <v xml:space="preserve">BenJacobs </v>
          </cell>
        </row>
        <row r="453">
          <cell r="BF453">
            <v>286</v>
          </cell>
          <cell r="BG453">
            <v>0</v>
          </cell>
          <cell r="BH453" t="str">
            <v>MattPriddis G</v>
          </cell>
          <cell r="BI453">
            <v>286</v>
          </cell>
          <cell r="BJ453">
            <v>0</v>
          </cell>
          <cell r="BK453" t="str">
            <v>MattPriddis G</v>
          </cell>
          <cell r="BL453">
            <v>286</v>
          </cell>
          <cell r="BM453">
            <v>0</v>
          </cell>
          <cell r="BN453" t="str">
            <v>MattPriddis G</v>
          </cell>
          <cell r="BO453">
            <v>260</v>
          </cell>
          <cell r="BP453">
            <v>0</v>
          </cell>
          <cell r="BQ453" t="str">
            <v>MattPriddis G</v>
          </cell>
          <cell r="BR453">
            <v>286</v>
          </cell>
          <cell r="BS453">
            <v>0</v>
          </cell>
          <cell r="BT453" t="str">
            <v>MattPriddis G</v>
          </cell>
        </row>
        <row r="454">
          <cell r="BF454">
            <v>281</v>
          </cell>
          <cell r="BG454">
            <v>6.1</v>
          </cell>
          <cell r="BH454" t="str">
            <v>BrentRenouf TBA</v>
          </cell>
          <cell r="BI454">
            <v>248</v>
          </cell>
          <cell r="BJ454">
            <v>8.6</v>
          </cell>
          <cell r="BK454" t="str">
            <v>BrentRenouf TBA</v>
          </cell>
          <cell r="BL454">
            <v>210</v>
          </cell>
          <cell r="BM454">
            <v>7.8</v>
          </cell>
          <cell r="BN454" t="str">
            <v>BrentRenouf TBA</v>
          </cell>
          <cell r="BO454">
            <v>179</v>
          </cell>
          <cell r="BP454">
            <v>1.4</v>
          </cell>
          <cell r="BQ454" t="str">
            <v>BrentRenouf TBA</v>
          </cell>
          <cell r="BR454">
            <v>278</v>
          </cell>
          <cell r="BS454">
            <v>13.05</v>
          </cell>
          <cell r="BT454" t="str">
            <v>BrentRenouf TBA</v>
          </cell>
        </row>
        <row r="455">
          <cell r="BF455">
            <v>193</v>
          </cell>
          <cell r="BG455">
            <v>10.5625</v>
          </cell>
          <cell r="BH455" t="str">
            <v xml:space="preserve">BrettEbert </v>
          </cell>
          <cell r="BI455">
            <v>47</v>
          </cell>
          <cell r="BJ455">
            <v>17.625</v>
          </cell>
          <cell r="BK455" t="str">
            <v xml:space="preserve">BrettEbert </v>
          </cell>
          <cell r="BL455">
            <v>213</v>
          </cell>
          <cell r="BM455">
            <v>7.6875</v>
          </cell>
          <cell r="BN455" t="str">
            <v xml:space="preserve">BrettEbert </v>
          </cell>
          <cell r="BO455">
            <v>9</v>
          </cell>
          <cell r="BP455">
            <v>9.5625</v>
          </cell>
          <cell r="BQ455" t="str">
            <v xml:space="preserve">BrettEbert </v>
          </cell>
          <cell r="BR455">
            <v>76</v>
          </cell>
          <cell r="BS455">
            <v>23.40625</v>
          </cell>
          <cell r="BT455" t="str">
            <v xml:space="preserve">BrettEbert </v>
          </cell>
        </row>
        <row r="456">
          <cell r="BF456">
            <v>286</v>
          </cell>
          <cell r="BG456">
            <v>0</v>
          </cell>
          <cell r="BH456" t="str">
            <v xml:space="preserve">CambellHeath </v>
          </cell>
          <cell r="BI456">
            <v>286</v>
          </cell>
          <cell r="BJ456">
            <v>0</v>
          </cell>
          <cell r="BK456" t="str">
            <v xml:space="preserve">CambellHeath </v>
          </cell>
          <cell r="BL456">
            <v>286</v>
          </cell>
          <cell r="BM456">
            <v>0</v>
          </cell>
          <cell r="BN456" t="str">
            <v xml:space="preserve">CambellHeath </v>
          </cell>
          <cell r="BO456">
            <v>260</v>
          </cell>
          <cell r="BP456">
            <v>0</v>
          </cell>
          <cell r="BQ456" t="str">
            <v xml:space="preserve">CambellHeath </v>
          </cell>
          <cell r="BR456">
            <v>286</v>
          </cell>
          <cell r="BS456">
            <v>0</v>
          </cell>
          <cell r="BT456" t="str">
            <v xml:space="preserve">CambellHeath </v>
          </cell>
        </row>
        <row r="457">
          <cell r="BF457">
            <v>286</v>
          </cell>
          <cell r="BG457">
            <v>0</v>
          </cell>
          <cell r="BH457" t="str">
            <v>CameronHitchcock X</v>
          </cell>
          <cell r="BI457">
            <v>286</v>
          </cell>
          <cell r="BJ457">
            <v>0</v>
          </cell>
          <cell r="BK457" t="str">
            <v>CameronHitchcock X</v>
          </cell>
          <cell r="BL457">
            <v>286</v>
          </cell>
          <cell r="BM457">
            <v>0</v>
          </cell>
          <cell r="BN457" t="str">
            <v>CameronHitchcock X</v>
          </cell>
          <cell r="BO457">
            <v>260</v>
          </cell>
          <cell r="BP457">
            <v>0</v>
          </cell>
          <cell r="BQ457" t="str">
            <v>CameronHitchcock X</v>
          </cell>
          <cell r="BR457">
            <v>286</v>
          </cell>
          <cell r="BS457">
            <v>0</v>
          </cell>
          <cell r="BT457" t="str">
            <v>CameronHitchcock X</v>
          </cell>
        </row>
        <row r="458">
          <cell r="BF458">
            <v>286</v>
          </cell>
          <cell r="BG458">
            <v>0</v>
          </cell>
          <cell r="BH458" t="str">
            <v xml:space="preserve">CameronOShea </v>
          </cell>
          <cell r="BI458">
            <v>286</v>
          </cell>
          <cell r="BJ458">
            <v>0</v>
          </cell>
          <cell r="BK458" t="str">
            <v xml:space="preserve">CameronOShea </v>
          </cell>
          <cell r="BL458">
            <v>286</v>
          </cell>
          <cell r="BM458">
            <v>0</v>
          </cell>
          <cell r="BN458" t="str">
            <v xml:space="preserve">CameronOShea </v>
          </cell>
          <cell r="BO458">
            <v>260</v>
          </cell>
          <cell r="BP458">
            <v>0</v>
          </cell>
          <cell r="BQ458" t="str">
            <v xml:space="preserve">CameronOShea </v>
          </cell>
          <cell r="BR458">
            <v>286</v>
          </cell>
          <cell r="BS458">
            <v>0</v>
          </cell>
          <cell r="BT458" t="str">
            <v xml:space="preserve">CameronOShea </v>
          </cell>
        </row>
        <row r="459">
          <cell r="BF459">
            <v>176</v>
          </cell>
          <cell r="BG459">
            <v>11</v>
          </cell>
          <cell r="BH459" t="str">
            <v>ChadWingard R</v>
          </cell>
          <cell r="BI459">
            <v>273</v>
          </cell>
          <cell r="BJ459">
            <v>6.1052631578947372</v>
          </cell>
          <cell r="BK459" t="str">
            <v>ChadWingard R</v>
          </cell>
          <cell r="BL459">
            <v>131</v>
          </cell>
          <cell r="BM459">
            <v>10.631578947368421</v>
          </cell>
          <cell r="BN459" t="str">
            <v>ChadWingard R</v>
          </cell>
          <cell r="BO459">
            <v>106</v>
          </cell>
          <cell r="BP459">
            <v>3.3684210526315788</v>
          </cell>
          <cell r="BQ459" t="str">
            <v>ChadWingard R</v>
          </cell>
          <cell r="BR459">
            <v>239</v>
          </cell>
          <cell r="BS459">
            <v>16.289473684210527</v>
          </cell>
          <cell r="BT459" t="str">
            <v>ChadWingard R</v>
          </cell>
        </row>
        <row r="460">
          <cell r="BF460">
            <v>254</v>
          </cell>
          <cell r="BG460">
            <v>8.0000833333333343</v>
          </cell>
          <cell r="BH460" t="str">
            <v xml:space="preserve">DanielStewart </v>
          </cell>
          <cell r="BI460">
            <v>95</v>
          </cell>
          <cell r="BJ460">
            <v>15</v>
          </cell>
          <cell r="BK460" t="str">
            <v xml:space="preserve">DanielStewart </v>
          </cell>
          <cell r="BL460">
            <v>282</v>
          </cell>
          <cell r="BM460">
            <v>3.0833333333333335</v>
          </cell>
          <cell r="BN460" t="str">
            <v xml:space="preserve">DanielStewart </v>
          </cell>
          <cell r="BO460">
            <v>40</v>
          </cell>
          <cell r="BP460">
            <v>6.5</v>
          </cell>
          <cell r="BQ460" t="str">
            <v xml:space="preserve">DanielStewart </v>
          </cell>
          <cell r="BR460">
            <v>233</v>
          </cell>
          <cell r="BS460">
            <v>16.625041666666664</v>
          </cell>
          <cell r="BT460" t="str">
            <v xml:space="preserve">DanielStewart </v>
          </cell>
        </row>
        <row r="461">
          <cell r="BF461">
            <v>121</v>
          </cell>
          <cell r="BG461">
            <v>12.75</v>
          </cell>
          <cell r="BH461" t="str">
            <v>DarrenPfeiffer G</v>
          </cell>
          <cell r="BI461">
            <v>190</v>
          </cell>
          <cell r="BJ461">
            <v>11.375</v>
          </cell>
          <cell r="BK461" t="str">
            <v>DarrenPfeiffer G</v>
          </cell>
          <cell r="BL461">
            <v>191</v>
          </cell>
          <cell r="BM461">
            <v>8.5625</v>
          </cell>
          <cell r="BN461" t="str">
            <v>DarrenPfeiffer G</v>
          </cell>
          <cell r="BO461">
            <v>200</v>
          </cell>
          <cell r="BP461">
            <v>0.875</v>
          </cell>
          <cell r="BQ461" t="str">
            <v>DarrenPfeiffer G</v>
          </cell>
          <cell r="BR461">
            <v>224</v>
          </cell>
          <cell r="BS461">
            <v>17.34375</v>
          </cell>
          <cell r="BT461" t="str">
            <v>DarrenPfeiffer G</v>
          </cell>
        </row>
        <row r="462">
          <cell r="BF462">
            <v>286</v>
          </cell>
          <cell r="BG462">
            <v>0</v>
          </cell>
          <cell r="BH462" t="str">
            <v>DomenicCassisi X</v>
          </cell>
          <cell r="BI462">
            <v>286</v>
          </cell>
          <cell r="BJ462">
            <v>0</v>
          </cell>
          <cell r="BK462" t="str">
            <v>DomenicCassisi X</v>
          </cell>
          <cell r="BL462">
            <v>286</v>
          </cell>
          <cell r="BM462">
            <v>0</v>
          </cell>
          <cell r="BN462" t="str">
            <v>DomenicCassisi X</v>
          </cell>
          <cell r="BO462">
            <v>260</v>
          </cell>
          <cell r="BP462">
            <v>0</v>
          </cell>
          <cell r="BQ462" t="str">
            <v>DomenicCassisi X</v>
          </cell>
          <cell r="BR462">
            <v>286</v>
          </cell>
          <cell r="BS462">
            <v>0</v>
          </cell>
          <cell r="BT462" t="str">
            <v>DomenicCassisi X</v>
          </cell>
        </row>
        <row r="463">
          <cell r="BF463">
            <v>286</v>
          </cell>
          <cell r="BG463">
            <v>0</v>
          </cell>
          <cell r="BH463" t="str">
            <v>HamishHartlett G</v>
          </cell>
          <cell r="BI463">
            <v>286</v>
          </cell>
          <cell r="BJ463">
            <v>0</v>
          </cell>
          <cell r="BK463" t="str">
            <v>HamishHartlett G</v>
          </cell>
          <cell r="BL463">
            <v>286</v>
          </cell>
          <cell r="BM463">
            <v>0</v>
          </cell>
          <cell r="BN463" t="str">
            <v>HamishHartlett G</v>
          </cell>
          <cell r="BO463">
            <v>260</v>
          </cell>
          <cell r="BP463">
            <v>0</v>
          </cell>
          <cell r="BQ463" t="str">
            <v>HamishHartlett G</v>
          </cell>
          <cell r="BR463">
            <v>286</v>
          </cell>
          <cell r="BS463">
            <v>0</v>
          </cell>
          <cell r="BT463" t="str">
            <v>HamishHartlett G</v>
          </cell>
        </row>
        <row r="464">
          <cell r="BF464">
            <v>118</v>
          </cell>
          <cell r="BG464">
            <v>12.888888888888889</v>
          </cell>
          <cell r="BH464" t="str">
            <v xml:space="preserve">JackHombsch </v>
          </cell>
          <cell r="BI464">
            <v>99</v>
          </cell>
          <cell r="BJ464">
            <v>14.888888888888889</v>
          </cell>
          <cell r="BK464" t="str">
            <v xml:space="preserve">JackHombsch </v>
          </cell>
          <cell r="BL464">
            <v>193</v>
          </cell>
          <cell r="BM464">
            <v>8.4444444444444446</v>
          </cell>
          <cell r="BN464" t="str">
            <v xml:space="preserve">JackHombsch </v>
          </cell>
          <cell r="BO464">
            <v>260</v>
          </cell>
          <cell r="BP464">
            <v>0</v>
          </cell>
          <cell r="BQ464" t="str">
            <v xml:space="preserve">JackHombsch </v>
          </cell>
          <cell r="BR464">
            <v>193</v>
          </cell>
          <cell r="BS464">
            <v>18.888888888888889</v>
          </cell>
          <cell r="BT464" t="str">
            <v xml:space="preserve">JackHombsch </v>
          </cell>
        </row>
        <row r="465">
          <cell r="BF465">
            <v>286</v>
          </cell>
          <cell r="BG465">
            <v>0</v>
          </cell>
          <cell r="BH465" t="str">
            <v xml:space="preserve">JackNeade </v>
          </cell>
          <cell r="BI465">
            <v>286</v>
          </cell>
          <cell r="BJ465">
            <v>0</v>
          </cell>
          <cell r="BK465" t="str">
            <v xml:space="preserve">JackNeade </v>
          </cell>
          <cell r="BL465">
            <v>286</v>
          </cell>
          <cell r="BM465">
            <v>0</v>
          </cell>
          <cell r="BN465" t="str">
            <v xml:space="preserve">JackNeade </v>
          </cell>
          <cell r="BO465">
            <v>260</v>
          </cell>
          <cell r="BP465">
            <v>0</v>
          </cell>
          <cell r="BQ465" t="str">
            <v xml:space="preserve">JackNeade </v>
          </cell>
          <cell r="BR465">
            <v>286</v>
          </cell>
          <cell r="BS465">
            <v>0</v>
          </cell>
          <cell r="BT465" t="str">
            <v xml:space="preserve">JackNeade </v>
          </cell>
        </row>
        <row r="466">
          <cell r="BF466">
            <v>133</v>
          </cell>
          <cell r="BG466">
            <v>12.35</v>
          </cell>
          <cell r="BH466" t="str">
            <v xml:space="preserve">JacksonTrengove </v>
          </cell>
          <cell r="BI466">
            <v>103</v>
          </cell>
          <cell r="BJ466">
            <v>14.7</v>
          </cell>
          <cell r="BK466" t="str">
            <v xml:space="preserve">JacksonTrengove </v>
          </cell>
          <cell r="BL466">
            <v>114</v>
          </cell>
          <cell r="BM466">
            <v>11.35</v>
          </cell>
          <cell r="BN466" t="str">
            <v xml:space="preserve">JacksonTrengove </v>
          </cell>
          <cell r="BO466">
            <v>231</v>
          </cell>
          <cell r="BP466">
            <v>0.4</v>
          </cell>
          <cell r="BQ466" t="str">
            <v xml:space="preserve">JacksonTrengove </v>
          </cell>
          <cell r="BR466">
            <v>144</v>
          </cell>
          <cell r="BS466">
            <v>20.350000000000001</v>
          </cell>
          <cell r="BT466" t="str">
            <v xml:space="preserve">JacksonTrengove </v>
          </cell>
        </row>
        <row r="467">
          <cell r="BF467">
            <v>249</v>
          </cell>
          <cell r="BG467">
            <v>8.5555555555555554</v>
          </cell>
          <cell r="BH467" t="str">
            <v xml:space="preserve">JarradRedden </v>
          </cell>
          <cell r="BI467">
            <v>279</v>
          </cell>
          <cell r="BJ467">
            <v>5.5555555555555554</v>
          </cell>
          <cell r="BK467" t="str">
            <v xml:space="preserve">JarradRedden </v>
          </cell>
          <cell r="BL467">
            <v>150</v>
          </cell>
          <cell r="BM467">
            <v>9.8888888888888893</v>
          </cell>
          <cell r="BN467" t="str">
            <v xml:space="preserve">JarradRedden </v>
          </cell>
          <cell r="BO467">
            <v>212</v>
          </cell>
          <cell r="BP467">
            <v>0.66666666666666663</v>
          </cell>
          <cell r="BQ467" t="str">
            <v xml:space="preserve">JarradRedden </v>
          </cell>
          <cell r="BR467">
            <v>272</v>
          </cell>
          <cell r="BS467">
            <v>13.777777777777779</v>
          </cell>
          <cell r="BT467" t="str">
            <v xml:space="preserve">JarradRedden </v>
          </cell>
        </row>
        <row r="468">
          <cell r="BF468">
            <v>286</v>
          </cell>
          <cell r="BG468">
            <v>0</v>
          </cell>
          <cell r="BH468" t="str">
            <v>JasperPittard X</v>
          </cell>
          <cell r="BI468">
            <v>286</v>
          </cell>
          <cell r="BJ468">
            <v>0</v>
          </cell>
          <cell r="BK468" t="str">
            <v>JasperPittard X</v>
          </cell>
          <cell r="BL468">
            <v>286</v>
          </cell>
          <cell r="BM468">
            <v>0</v>
          </cell>
          <cell r="BN468" t="str">
            <v>JasperPittard X</v>
          </cell>
          <cell r="BO468">
            <v>260</v>
          </cell>
          <cell r="BP468">
            <v>0</v>
          </cell>
          <cell r="BQ468" t="str">
            <v>JasperPittard X</v>
          </cell>
          <cell r="BR468">
            <v>286</v>
          </cell>
          <cell r="BS468">
            <v>0</v>
          </cell>
          <cell r="BT468" t="str">
            <v>JasperPittard X</v>
          </cell>
        </row>
        <row r="469">
          <cell r="BF469">
            <v>286</v>
          </cell>
          <cell r="BG469">
            <v>0</v>
          </cell>
          <cell r="BH469" t="str">
            <v xml:space="preserve">JaySchulz </v>
          </cell>
          <cell r="BI469">
            <v>286</v>
          </cell>
          <cell r="BJ469">
            <v>0</v>
          </cell>
          <cell r="BK469" t="str">
            <v xml:space="preserve">JaySchulz </v>
          </cell>
          <cell r="BL469">
            <v>286</v>
          </cell>
          <cell r="BM469">
            <v>0</v>
          </cell>
          <cell r="BN469" t="str">
            <v xml:space="preserve">JaySchulz </v>
          </cell>
          <cell r="BO469">
            <v>260</v>
          </cell>
          <cell r="BP469">
            <v>0</v>
          </cell>
          <cell r="BQ469" t="str">
            <v xml:space="preserve">JaySchulz </v>
          </cell>
          <cell r="BR469">
            <v>286</v>
          </cell>
          <cell r="BS469">
            <v>0</v>
          </cell>
          <cell r="BT469" t="str">
            <v xml:space="preserve">JaySchulz </v>
          </cell>
        </row>
        <row r="470">
          <cell r="BF470">
            <v>286</v>
          </cell>
          <cell r="BG470">
            <v>0</v>
          </cell>
          <cell r="BH470" t="str">
            <v>JohnButcher Rd2X</v>
          </cell>
          <cell r="BI470">
            <v>286</v>
          </cell>
          <cell r="BJ470">
            <v>0</v>
          </cell>
          <cell r="BK470" t="str">
            <v>JohnButcher Rd2X</v>
          </cell>
          <cell r="BL470">
            <v>286</v>
          </cell>
          <cell r="BM470">
            <v>0</v>
          </cell>
          <cell r="BN470" t="str">
            <v>JohnButcher Rd2X</v>
          </cell>
          <cell r="BO470">
            <v>260</v>
          </cell>
          <cell r="BP470">
            <v>0</v>
          </cell>
          <cell r="BQ470" t="str">
            <v>JohnButcher Rd2X</v>
          </cell>
          <cell r="BR470">
            <v>286</v>
          </cell>
          <cell r="BS470">
            <v>0</v>
          </cell>
          <cell r="BT470" t="str">
            <v>JohnButcher Rd2X</v>
          </cell>
        </row>
        <row r="471">
          <cell r="BF471">
            <v>39</v>
          </cell>
          <cell r="BG471">
            <v>16.38095238095238</v>
          </cell>
          <cell r="BH471" t="str">
            <v xml:space="preserve">JohnMcCarthy </v>
          </cell>
          <cell r="BI471">
            <v>110</v>
          </cell>
          <cell r="BJ471">
            <v>14.476190476190476</v>
          </cell>
          <cell r="BK471" t="str">
            <v xml:space="preserve">JohnMcCarthy </v>
          </cell>
          <cell r="BL471">
            <v>115</v>
          </cell>
          <cell r="BM471">
            <v>11.285714285714286</v>
          </cell>
          <cell r="BN471" t="str">
            <v xml:space="preserve">JohnMcCarthy </v>
          </cell>
          <cell r="BO471">
            <v>162</v>
          </cell>
          <cell r="BP471">
            <v>1.8571428571428572</v>
          </cell>
          <cell r="BQ471" t="str">
            <v xml:space="preserve">JohnMcCarthy </v>
          </cell>
          <cell r="BR471">
            <v>82</v>
          </cell>
          <cell r="BS471">
            <v>23.142857142857142</v>
          </cell>
          <cell r="BT471" t="str">
            <v xml:space="preserve">JohnMcCarthy </v>
          </cell>
        </row>
        <row r="472">
          <cell r="BF472">
            <v>93</v>
          </cell>
          <cell r="BG472">
            <v>13.72731818181818</v>
          </cell>
          <cell r="BH472" t="str">
            <v>JustinWesthoff R</v>
          </cell>
          <cell r="BI472">
            <v>30</v>
          </cell>
          <cell r="BJ472">
            <v>19</v>
          </cell>
          <cell r="BK472" t="str">
            <v>JustinWesthoff R</v>
          </cell>
          <cell r="BL472">
            <v>121</v>
          </cell>
          <cell r="BM472">
            <v>11.090909090909092</v>
          </cell>
          <cell r="BN472" t="str">
            <v>JustinWesthoff R</v>
          </cell>
          <cell r="BO472">
            <v>16</v>
          </cell>
          <cell r="BP472">
            <v>8.0909090909090917</v>
          </cell>
          <cell r="BQ472" t="str">
            <v>JustinWesthoff R</v>
          </cell>
          <cell r="BR472">
            <v>10</v>
          </cell>
          <cell r="BS472">
            <v>27.000022727272725</v>
          </cell>
          <cell r="BT472" t="str">
            <v>JustinWesthoff R</v>
          </cell>
        </row>
        <row r="473">
          <cell r="BF473">
            <v>286</v>
          </cell>
          <cell r="BG473">
            <v>0</v>
          </cell>
          <cell r="BH473" t="str">
            <v>KaneCornes G</v>
          </cell>
          <cell r="BI473">
            <v>286</v>
          </cell>
          <cell r="BJ473">
            <v>0</v>
          </cell>
          <cell r="BK473" t="str">
            <v>KaneCornes G</v>
          </cell>
          <cell r="BL473">
            <v>286</v>
          </cell>
          <cell r="BM473">
            <v>0</v>
          </cell>
          <cell r="BN473" t="str">
            <v>KaneCornes G</v>
          </cell>
          <cell r="BO473">
            <v>260</v>
          </cell>
          <cell r="BP473">
            <v>0</v>
          </cell>
          <cell r="BQ473" t="str">
            <v>KaneCornes G</v>
          </cell>
          <cell r="BR473">
            <v>286</v>
          </cell>
          <cell r="BS473">
            <v>0</v>
          </cell>
          <cell r="BT473" t="str">
            <v>KaneCornes G</v>
          </cell>
        </row>
        <row r="474">
          <cell r="BF474">
            <v>286</v>
          </cell>
          <cell r="BG474">
            <v>0</v>
          </cell>
          <cell r="BH474" t="str">
            <v xml:space="preserve">LewisStevenson </v>
          </cell>
          <cell r="BI474">
            <v>286</v>
          </cell>
          <cell r="BJ474">
            <v>0</v>
          </cell>
          <cell r="BK474" t="str">
            <v xml:space="preserve">LewisStevenson </v>
          </cell>
          <cell r="BL474">
            <v>286</v>
          </cell>
          <cell r="BM474">
            <v>0</v>
          </cell>
          <cell r="BN474" t="str">
            <v xml:space="preserve">LewisStevenson </v>
          </cell>
          <cell r="BO474">
            <v>260</v>
          </cell>
          <cell r="BP474">
            <v>0</v>
          </cell>
          <cell r="BQ474" t="str">
            <v xml:space="preserve">LewisStevenson </v>
          </cell>
          <cell r="BR474">
            <v>286</v>
          </cell>
          <cell r="BS474">
            <v>0</v>
          </cell>
          <cell r="BT474" t="str">
            <v xml:space="preserve">LewisStevenson </v>
          </cell>
        </row>
        <row r="475">
          <cell r="BF475">
            <v>10</v>
          </cell>
          <cell r="BG475">
            <v>18.272727272727273</v>
          </cell>
          <cell r="BH475" t="str">
            <v xml:space="preserve">MatthewBroadbent </v>
          </cell>
          <cell r="BI475">
            <v>102</v>
          </cell>
          <cell r="BJ475">
            <v>14.818181818181818</v>
          </cell>
          <cell r="BK475" t="str">
            <v xml:space="preserve">MatthewBroadbent </v>
          </cell>
          <cell r="BL475">
            <v>107</v>
          </cell>
          <cell r="BM475">
            <v>11.636363636363637</v>
          </cell>
          <cell r="BN475" t="str">
            <v xml:space="preserve">MatthewBroadbent </v>
          </cell>
          <cell r="BO475">
            <v>43</v>
          </cell>
          <cell r="BP475">
            <v>6.3181818181818183</v>
          </cell>
          <cell r="BQ475" t="str">
            <v xml:space="preserve">MatthewBroadbent </v>
          </cell>
          <cell r="BR475">
            <v>21</v>
          </cell>
          <cell r="BS475">
            <v>26.295454545454547</v>
          </cell>
          <cell r="BT475" t="str">
            <v xml:space="preserve">MatthewBroadbent </v>
          </cell>
        </row>
        <row r="476">
          <cell r="BF476">
            <v>279</v>
          </cell>
          <cell r="BG476">
            <v>6.333333333333333</v>
          </cell>
          <cell r="BH476" t="str">
            <v xml:space="preserve">MatthewLobbe </v>
          </cell>
          <cell r="BI476">
            <v>272</v>
          </cell>
          <cell r="BJ476">
            <v>6.2222222222222223</v>
          </cell>
          <cell r="BK476" t="str">
            <v xml:space="preserve">MatthewLobbe </v>
          </cell>
          <cell r="BL476">
            <v>41</v>
          </cell>
          <cell r="BM476">
            <v>16</v>
          </cell>
          <cell r="BN476" t="str">
            <v xml:space="preserve">MatthewLobbe </v>
          </cell>
          <cell r="BO476">
            <v>97</v>
          </cell>
          <cell r="BP476">
            <v>3.5555555555555554</v>
          </cell>
          <cell r="BQ476" t="str">
            <v xml:space="preserve">MatthewLobbe </v>
          </cell>
          <cell r="BR476">
            <v>209</v>
          </cell>
          <cell r="BS476">
            <v>18.055555555555557</v>
          </cell>
          <cell r="BT476" t="str">
            <v xml:space="preserve">MatthewLobbe </v>
          </cell>
        </row>
        <row r="477">
          <cell r="BF477">
            <v>151</v>
          </cell>
          <cell r="BG477">
            <v>11.866666666666667</v>
          </cell>
          <cell r="BH477" t="str">
            <v xml:space="preserve">MattThomas </v>
          </cell>
          <cell r="BI477">
            <v>179</v>
          </cell>
          <cell r="BJ477">
            <v>12</v>
          </cell>
          <cell r="BK477" t="str">
            <v xml:space="preserve">MattThomas </v>
          </cell>
          <cell r="BL477">
            <v>20</v>
          </cell>
          <cell r="BM477">
            <v>18.333333333333332</v>
          </cell>
          <cell r="BN477" t="str">
            <v xml:space="preserve">MattThomas </v>
          </cell>
          <cell r="BO477">
            <v>120</v>
          </cell>
          <cell r="BP477">
            <v>3</v>
          </cell>
          <cell r="BQ477" t="str">
            <v xml:space="preserve">MattThomas </v>
          </cell>
          <cell r="BR477">
            <v>63</v>
          </cell>
          <cell r="BS477">
            <v>23.933333333333334</v>
          </cell>
          <cell r="BT477" t="str">
            <v xml:space="preserve">MattThomas </v>
          </cell>
        </row>
        <row r="478">
          <cell r="BF478">
            <v>286</v>
          </cell>
          <cell r="BG478">
            <v>0</v>
          </cell>
          <cell r="BH478" t="str">
            <v xml:space="preserve">NathanBlee </v>
          </cell>
          <cell r="BI478">
            <v>286</v>
          </cell>
          <cell r="BJ478">
            <v>0</v>
          </cell>
          <cell r="BK478" t="str">
            <v xml:space="preserve">NathanBlee </v>
          </cell>
          <cell r="BL478">
            <v>286</v>
          </cell>
          <cell r="BM478">
            <v>0</v>
          </cell>
          <cell r="BN478" t="str">
            <v xml:space="preserve">NathanBlee </v>
          </cell>
          <cell r="BO478">
            <v>260</v>
          </cell>
          <cell r="BP478">
            <v>0</v>
          </cell>
          <cell r="BQ478" t="str">
            <v xml:space="preserve">NathanBlee </v>
          </cell>
          <cell r="BR478">
            <v>286</v>
          </cell>
          <cell r="BS478">
            <v>0</v>
          </cell>
          <cell r="BT478" t="str">
            <v xml:space="preserve">NathanBlee </v>
          </cell>
        </row>
        <row r="479">
          <cell r="BF479">
            <v>286</v>
          </cell>
          <cell r="BG479">
            <v>0</v>
          </cell>
          <cell r="BH479" t="str">
            <v xml:space="preserve">OliverWines </v>
          </cell>
          <cell r="BI479">
            <v>286</v>
          </cell>
          <cell r="BJ479">
            <v>0</v>
          </cell>
          <cell r="BK479" t="str">
            <v xml:space="preserve">OliverWines </v>
          </cell>
          <cell r="BL479">
            <v>286</v>
          </cell>
          <cell r="BM479">
            <v>0</v>
          </cell>
          <cell r="BN479" t="str">
            <v xml:space="preserve">OliverWines </v>
          </cell>
          <cell r="BO479">
            <v>260</v>
          </cell>
          <cell r="BP479">
            <v>0</v>
          </cell>
          <cell r="BQ479" t="str">
            <v xml:space="preserve">OliverWines </v>
          </cell>
          <cell r="BR479">
            <v>286</v>
          </cell>
          <cell r="BS479">
            <v>0</v>
          </cell>
          <cell r="BT479" t="str">
            <v xml:space="preserve">OliverWines </v>
          </cell>
        </row>
        <row r="480">
          <cell r="BF480">
            <v>164</v>
          </cell>
          <cell r="BG480">
            <v>11.285714285714286</v>
          </cell>
          <cell r="BH480" t="str">
            <v>PaulStewart G</v>
          </cell>
          <cell r="BI480">
            <v>97</v>
          </cell>
          <cell r="BJ480">
            <v>14.952380952380953</v>
          </cell>
          <cell r="BK480" t="str">
            <v>PaulStewart G</v>
          </cell>
          <cell r="BL480">
            <v>167</v>
          </cell>
          <cell r="BM480">
            <v>9.2857142857142865</v>
          </cell>
          <cell r="BN480" t="str">
            <v>PaulStewart G</v>
          </cell>
          <cell r="BO480">
            <v>47</v>
          </cell>
          <cell r="BP480">
            <v>5.9523809523809526</v>
          </cell>
          <cell r="BQ480" t="str">
            <v>PaulStewart G</v>
          </cell>
          <cell r="BR480">
            <v>114</v>
          </cell>
          <cell r="BS480">
            <v>21.452380952380953</v>
          </cell>
          <cell r="BT480" t="str">
            <v>PaulStewart G</v>
          </cell>
        </row>
        <row r="481">
          <cell r="BF481">
            <v>286</v>
          </cell>
          <cell r="BG481">
            <v>0</v>
          </cell>
          <cell r="BH481" t="str">
            <v>RobbieGray TBAX</v>
          </cell>
          <cell r="BI481">
            <v>286</v>
          </cell>
          <cell r="BJ481">
            <v>0</v>
          </cell>
          <cell r="BK481" t="str">
            <v>RobbieGray TBAX</v>
          </cell>
          <cell r="BL481">
            <v>286</v>
          </cell>
          <cell r="BM481">
            <v>0</v>
          </cell>
          <cell r="BN481" t="str">
            <v>RobbieGray TBAX</v>
          </cell>
          <cell r="BO481">
            <v>260</v>
          </cell>
          <cell r="BP481">
            <v>0</v>
          </cell>
          <cell r="BQ481" t="str">
            <v>RobbieGray TBAX</v>
          </cell>
          <cell r="BR481">
            <v>286</v>
          </cell>
          <cell r="BS481">
            <v>0</v>
          </cell>
          <cell r="BT481" t="str">
            <v>RobbieGray TBAX</v>
          </cell>
        </row>
        <row r="482">
          <cell r="BF482">
            <v>229</v>
          </cell>
          <cell r="BG482">
            <v>9.4444444444444446</v>
          </cell>
          <cell r="BH482" t="str">
            <v xml:space="preserve">TomJonas </v>
          </cell>
          <cell r="BI482">
            <v>253</v>
          </cell>
          <cell r="BJ482">
            <v>8.2222222222222214</v>
          </cell>
          <cell r="BK482" t="str">
            <v xml:space="preserve">TomJonas </v>
          </cell>
          <cell r="BL482">
            <v>106</v>
          </cell>
          <cell r="BM482">
            <v>11.666666666666666</v>
          </cell>
          <cell r="BN482" t="str">
            <v xml:space="preserve">TomJonas </v>
          </cell>
          <cell r="BO482">
            <v>260</v>
          </cell>
          <cell r="BP482">
            <v>0</v>
          </cell>
          <cell r="BQ482" t="str">
            <v xml:space="preserve">TomJonas </v>
          </cell>
          <cell r="BR482">
            <v>259</v>
          </cell>
          <cell r="BS482">
            <v>15.222222222222221</v>
          </cell>
          <cell r="BT482" t="str">
            <v xml:space="preserve">TomJonas </v>
          </cell>
        </row>
        <row r="483">
          <cell r="BF483">
            <v>76</v>
          </cell>
          <cell r="BG483">
            <v>14.583333333333334</v>
          </cell>
          <cell r="BH483" t="str">
            <v xml:space="preserve">TomLogan </v>
          </cell>
          <cell r="BI483">
            <v>59</v>
          </cell>
          <cell r="BJ483">
            <v>17.000666666666667</v>
          </cell>
          <cell r="BK483" t="str">
            <v xml:space="preserve">TomLogan </v>
          </cell>
          <cell r="BL483">
            <v>222</v>
          </cell>
          <cell r="BM483">
            <v>7.333333333333333</v>
          </cell>
          <cell r="BN483" t="str">
            <v xml:space="preserve">TomLogan </v>
          </cell>
          <cell r="BO483">
            <v>251</v>
          </cell>
          <cell r="BP483">
            <v>8.3333333333333329E-2</v>
          </cell>
          <cell r="BQ483" t="str">
            <v xml:space="preserve">TomLogan </v>
          </cell>
          <cell r="BR483">
            <v>153</v>
          </cell>
          <cell r="BS483">
            <v>20.000333333333334</v>
          </cell>
          <cell r="BT483" t="str">
            <v xml:space="preserve">TomLogan </v>
          </cell>
        </row>
        <row r="484">
          <cell r="BF484">
            <v>286</v>
          </cell>
          <cell r="BG484">
            <v>0</v>
          </cell>
          <cell r="BH484" t="str">
            <v>TravisBoak G</v>
          </cell>
          <cell r="BI484">
            <v>286</v>
          </cell>
          <cell r="BJ484">
            <v>0</v>
          </cell>
          <cell r="BK484" t="str">
            <v>TravisBoak G</v>
          </cell>
          <cell r="BL484">
            <v>286</v>
          </cell>
          <cell r="BM484">
            <v>0</v>
          </cell>
          <cell r="BN484" t="str">
            <v>TravisBoak G</v>
          </cell>
          <cell r="BO484">
            <v>260</v>
          </cell>
          <cell r="BP484">
            <v>0</v>
          </cell>
          <cell r="BQ484" t="str">
            <v>TravisBoak G</v>
          </cell>
          <cell r="BR484">
            <v>286</v>
          </cell>
          <cell r="BS484">
            <v>0</v>
          </cell>
          <cell r="BT484" t="str">
            <v>TravisBoak G</v>
          </cell>
        </row>
        <row r="485">
          <cell r="BF485">
            <v>228</v>
          </cell>
          <cell r="BG485">
            <v>9.4455555555555559</v>
          </cell>
          <cell r="BH485" t="str">
            <v>AaronEdwards R</v>
          </cell>
          <cell r="BI485">
            <v>37</v>
          </cell>
          <cell r="BJ485">
            <v>18.666666666666668</v>
          </cell>
          <cell r="BK485" t="str">
            <v>AaronEdwards R</v>
          </cell>
          <cell r="BL485">
            <v>187</v>
          </cell>
          <cell r="BM485">
            <v>8.6666666666666661</v>
          </cell>
          <cell r="BN485" t="str">
            <v>AaronEdwards R</v>
          </cell>
          <cell r="BO485">
            <v>1</v>
          </cell>
          <cell r="BP485">
            <v>12</v>
          </cell>
          <cell r="BQ485" t="str">
            <v>AaronEdwards R</v>
          </cell>
          <cell r="BR485">
            <v>38</v>
          </cell>
          <cell r="BS485">
            <v>25.056111111111111</v>
          </cell>
          <cell r="BT485" t="str">
            <v>AaronEdwards R</v>
          </cell>
        </row>
        <row r="486">
          <cell r="BF486">
            <v>286</v>
          </cell>
          <cell r="BG486">
            <v>0</v>
          </cell>
          <cell r="BH486" t="str">
            <v>DavidMundy G</v>
          </cell>
          <cell r="BI486">
            <v>286</v>
          </cell>
          <cell r="BJ486">
            <v>0</v>
          </cell>
          <cell r="BK486" t="str">
            <v>DavidMundy G</v>
          </cell>
          <cell r="BL486">
            <v>286</v>
          </cell>
          <cell r="BM486">
            <v>0</v>
          </cell>
          <cell r="BN486" t="str">
            <v>DavidMundy G</v>
          </cell>
          <cell r="BO486">
            <v>260</v>
          </cell>
          <cell r="BP486">
            <v>0</v>
          </cell>
          <cell r="BQ486" t="str">
            <v>DavidMundy G</v>
          </cell>
          <cell r="BR486">
            <v>286</v>
          </cell>
          <cell r="BS486">
            <v>0</v>
          </cell>
          <cell r="BT486" t="str">
            <v>DavidMundy G</v>
          </cell>
        </row>
        <row r="487">
          <cell r="BF487">
            <v>3</v>
          </cell>
          <cell r="BG487">
            <v>20.5</v>
          </cell>
          <cell r="BH487" t="str">
            <v>BacharHouli G</v>
          </cell>
          <cell r="BI487">
            <v>26</v>
          </cell>
          <cell r="BJ487">
            <v>19.091090909090909</v>
          </cell>
          <cell r="BK487" t="str">
            <v>BacharHouli G</v>
          </cell>
          <cell r="BL487">
            <v>142</v>
          </cell>
          <cell r="BM487">
            <v>10</v>
          </cell>
          <cell r="BN487" t="str">
            <v>BacharHouli G</v>
          </cell>
          <cell r="BO487">
            <v>195</v>
          </cell>
          <cell r="BP487">
            <v>0.95454545454545459</v>
          </cell>
          <cell r="BQ487" t="str">
            <v>BacharHouli G</v>
          </cell>
          <cell r="BR487">
            <v>30</v>
          </cell>
          <cell r="BS487">
            <v>25.727363636363634</v>
          </cell>
          <cell r="BT487" t="str">
            <v>BacharHouli G</v>
          </cell>
        </row>
        <row r="488">
          <cell r="BF488">
            <v>286</v>
          </cell>
          <cell r="BG488">
            <v>0</v>
          </cell>
          <cell r="BH488" t="str">
            <v xml:space="preserve">MarkLeCras </v>
          </cell>
          <cell r="BI488">
            <v>286</v>
          </cell>
          <cell r="BJ488">
            <v>0</v>
          </cell>
          <cell r="BK488" t="str">
            <v xml:space="preserve">MarkLeCras </v>
          </cell>
          <cell r="BL488">
            <v>286</v>
          </cell>
          <cell r="BM488">
            <v>0</v>
          </cell>
          <cell r="BN488" t="str">
            <v xml:space="preserve">MarkLeCras </v>
          </cell>
          <cell r="BO488">
            <v>260</v>
          </cell>
          <cell r="BP488">
            <v>0</v>
          </cell>
          <cell r="BQ488" t="str">
            <v xml:space="preserve">MarkLeCras </v>
          </cell>
          <cell r="BR488">
            <v>286</v>
          </cell>
          <cell r="BS488">
            <v>0</v>
          </cell>
          <cell r="BT488" t="str">
            <v xml:space="preserve">MarkLeCras </v>
          </cell>
        </row>
        <row r="489">
          <cell r="BF489">
            <v>286</v>
          </cell>
          <cell r="BG489">
            <v>0</v>
          </cell>
          <cell r="BH489" t="str">
            <v xml:space="preserve">BradleyHelbig </v>
          </cell>
          <cell r="BI489">
            <v>286</v>
          </cell>
          <cell r="BJ489">
            <v>0</v>
          </cell>
          <cell r="BK489" t="str">
            <v xml:space="preserve">BradleyHelbig </v>
          </cell>
          <cell r="BL489">
            <v>286</v>
          </cell>
          <cell r="BM489">
            <v>0</v>
          </cell>
          <cell r="BN489" t="str">
            <v xml:space="preserve">BradleyHelbig </v>
          </cell>
          <cell r="BO489">
            <v>260</v>
          </cell>
          <cell r="BP489">
            <v>0</v>
          </cell>
          <cell r="BQ489" t="str">
            <v xml:space="preserve">BradleyHelbig </v>
          </cell>
          <cell r="BR489">
            <v>286</v>
          </cell>
          <cell r="BS489">
            <v>0</v>
          </cell>
          <cell r="BT489" t="str">
            <v xml:space="preserve">BradleyHelbig </v>
          </cell>
        </row>
        <row r="490">
          <cell r="BF490">
            <v>74</v>
          </cell>
          <cell r="BG490">
            <v>14.761904761904763</v>
          </cell>
          <cell r="BH490" t="str">
            <v xml:space="preserve">BrandonEllis </v>
          </cell>
          <cell r="BI490">
            <v>115</v>
          </cell>
          <cell r="BJ490">
            <v>14.285714285714286</v>
          </cell>
          <cell r="BK490" t="str">
            <v xml:space="preserve">BrandonEllis </v>
          </cell>
          <cell r="BL490">
            <v>216</v>
          </cell>
          <cell r="BM490">
            <v>7.6190476190476186</v>
          </cell>
          <cell r="BN490" t="str">
            <v xml:space="preserve">BrandonEllis </v>
          </cell>
          <cell r="BO490">
            <v>196</v>
          </cell>
          <cell r="BP490">
            <v>0.95238095238095233</v>
          </cell>
          <cell r="BQ490" t="str">
            <v xml:space="preserve">BrandonEllis </v>
          </cell>
          <cell r="BR490">
            <v>182</v>
          </cell>
          <cell r="BS490">
            <v>19.285714285714285</v>
          </cell>
          <cell r="BT490" t="str">
            <v xml:space="preserve">BrandonEllis </v>
          </cell>
        </row>
        <row r="491">
          <cell r="BF491">
            <v>286</v>
          </cell>
          <cell r="BG491">
            <v>0</v>
          </cell>
          <cell r="BH491" t="str">
            <v>BrettDeledio G</v>
          </cell>
          <cell r="BI491">
            <v>286</v>
          </cell>
          <cell r="BJ491">
            <v>0</v>
          </cell>
          <cell r="BK491" t="str">
            <v>BrettDeledio G</v>
          </cell>
          <cell r="BL491">
            <v>286</v>
          </cell>
          <cell r="BM491">
            <v>0</v>
          </cell>
          <cell r="BN491" t="str">
            <v>BrettDeledio G</v>
          </cell>
          <cell r="BO491">
            <v>260</v>
          </cell>
          <cell r="BP491">
            <v>0</v>
          </cell>
          <cell r="BQ491" t="str">
            <v>BrettDeledio G</v>
          </cell>
          <cell r="BR491">
            <v>286</v>
          </cell>
          <cell r="BS491">
            <v>0</v>
          </cell>
          <cell r="BT491" t="str">
            <v>BrettDeledio G</v>
          </cell>
        </row>
        <row r="492">
          <cell r="BF492">
            <v>262</v>
          </cell>
          <cell r="BG492">
            <v>7.375</v>
          </cell>
          <cell r="BH492" t="str">
            <v xml:space="preserve">BrettOHanlon </v>
          </cell>
          <cell r="BI492">
            <v>221</v>
          </cell>
          <cell r="BJ492">
            <v>10</v>
          </cell>
          <cell r="BK492" t="str">
            <v xml:space="preserve">BrettOHanlon </v>
          </cell>
          <cell r="BL492">
            <v>200</v>
          </cell>
          <cell r="BM492">
            <v>8.25</v>
          </cell>
          <cell r="BN492" t="str">
            <v xml:space="preserve">BrettOHanlon </v>
          </cell>
          <cell r="BO492">
            <v>152</v>
          </cell>
          <cell r="BP492">
            <v>2</v>
          </cell>
          <cell r="BQ492" t="str">
            <v xml:space="preserve">BrettOHanlon </v>
          </cell>
          <cell r="BR492">
            <v>270</v>
          </cell>
          <cell r="BS492">
            <v>14.0625</v>
          </cell>
          <cell r="BT492" t="str">
            <v xml:space="preserve">BrettOHanlon </v>
          </cell>
        </row>
        <row r="493">
          <cell r="BF493">
            <v>286</v>
          </cell>
          <cell r="BG493">
            <v>0</v>
          </cell>
          <cell r="BH493" t="str">
            <v xml:space="preserve">HaydenBallantyne </v>
          </cell>
          <cell r="BI493">
            <v>286</v>
          </cell>
          <cell r="BJ493">
            <v>0</v>
          </cell>
          <cell r="BK493" t="str">
            <v xml:space="preserve">HaydenBallantyne </v>
          </cell>
          <cell r="BL493">
            <v>286</v>
          </cell>
          <cell r="BM493">
            <v>0</v>
          </cell>
          <cell r="BN493" t="str">
            <v xml:space="preserve">HaydenBallantyne </v>
          </cell>
          <cell r="BO493">
            <v>260</v>
          </cell>
          <cell r="BP493">
            <v>0</v>
          </cell>
          <cell r="BQ493" t="str">
            <v xml:space="preserve">HaydenBallantyne </v>
          </cell>
          <cell r="BR493">
            <v>286</v>
          </cell>
          <cell r="BS493">
            <v>0</v>
          </cell>
          <cell r="BT493" t="str">
            <v xml:space="preserve">HaydenBallantyne </v>
          </cell>
        </row>
        <row r="494">
          <cell r="BF494">
            <v>42</v>
          </cell>
          <cell r="BG494">
            <v>16.181818181818183</v>
          </cell>
          <cell r="BH494" t="str">
            <v>ChrisNewman G</v>
          </cell>
          <cell r="BI494">
            <v>15</v>
          </cell>
          <cell r="BJ494">
            <v>20.272727272727273</v>
          </cell>
          <cell r="BK494" t="str">
            <v>ChrisNewman G</v>
          </cell>
          <cell r="BL494">
            <v>118</v>
          </cell>
          <cell r="BM494">
            <v>11.136363636363637</v>
          </cell>
          <cell r="BN494" t="str">
            <v>ChrisNewman G</v>
          </cell>
          <cell r="BO494">
            <v>191</v>
          </cell>
          <cell r="BP494">
            <v>1.0454545454545454</v>
          </cell>
          <cell r="BQ494" t="str">
            <v>ChrisNewman G</v>
          </cell>
          <cell r="BR494">
            <v>49</v>
          </cell>
          <cell r="BS494">
            <v>24.545454545454547</v>
          </cell>
          <cell r="BT494" t="str">
            <v>ChrisNewman G</v>
          </cell>
        </row>
        <row r="495">
          <cell r="BF495">
            <v>286</v>
          </cell>
          <cell r="BG495">
            <v>0</v>
          </cell>
          <cell r="BH495" t="str">
            <v xml:space="preserve">DanielConnors </v>
          </cell>
          <cell r="BI495">
            <v>286</v>
          </cell>
          <cell r="BJ495">
            <v>0</v>
          </cell>
          <cell r="BK495" t="str">
            <v xml:space="preserve">DanielConnors </v>
          </cell>
          <cell r="BL495">
            <v>286</v>
          </cell>
          <cell r="BM495">
            <v>0</v>
          </cell>
          <cell r="BN495" t="str">
            <v xml:space="preserve">DanielConnors </v>
          </cell>
          <cell r="BO495">
            <v>260</v>
          </cell>
          <cell r="BP495">
            <v>0</v>
          </cell>
          <cell r="BQ495" t="str">
            <v xml:space="preserve">DanielConnors </v>
          </cell>
          <cell r="BR495">
            <v>286</v>
          </cell>
          <cell r="BS495">
            <v>0</v>
          </cell>
          <cell r="BT495" t="str">
            <v xml:space="preserve">DanielConnors </v>
          </cell>
        </row>
        <row r="496">
          <cell r="BF496">
            <v>37</v>
          </cell>
          <cell r="BG496">
            <v>16.473684210526315</v>
          </cell>
          <cell r="BH496" t="str">
            <v xml:space="preserve">DanielJackson </v>
          </cell>
          <cell r="BI496">
            <v>141</v>
          </cell>
          <cell r="BJ496">
            <v>13.368421052631579</v>
          </cell>
          <cell r="BK496" t="str">
            <v xml:space="preserve">DanielJackson </v>
          </cell>
          <cell r="BL496">
            <v>53</v>
          </cell>
          <cell r="BM496">
            <v>15.157894736842104</v>
          </cell>
          <cell r="BN496" t="str">
            <v xml:space="preserve">DanielJackson </v>
          </cell>
          <cell r="BO496">
            <v>88</v>
          </cell>
          <cell r="BP496">
            <v>3.8421052631578947</v>
          </cell>
          <cell r="BQ496" t="str">
            <v xml:space="preserve">DanielJackson </v>
          </cell>
          <cell r="BR496">
            <v>33</v>
          </cell>
          <cell r="BS496">
            <v>25.526315789473685</v>
          </cell>
          <cell r="BT496" t="str">
            <v xml:space="preserve">DanielJackson </v>
          </cell>
        </row>
        <row r="497">
          <cell r="BF497">
            <v>286</v>
          </cell>
          <cell r="BG497">
            <v>0</v>
          </cell>
          <cell r="BH497" t="str">
            <v>DavidAstbury Rd1</v>
          </cell>
          <cell r="BI497">
            <v>286</v>
          </cell>
          <cell r="BJ497">
            <v>0</v>
          </cell>
          <cell r="BK497" t="str">
            <v>DavidAstbury Rd1</v>
          </cell>
          <cell r="BL497">
            <v>286</v>
          </cell>
          <cell r="BM497">
            <v>0</v>
          </cell>
          <cell r="BN497" t="str">
            <v>DavidAstbury Rd1</v>
          </cell>
          <cell r="BO497">
            <v>260</v>
          </cell>
          <cell r="BP497">
            <v>0</v>
          </cell>
          <cell r="BQ497" t="str">
            <v>DavidAstbury Rd1</v>
          </cell>
          <cell r="BR497">
            <v>286</v>
          </cell>
          <cell r="BS497">
            <v>0</v>
          </cell>
          <cell r="BT497" t="str">
            <v>DavidAstbury Rd1</v>
          </cell>
        </row>
        <row r="498">
          <cell r="BF498">
            <v>286</v>
          </cell>
          <cell r="BG498">
            <v>0</v>
          </cell>
          <cell r="BH498" t="str">
            <v>DustinMartin R</v>
          </cell>
          <cell r="BI498">
            <v>286</v>
          </cell>
          <cell r="BJ498">
            <v>0</v>
          </cell>
          <cell r="BK498" t="str">
            <v>DustinMartin R</v>
          </cell>
          <cell r="BL498">
            <v>286</v>
          </cell>
          <cell r="BM498">
            <v>0</v>
          </cell>
          <cell r="BN498" t="str">
            <v>DustinMartin R</v>
          </cell>
          <cell r="BO498">
            <v>260</v>
          </cell>
          <cell r="BP498">
            <v>0</v>
          </cell>
          <cell r="BQ498" t="str">
            <v>DustinMartin R</v>
          </cell>
          <cell r="BR498">
            <v>286</v>
          </cell>
          <cell r="BS498">
            <v>0</v>
          </cell>
          <cell r="BT498" t="str">
            <v>DustinMartin R</v>
          </cell>
        </row>
        <row r="499">
          <cell r="BF499">
            <v>286</v>
          </cell>
          <cell r="BG499">
            <v>0</v>
          </cell>
          <cell r="BH499" t="str">
            <v>DylanGrimes Rd1</v>
          </cell>
          <cell r="BI499">
            <v>286</v>
          </cell>
          <cell r="BJ499">
            <v>0</v>
          </cell>
          <cell r="BK499" t="str">
            <v>DylanGrimes Rd1</v>
          </cell>
          <cell r="BL499">
            <v>286</v>
          </cell>
          <cell r="BM499">
            <v>0</v>
          </cell>
          <cell r="BN499" t="str">
            <v>DylanGrimes Rd1</v>
          </cell>
          <cell r="BO499">
            <v>260</v>
          </cell>
          <cell r="BP499">
            <v>0</v>
          </cell>
          <cell r="BQ499" t="str">
            <v>DylanGrimes Rd1</v>
          </cell>
          <cell r="BR499">
            <v>286</v>
          </cell>
          <cell r="BS499">
            <v>0</v>
          </cell>
          <cell r="BT499" t="str">
            <v>DylanGrimes Rd1</v>
          </cell>
        </row>
        <row r="500">
          <cell r="BF500">
            <v>110</v>
          </cell>
          <cell r="BG500">
            <v>13.19047619047619</v>
          </cell>
          <cell r="BH500" t="str">
            <v xml:space="preserve">IvanMaric </v>
          </cell>
          <cell r="BI500">
            <v>101</v>
          </cell>
          <cell r="BJ500">
            <v>14.857142857142858</v>
          </cell>
          <cell r="BK500" t="str">
            <v xml:space="preserve">IvanMaric </v>
          </cell>
          <cell r="BL500">
            <v>36</v>
          </cell>
          <cell r="BM500">
            <v>16.143095238095238</v>
          </cell>
          <cell r="BN500" t="str">
            <v xml:space="preserve">IvanMaric </v>
          </cell>
          <cell r="BO500">
            <v>145</v>
          </cell>
          <cell r="BP500">
            <v>2.2857142857142856</v>
          </cell>
          <cell r="BQ500" t="str">
            <v xml:space="preserve">IvanMaric </v>
          </cell>
          <cell r="BR500">
            <v>46</v>
          </cell>
          <cell r="BS500">
            <v>24.571547619047621</v>
          </cell>
          <cell r="BT500" t="str">
            <v xml:space="preserve">IvanMaric </v>
          </cell>
        </row>
        <row r="501">
          <cell r="BF501">
            <v>286</v>
          </cell>
          <cell r="BG501">
            <v>0</v>
          </cell>
          <cell r="BH501" t="str">
            <v xml:space="preserve">MichaelJohnson </v>
          </cell>
          <cell r="BI501">
            <v>286</v>
          </cell>
          <cell r="BJ501">
            <v>0</v>
          </cell>
          <cell r="BK501" t="str">
            <v xml:space="preserve">MichaelJohnson </v>
          </cell>
          <cell r="BL501">
            <v>286</v>
          </cell>
          <cell r="BM501">
            <v>0</v>
          </cell>
          <cell r="BN501" t="str">
            <v xml:space="preserve">MichaelJohnson </v>
          </cell>
          <cell r="BO501">
            <v>260</v>
          </cell>
          <cell r="BP501">
            <v>0</v>
          </cell>
          <cell r="BQ501" t="str">
            <v xml:space="preserve">MichaelJohnson </v>
          </cell>
          <cell r="BR501">
            <v>286</v>
          </cell>
          <cell r="BS501">
            <v>0</v>
          </cell>
          <cell r="BT501" t="str">
            <v xml:space="preserve">MichaelJohnson </v>
          </cell>
        </row>
        <row r="502">
          <cell r="BF502">
            <v>95</v>
          </cell>
          <cell r="BG502">
            <v>13.642857142857142</v>
          </cell>
          <cell r="BH502" t="str">
            <v xml:space="preserve">JakeBatchelor </v>
          </cell>
          <cell r="BI502">
            <v>41</v>
          </cell>
          <cell r="BJ502">
            <v>18.285714285714285</v>
          </cell>
          <cell r="BK502" t="str">
            <v xml:space="preserve">JakeBatchelor </v>
          </cell>
          <cell r="BL502">
            <v>198</v>
          </cell>
          <cell r="BM502">
            <v>8.2857142857142865</v>
          </cell>
          <cell r="BN502" t="str">
            <v xml:space="preserve">JakeBatchelor </v>
          </cell>
          <cell r="BO502">
            <v>253</v>
          </cell>
          <cell r="BP502">
            <v>7.1428571428571425E-2</v>
          </cell>
          <cell r="BQ502" t="str">
            <v xml:space="preserve">JakeBatchelor </v>
          </cell>
          <cell r="BR502">
            <v>126</v>
          </cell>
          <cell r="BS502">
            <v>21</v>
          </cell>
          <cell r="BT502" t="str">
            <v xml:space="preserve">JakeBatchelor </v>
          </cell>
        </row>
        <row r="503">
          <cell r="BF503">
            <v>218</v>
          </cell>
          <cell r="BG503">
            <v>9.7500833333333343</v>
          </cell>
          <cell r="BH503" t="str">
            <v>JakeKing Rd1</v>
          </cell>
          <cell r="BI503">
            <v>150</v>
          </cell>
          <cell r="BJ503">
            <v>13.166666666666666</v>
          </cell>
          <cell r="BK503" t="str">
            <v>JakeKing Rd1</v>
          </cell>
          <cell r="BL503">
            <v>209</v>
          </cell>
          <cell r="BM503">
            <v>7.833333333333333</v>
          </cell>
          <cell r="BN503" t="str">
            <v>JakeKing Rd1</v>
          </cell>
          <cell r="BO503">
            <v>55</v>
          </cell>
          <cell r="BP503">
            <v>5.2500833333333334</v>
          </cell>
          <cell r="BQ503" t="str">
            <v>JakeKing Rd1</v>
          </cell>
          <cell r="BR503">
            <v>188</v>
          </cell>
          <cell r="BS503">
            <v>19.083416666666668</v>
          </cell>
          <cell r="BT503" t="str">
            <v>JakeKing Rd1</v>
          </cell>
        </row>
        <row r="504">
          <cell r="BF504">
            <v>235</v>
          </cell>
          <cell r="BG504">
            <v>9.25</v>
          </cell>
          <cell r="BH504" t="str">
            <v xml:space="preserve">JaydenPost </v>
          </cell>
          <cell r="BI504">
            <v>67</v>
          </cell>
          <cell r="BJ504">
            <v>16.500499999999999</v>
          </cell>
          <cell r="BK504" t="str">
            <v xml:space="preserve">JaydenPost </v>
          </cell>
          <cell r="BL504">
            <v>285</v>
          </cell>
          <cell r="BM504">
            <v>1.25</v>
          </cell>
          <cell r="BN504" t="str">
            <v xml:space="preserve">JaydenPost </v>
          </cell>
          <cell r="BO504">
            <v>206</v>
          </cell>
          <cell r="BP504">
            <v>0.75</v>
          </cell>
          <cell r="BQ504" t="str">
            <v xml:space="preserve">JaydenPost </v>
          </cell>
          <cell r="BR504">
            <v>260</v>
          </cell>
          <cell r="BS504">
            <v>15.125250000000001</v>
          </cell>
          <cell r="BT504" t="str">
            <v xml:space="preserve">JaydenPost </v>
          </cell>
        </row>
        <row r="505">
          <cell r="BF505">
            <v>256</v>
          </cell>
          <cell r="BG505">
            <v>7.7778888888888895</v>
          </cell>
          <cell r="BH505" t="str">
            <v xml:space="preserve">LukeMcGuane </v>
          </cell>
          <cell r="BI505">
            <v>200</v>
          </cell>
          <cell r="BJ505">
            <v>10.888888888888889</v>
          </cell>
          <cell r="BK505" t="str">
            <v xml:space="preserve">LukeMcGuane </v>
          </cell>
          <cell r="BL505">
            <v>62</v>
          </cell>
          <cell r="BM505">
            <v>14.333888888888888</v>
          </cell>
          <cell r="BN505" t="str">
            <v xml:space="preserve">LukeMcGuane </v>
          </cell>
          <cell r="BO505">
            <v>3</v>
          </cell>
          <cell r="BP505">
            <v>11.111111111111111</v>
          </cell>
          <cell r="BQ505" t="str">
            <v xml:space="preserve">LukeMcGuane </v>
          </cell>
          <cell r="BR505">
            <v>73</v>
          </cell>
          <cell r="BS505">
            <v>23.50033333333333</v>
          </cell>
          <cell r="BT505" t="str">
            <v xml:space="preserve">LukeMcGuane </v>
          </cell>
        </row>
        <row r="506">
          <cell r="BF506">
            <v>183</v>
          </cell>
          <cell r="BG506">
            <v>10.785714285714286</v>
          </cell>
          <cell r="BH506" t="str">
            <v xml:space="preserve">MattDea </v>
          </cell>
          <cell r="BI506">
            <v>120</v>
          </cell>
          <cell r="BJ506">
            <v>14.142857142857142</v>
          </cell>
          <cell r="BK506" t="str">
            <v xml:space="preserve">MattDea </v>
          </cell>
          <cell r="BL506">
            <v>226</v>
          </cell>
          <cell r="BM506">
            <v>7.2142857142857144</v>
          </cell>
          <cell r="BN506" t="str">
            <v xml:space="preserve">MattDea </v>
          </cell>
          <cell r="BO506">
            <v>260</v>
          </cell>
          <cell r="BP506">
            <v>0</v>
          </cell>
          <cell r="BQ506" t="str">
            <v xml:space="preserve">MattDea </v>
          </cell>
          <cell r="BR506">
            <v>234</v>
          </cell>
          <cell r="BS506">
            <v>16.571428571428573</v>
          </cell>
          <cell r="BT506" t="str">
            <v xml:space="preserve">MattDea </v>
          </cell>
        </row>
        <row r="507">
          <cell r="BF507">
            <v>286</v>
          </cell>
          <cell r="BG507">
            <v>0</v>
          </cell>
          <cell r="BH507" t="str">
            <v>MattWhite X</v>
          </cell>
          <cell r="BI507">
            <v>286</v>
          </cell>
          <cell r="BJ507">
            <v>0</v>
          </cell>
          <cell r="BK507" t="str">
            <v>MattWhite X</v>
          </cell>
          <cell r="BL507">
            <v>286</v>
          </cell>
          <cell r="BM507">
            <v>0</v>
          </cell>
          <cell r="BN507" t="str">
            <v>MattWhite X</v>
          </cell>
          <cell r="BO507">
            <v>260</v>
          </cell>
          <cell r="BP507">
            <v>0</v>
          </cell>
          <cell r="BQ507" t="str">
            <v>MattWhite X</v>
          </cell>
          <cell r="BR507">
            <v>286</v>
          </cell>
          <cell r="BS507">
            <v>0</v>
          </cell>
          <cell r="BT507" t="str">
            <v>MattWhite X</v>
          </cell>
        </row>
        <row r="508">
          <cell r="BF508">
            <v>286</v>
          </cell>
          <cell r="BG508">
            <v>0</v>
          </cell>
          <cell r="BH508" t="str">
            <v>NathanFoley Rd6</v>
          </cell>
          <cell r="BI508">
            <v>286</v>
          </cell>
          <cell r="BJ508">
            <v>0</v>
          </cell>
          <cell r="BK508" t="str">
            <v>NathanFoley Rd6</v>
          </cell>
          <cell r="BL508">
            <v>286</v>
          </cell>
          <cell r="BM508">
            <v>0</v>
          </cell>
          <cell r="BN508" t="str">
            <v>NathanFoley Rd6</v>
          </cell>
          <cell r="BO508">
            <v>260</v>
          </cell>
          <cell r="BP508">
            <v>0</v>
          </cell>
          <cell r="BQ508" t="str">
            <v>NathanFoley Rd6</v>
          </cell>
          <cell r="BR508">
            <v>286</v>
          </cell>
          <cell r="BS508">
            <v>0</v>
          </cell>
          <cell r="BT508" t="str">
            <v>NathanFoley Rd6</v>
          </cell>
        </row>
        <row r="509">
          <cell r="BF509">
            <v>286</v>
          </cell>
          <cell r="BG509">
            <v>0</v>
          </cell>
          <cell r="BH509" t="str">
            <v xml:space="preserve">NickVlastuin </v>
          </cell>
          <cell r="BI509">
            <v>286</v>
          </cell>
          <cell r="BJ509">
            <v>0</v>
          </cell>
          <cell r="BK509" t="str">
            <v xml:space="preserve">NickVlastuin </v>
          </cell>
          <cell r="BL509">
            <v>286</v>
          </cell>
          <cell r="BM509">
            <v>0</v>
          </cell>
          <cell r="BN509" t="str">
            <v xml:space="preserve">NickVlastuin </v>
          </cell>
          <cell r="BO509">
            <v>260</v>
          </cell>
          <cell r="BP509">
            <v>0</v>
          </cell>
          <cell r="BQ509" t="str">
            <v xml:space="preserve">NickVlastuin </v>
          </cell>
          <cell r="BR509">
            <v>286</v>
          </cell>
          <cell r="BS509">
            <v>0</v>
          </cell>
          <cell r="BT509" t="str">
            <v xml:space="preserve">NickVlastuin </v>
          </cell>
        </row>
        <row r="510">
          <cell r="BF510">
            <v>47</v>
          </cell>
          <cell r="BG510">
            <v>15.944444444444445</v>
          </cell>
          <cell r="BH510" t="str">
            <v>ReeceConca R</v>
          </cell>
          <cell r="BI510">
            <v>163</v>
          </cell>
          <cell r="BJ510">
            <v>12.777777777777779</v>
          </cell>
          <cell r="BK510" t="str">
            <v>ReeceConca R</v>
          </cell>
          <cell r="BL510">
            <v>91</v>
          </cell>
          <cell r="BM510">
            <v>12.388888888888889</v>
          </cell>
          <cell r="BN510" t="str">
            <v>ReeceConca R</v>
          </cell>
          <cell r="BO510">
            <v>156</v>
          </cell>
          <cell r="BP510">
            <v>1.9444444444444444</v>
          </cell>
          <cell r="BQ510" t="str">
            <v>ReeceConca R</v>
          </cell>
          <cell r="BR510">
            <v>81</v>
          </cell>
          <cell r="BS510">
            <v>23.25</v>
          </cell>
          <cell r="BT510" t="str">
            <v>ReeceConca R</v>
          </cell>
        </row>
        <row r="511">
          <cell r="BF511">
            <v>155</v>
          </cell>
          <cell r="BG511">
            <v>11.636363636363637</v>
          </cell>
          <cell r="BH511" t="str">
            <v xml:space="preserve">RobinNahas </v>
          </cell>
          <cell r="BI511">
            <v>244</v>
          </cell>
          <cell r="BJ511">
            <v>8.7272727272727266</v>
          </cell>
          <cell r="BK511" t="str">
            <v xml:space="preserve">RobinNahas </v>
          </cell>
          <cell r="BL511">
            <v>27</v>
          </cell>
          <cell r="BM511">
            <v>17.045454545454547</v>
          </cell>
          <cell r="BN511" t="str">
            <v xml:space="preserve">RobinNahas </v>
          </cell>
          <cell r="BO511">
            <v>6</v>
          </cell>
          <cell r="BP511">
            <v>10.045454545454545</v>
          </cell>
          <cell r="BQ511" t="str">
            <v xml:space="preserve">RobinNahas </v>
          </cell>
          <cell r="BR511">
            <v>45</v>
          </cell>
          <cell r="BS511">
            <v>24.636363636363637</v>
          </cell>
          <cell r="BT511" t="str">
            <v xml:space="preserve">RobinNahas </v>
          </cell>
        </row>
        <row r="512">
          <cell r="BF512">
            <v>66</v>
          </cell>
          <cell r="BG512">
            <v>15.25</v>
          </cell>
          <cell r="BH512" t="str">
            <v xml:space="preserve">ShaneEdwards </v>
          </cell>
          <cell r="BI512">
            <v>262</v>
          </cell>
          <cell r="BJ512">
            <v>7.3</v>
          </cell>
          <cell r="BK512" t="str">
            <v xml:space="preserve">ShaneEdwards </v>
          </cell>
          <cell r="BL512">
            <v>109</v>
          </cell>
          <cell r="BM512">
            <v>11.5</v>
          </cell>
          <cell r="BN512" t="str">
            <v xml:space="preserve">ShaneEdwards </v>
          </cell>
          <cell r="BO512">
            <v>7</v>
          </cell>
          <cell r="BP512">
            <v>10</v>
          </cell>
          <cell r="BQ512" t="str">
            <v xml:space="preserve">ShaneEdwards </v>
          </cell>
          <cell r="BR512">
            <v>79</v>
          </cell>
          <cell r="BS512">
            <v>23.274999999999999</v>
          </cell>
          <cell r="BT512" t="str">
            <v xml:space="preserve">ShaneEdwards </v>
          </cell>
        </row>
        <row r="513">
          <cell r="BF513">
            <v>286</v>
          </cell>
          <cell r="BG513">
            <v>0</v>
          </cell>
          <cell r="BH513" t="str">
            <v xml:space="preserve">ShaneTuck </v>
          </cell>
          <cell r="BI513">
            <v>286</v>
          </cell>
          <cell r="BJ513">
            <v>0</v>
          </cell>
          <cell r="BK513" t="str">
            <v xml:space="preserve">ShaneTuck </v>
          </cell>
          <cell r="BL513">
            <v>286</v>
          </cell>
          <cell r="BM513">
            <v>0</v>
          </cell>
          <cell r="BN513" t="str">
            <v xml:space="preserve">ShaneTuck </v>
          </cell>
          <cell r="BO513">
            <v>260</v>
          </cell>
          <cell r="BP513">
            <v>0</v>
          </cell>
          <cell r="BQ513" t="str">
            <v xml:space="preserve">ShaneTuck </v>
          </cell>
          <cell r="BR513">
            <v>286</v>
          </cell>
          <cell r="BS513">
            <v>0</v>
          </cell>
          <cell r="BT513" t="str">
            <v xml:space="preserve">ShaneTuck </v>
          </cell>
        </row>
        <row r="514">
          <cell r="BF514">
            <v>286</v>
          </cell>
          <cell r="BG514">
            <v>0</v>
          </cell>
          <cell r="BH514" t="str">
            <v>ShaunGrigg G</v>
          </cell>
          <cell r="BI514">
            <v>286</v>
          </cell>
          <cell r="BJ514">
            <v>0</v>
          </cell>
          <cell r="BK514" t="str">
            <v>ShaunGrigg G</v>
          </cell>
          <cell r="BL514">
            <v>286</v>
          </cell>
          <cell r="BM514">
            <v>0</v>
          </cell>
          <cell r="BN514" t="str">
            <v>ShaunGrigg G</v>
          </cell>
          <cell r="BO514">
            <v>260</v>
          </cell>
          <cell r="BP514">
            <v>0</v>
          </cell>
          <cell r="BQ514" t="str">
            <v>ShaunGrigg G</v>
          </cell>
          <cell r="BR514">
            <v>286</v>
          </cell>
          <cell r="BS514">
            <v>0</v>
          </cell>
          <cell r="BT514" t="str">
            <v>ShaunGrigg G</v>
          </cell>
        </row>
        <row r="515">
          <cell r="BF515">
            <v>79</v>
          </cell>
          <cell r="BG515">
            <v>14.333333333333334</v>
          </cell>
          <cell r="BH515" t="str">
            <v xml:space="preserve">StevenMorris </v>
          </cell>
          <cell r="BI515">
            <v>148</v>
          </cell>
          <cell r="BJ515">
            <v>13.238095238095237</v>
          </cell>
          <cell r="BK515" t="str">
            <v xml:space="preserve">StevenMorris </v>
          </cell>
          <cell r="BL515">
            <v>164</v>
          </cell>
          <cell r="BM515">
            <v>9.3333333333333339</v>
          </cell>
          <cell r="BN515" t="str">
            <v xml:space="preserve">StevenMorris </v>
          </cell>
          <cell r="BO515">
            <v>232</v>
          </cell>
          <cell r="BP515">
            <v>0.38095238095238093</v>
          </cell>
          <cell r="BQ515" t="str">
            <v xml:space="preserve">StevenMorris </v>
          </cell>
          <cell r="BR515">
            <v>173</v>
          </cell>
          <cell r="BS515">
            <v>19.452380952380953</v>
          </cell>
          <cell r="BT515" t="str">
            <v xml:space="preserve">StevenMorris </v>
          </cell>
        </row>
        <row r="516">
          <cell r="BF516">
            <v>286</v>
          </cell>
          <cell r="BG516">
            <v>0</v>
          </cell>
          <cell r="BH516" t="str">
            <v xml:space="preserve">ToddElton </v>
          </cell>
          <cell r="BI516">
            <v>286</v>
          </cell>
          <cell r="BJ516">
            <v>0</v>
          </cell>
          <cell r="BK516" t="str">
            <v xml:space="preserve">ToddElton </v>
          </cell>
          <cell r="BL516">
            <v>286</v>
          </cell>
          <cell r="BM516">
            <v>0</v>
          </cell>
          <cell r="BN516" t="str">
            <v xml:space="preserve">ToddElton </v>
          </cell>
          <cell r="BO516">
            <v>260</v>
          </cell>
          <cell r="BP516">
            <v>0</v>
          </cell>
          <cell r="BQ516" t="str">
            <v xml:space="preserve">ToddElton </v>
          </cell>
          <cell r="BR516">
            <v>286</v>
          </cell>
          <cell r="BS516">
            <v>0</v>
          </cell>
          <cell r="BT516" t="str">
            <v xml:space="preserve">ToddElton </v>
          </cell>
        </row>
        <row r="517">
          <cell r="BF517">
            <v>286</v>
          </cell>
          <cell r="BG517">
            <v>0</v>
          </cell>
          <cell r="BH517" t="str">
            <v xml:space="preserve">TomDerickx </v>
          </cell>
          <cell r="BI517">
            <v>286</v>
          </cell>
          <cell r="BJ517">
            <v>0</v>
          </cell>
          <cell r="BK517" t="str">
            <v xml:space="preserve">TomDerickx </v>
          </cell>
          <cell r="BL517">
            <v>286</v>
          </cell>
          <cell r="BM517">
            <v>0</v>
          </cell>
          <cell r="BN517" t="str">
            <v xml:space="preserve">TomDerickx </v>
          </cell>
          <cell r="BO517">
            <v>260</v>
          </cell>
          <cell r="BP517">
            <v>0</v>
          </cell>
          <cell r="BQ517" t="str">
            <v xml:space="preserve">TomDerickx </v>
          </cell>
          <cell r="BR517">
            <v>286</v>
          </cell>
          <cell r="BS517">
            <v>0</v>
          </cell>
          <cell r="BT517" t="str">
            <v xml:space="preserve">TomDerickx </v>
          </cell>
        </row>
        <row r="518">
          <cell r="BF518">
            <v>286</v>
          </cell>
          <cell r="BG518">
            <v>0</v>
          </cell>
          <cell r="BH518" t="str">
            <v xml:space="preserve">SamLonergan </v>
          </cell>
          <cell r="BI518">
            <v>286</v>
          </cell>
          <cell r="BJ518">
            <v>0</v>
          </cell>
          <cell r="BK518" t="str">
            <v xml:space="preserve">SamLonergan </v>
          </cell>
          <cell r="BL518">
            <v>286</v>
          </cell>
          <cell r="BM518">
            <v>0</v>
          </cell>
          <cell r="BN518" t="str">
            <v xml:space="preserve">SamLonergan </v>
          </cell>
          <cell r="BO518">
            <v>260</v>
          </cell>
          <cell r="BP518">
            <v>0</v>
          </cell>
          <cell r="BQ518" t="str">
            <v xml:space="preserve">SamLonergan </v>
          </cell>
          <cell r="BR518">
            <v>286</v>
          </cell>
          <cell r="BS518">
            <v>0</v>
          </cell>
          <cell r="BT518" t="str">
            <v xml:space="preserve">SamLonergan </v>
          </cell>
        </row>
        <row r="519">
          <cell r="BF519">
            <v>286</v>
          </cell>
          <cell r="BG519">
            <v>0</v>
          </cell>
          <cell r="BH519" t="str">
            <v xml:space="preserve">TomScully </v>
          </cell>
          <cell r="BI519">
            <v>286</v>
          </cell>
          <cell r="BJ519">
            <v>0</v>
          </cell>
          <cell r="BK519" t="str">
            <v xml:space="preserve">TomScully </v>
          </cell>
          <cell r="BL519">
            <v>286</v>
          </cell>
          <cell r="BM519">
            <v>0</v>
          </cell>
          <cell r="BN519" t="str">
            <v xml:space="preserve">TomScully </v>
          </cell>
          <cell r="BO519">
            <v>260</v>
          </cell>
          <cell r="BP519">
            <v>0</v>
          </cell>
          <cell r="BQ519" t="str">
            <v xml:space="preserve">TomScully </v>
          </cell>
          <cell r="BR519">
            <v>286</v>
          </cell>
          <cell r="BS519">
            <v>0</v>
          </cell>
          <cell r="BT519" t="str">
            <v xml:space="preserve">TomScully </v>
          </cell>
        </row>
        <row r="520">
          <cell r="BF520">
            <v>286</v>
          </cell>
          <cell r="BG520">
            <v>0</v>
          </cell>
          <cell r="BH520" t="str">
            <v xml:space="preserve">TyroneVickery </v>
          </cell>
          <cell r="BI520">
            <v>286</v>
          </cell>
          <cell r="BJ520">
            <v>0</v>
          </cell>
          <cell r="BK520" t="str">
            <v xml:space="preserve">TyroneVickery </v>
          </cell>
          <cell r="BL520">
            <v>286</v>
          </cell>
          <cell r="BM520">
            <v>0</v>
          </cell>
          <cell r="BN520" t="str">
            <v xml:space="preserve">TyroneVickery </v>
          </cell>
          <cell r="BO520">
            <v>260</v>
          </cell>
          <cell r="BP520">
            <v>0</v>
          </cell>
          <cell r="BQ520" t="str">
            <v xml:space="preserve">TyroneVickery </v>
          </cell>
          <cell r="BR520">
            <v>286</v>
          </cell>
          <cell r="BS520">
            <v>0</v>
          </cell>
          <cell r="BT520" t="str">
            <v xml:space="preserve">TyroneVickery </v>
          </cell>
        </row>
        <row r="521">
          <cell r="BF521">
            <v>140</v>
          </cell>
          <cell r="BG521">
            <v>12.125</v>
          </cell>
          <cell r="BH521" t="str">
            <v xml:space="preserve">AdamSchneider </v>
          </cell>
          <cell r="BI521">
            <v>72</v>
          </cell>
          <cell r="BJ521">
            <v>16.251000000000001</v>
          </cell>
          <cell r="BK521" t="str">
            <v xml:space="preserve">AdamSchneider </v>
          </cell>
          <cell r="BL521">
            <v>34</v>
          </cell>
          <cell r="BM521">
            <v>16.25</v>
          </cell>
          <cell r="BN521" t="str">
            <v xml:space="preserve">AdamSchneider </v>
          </cell>
          <cell r="BO521">
            <v>35</v>
          </cell>
          <cell r="BP521">
            <v>6.7501249999999997</v>
          </cell>
          <cell r="BQ521" t="str">
            <v xml:space="preserve">AdamSchneider </v>
          </cell>
          <cell r="BR521">
            <v>20</v>
          </cell>
          <cell r="BS521">
            <v>26.313062500000001</v>
          </cell>
          <cell r="BT521" t="str">
            <v xml:space="preserve">AdamSchneider </v>
          </cell>
        </row>
        <row r="522">
          <cell r="BF522">
            <v>286</v>
          </cell>
          <cell r="BG522">
            <v>0</v>
          </cell>
          <cell r="BH522" t="str">
            <v xml:space="preserve">JordieMcKenzie </v>
          </cell>
          <cell r="BI522">
            <v>286</v>
          </cell>
          <cell r="BJ522">
            <v>0</v>
          </cell>
          <cell r="BK522" t="str">
            <v xml:space="preserve">JordieMcKenzie </v>
          </cell>
          <cell r="BL522">
            <v>286</v>
          </cell>
          <cell r="BM522">
            <v>0</v>
          </cell>
          <cell r="BN522" t="str">
            <v xml:space="preserve">JordieMcKenzie </v>
          </cell>
          <cell r="BO522">
            <v>260</v>
          </cell>
          <cell r="BP522">
            <v>0</v>
          </cell>
          <cell r="BQ522" t="str">
            <v xml:space="preserve">JordieMcKenzie </v>
          </cell>
          <cell r="BR522">
            <v>286</v>
          </cell>
          <cell r="BS522">
            <v>0</v>
          </cell>
          <cell r="BT522" t="str">
            <v xml:space="preserve">JordieMcKenzie </v>
          </cell>
        </row>
        <row r="523">
          <cell r="BF523">
            <v>130</v>
          </cell>
          <cell r="BG523">
            <v>12.454545454545455</v>
          </cell>
          <cell r="BH523" t="str">
            <v>ArrynSiposs R</v>
          </cell>
          <cell r="BI523">
            <v>12</v>
          </cell>
          <cell r="BJ523">
            <v>20.363636363636363</v>
          </cell>
          <cell r="BK523" t="str">
            <v>ArrynSiposs R</v>
          </cell>
          <cell r="BL523">
            <v>208</v>
          </cell>
          <cell r="BM523">
            <v>7.9090909090909092</v>
          </cell>
          <cell r="BN523" t="str">
            <v>ArrynSiposs R</v>
          </cell>
          <cell r="BO523">
            <v>52</v>
          </cell>
          <cell r="BP523">
            <v>5.6363636363636367</v>
          </cell>
          <cell r="BQ523" t="str">
            <v>ArrynSiposs R</v>
          </cell>
          <cell r="BR523">
            <v>70</v>
          </cell>
          <cell r="BS523">
            <v>23.545454545454547</v>
          </cell>
          <cell r="BT523" t="str">
            <v>ArrynSiposs R</v>
          </cell>
        </row>
        <row r="524">
          <cell r="BF524">
            <v>286</v>
          </cell>
          <cell r="BG524">
            <v>0</v>
          </cell>
          <cell r="BH524" t="str">
            <v xml:space="preserve">BeauMaister </v>
          </cell>
          <cell r="BI524">
            <v>286</v>
          </cell>
          <cell r="BJ524">
            <v>0</v>
          </cell>
          <cell r="BK524" t="str">
            <v xml:space="preserve">BeauMaister </v>
          </cell>
          <cell r="BL524">
            <v>286</v>
          </cell>
          <cell r="BM524">
            <v>0</v>
          </cell>
          <cell r="BN524" t="str">
            <v xml:space="preserve">BeauMaister </v>
          </cell>
          <cell r="BO524">
            <v>260</v>
          </cell>
          <cell r="BP524">
            <v>0</v>
          </cell>
          <cell r="BQ524" t="str">
            <v xml:space="preserve">BeauMaister </v>
          </cell>
          <cell r="BR524">
            <v>286</v>
          </cell>
          <cell r="BS524">
            <v>0</v>
          </cell>
          <cell r="BT524" t="str">
            <v xml:space="preserve">BeauMaister </v>
          </cell>
        </row>
        <row r="525">
          <cell r="BF525">
            <v>166</v>
          </cell>
          <cell r="BG525">
            <v>11.25</v>
          </cell>
          <cell r="BH525" t="str">
            <v>BenMcEvoy G</v>
          </cell>
          <cell r="BI525">
            <v>16</v>
          </cell>
          <cell r="BJ525">
            <v>20.25</v>
          </cell>
          <cell r="BK525" t="str">
            <v>BenMcEvoy G</v>
          </cell>
          <cell r="BL525">
            <v>21</v>
          </cell>
          <cell r="BM525">
            <v>17.75</v>
          </cell>
          <cell r="BN525" t="str">
            <v>BenMcEvoy G</v>
          </cell>
          <cell r="BO525">
            <v>132</v>
          </cell>
          <cell r="BP525">
            <v>2.625</v>
          </cell>
          <cell r="BQ525" t="str">
            <v>BenMcEvoy G</v>
          </cell>
          <cell r="BR525">
            <v>17</v>
          </cell>
          <cell r="BS525">
            <v>26.4375</v>
          </cell>
          <cell r="BT525" t="str">
            <v>BenMcEvoy G</v>
          </cell>
        </row>
        <row r="526">
          <cell r="BF526">
            <v>286</v>
          </cell>
          <cell r="BG526">
            <v>0</v>
          </cell>
          <cell r="BH526" t="str">
            <v>PatrickDangerfield G</v>
          </cell>
          <cell r="BI526">
            <v>286</v>
          </cell>
          <cell r="BJ526">
            <v>0</v>
          </cell>
          <cell r="BK526" t="str">
            <v>PatrickDangerfield G</v>
          </cell>
          <cell r="BL526">
            <v>286</v>
          </cell>
          <cell r="BM526">
            <v>0</v>
          </cell>
          <cell r="BN526" t="str">
            <v>PatrickDangerfield G</v>
          </cell>
          <cell r="BO526">
            <v>260</v>
          </cell>
          <cell r="BP526">
            <v>0</v>
          </cell>
          <cell r="BQ526" t="str">
            <v>PatrickDangerfield G</v>
          </cell>
          <cell r="BR526">
            <v>286</v>
          </cell>
          <cell r="BS526">
            <v>0</v>
          </cell>
          <cell r="BT526" t="str">
            <v>PatrickDangerfield G</v>
          </cell>
        </row>
        <row r="527">
          <cell r="BF527">
            <v>286</v>
          </cell>
          <cell r="BG527">
            <v>0</v>
          </cell>
          <cell r="BH527" t="str">
            <v>DavidArmitage G</v>
          </cell>
          <cell r="BI527">
            <v>286</v>
          </cell>
          <cell r="BJ527">
            <v>0</v>
          </cell>
          <cell r="BK527" t="str">
            <v>DavidArmitage G</v>
          </cell>
          <cell r="BL527">
            <v>286</v>
          </cell>
          <cell r="BM527">
            <v>0</v>
          </cell>
          <cell r="BN527" t="str">
            <v>DavidArmitage G</v>
          </cell>
          <cell r="BO527">
            <v>260</v>
          </cell>
          <cell r="BP527">
            <v>0</v>
          </cell>
          <cell r="BQ527" t="str">
            <v>DavidArmitage G</v>
          </cell>
          <cell r="BR527">
            <v>286</v>
          </cell>
          <cell r="BS527">
            <v>0</v>
          </cell>
          <cell r="BT527" t="str">
            <v>DavidArmitage G</v>
          </cell>
        </row>
        <row r="528">
          <cell r="BF528">
            <v>223</v>
          </cell>
          <cell r="BG528">
            <v>9.6</v>
          </cell>
          <cell r="BH528" t="str">
            <v xml:space="preserve">DylanRoberton </v>
          </cell>
          <cell r="BI528">
            <v>209</v>
          </cell>
          <cell r="BJ528">
            <v>10.6</v>
          </cell>
          <cell r="BK528" t="str">
            <v xml:space="preserve">DylanRoberton </v>
          </cell>
          <cell r="BL528">
            <v>203</v>
          </cell>
          <cell r="BM528">
            <v>8</v>
          </cell>
          <cell r="BN528" t="str">
            <v xml:space="preserve">DylanRoberton </v>
          </cell>
          <cell r="BO528">
            <v>219</v>
          </cell>
          <cell r="BP528">
            <v>0.6</v>
          </cell>
          <cell r="BQ528" t="str">
            <v xml:space="preserve">DylanRoberton </v>
          </cell>
          <cell r="BR528">
            <v>263</v>
          </cell>
          <cell r="BS528">
            <v>14.9</v>
          </cell>
          <cell r="BT528" t="str">
            <v xml:space="preserve">DylanRoberton </v>
          </cell>
        </row>
        <row r="529">
          <cell r="BF529">
            <v>49</v>
          </cell>
          <cell r="BG529">
            <v>15.909090909090908</v>
          </cell>
          <cell r="BH529" t="str">
            <v xml:space="preserve">FarrenRay </v>
          </cell>
          <cell r="BI529">
            <v>34</v>
          </cell>
          <cell r="BJ529">
            <v>18.727636363636364</v>
          </cell>
          <cell r="BK529" t="str">
            <v xml:space="preserve">FarrenRay </v>
          </cell>
          <cell r="BL529">
            <v>199</v>
          </cell>
          <cell r="BM529">
            <v>8.2727272727272734</v>
          </cell>
          <cell r="BN529" t="str">
            <v xml:space="preserve">FarrenRay </v>
          </cell>
          <cell r="BO529">
            <v>197</v>
          </cell>
          <cell r="BP529">
            <v>0.90909090909090906</v>
          </cell>
          <cell r="BQ529" t="str">
            <v xml:space="preserve">FarrenRay </v>
          </cell>
          <cell r="BR529">
            <v>92</v>
          </cell>
          <cell r="BS529">
            <v>22.545636363636365</v>
          </cell>
          <cell r="BT529" t="str">
            <v xml:space="preserve">FarrenRay </v>
          </cell>
        </row>
        <row r="530">
          <cell r="BF530">
            <v>286</v>
          </cell>
          <cell r="BG530">
            <v>0</v>
          </cell>
          <cell r="BH530" t="str">
            <v xml:space="preserve">JackNewnes </v>
          </cell>
          <cell r="BI530">
            <v>286</v>
          </cell>
          <cell r="BJ530">
            <v>0</v>
          </cell>
          <cell r="BK530" t="str">
            <v xml:space="preserve">JackNewnes </v>
          </cell>
          <cell r="BL530">
            <v>286</v>
          </cell>
          <cell r="BM530">
            <v>0</v>
          </cell>
          <cell r="BN530" t="str">
            <v xml:space="preserve">JackNewnes </v>
          </cell>
          <cell r="BO530">
            <v>260</v>
          </cell>
          <cell r="BP530">
            <v>0</v>
          </cell>
          <cell r="BQ530" t="str">
            <v xml:space="preserve">JackNewnes </v>
          </cell>
          <cell r="BR530">
            <v>286</v>
          </cell>
          <cell r="BS530">
            <v>0</v>
          </cell>
          <cell r="BT530" t="str">
            <v xml:space="preserve">JackNewnes </v>
          </cell>
        </row>
        <row r="531">
          <cell r="BF531">
            <v>286</v>
          </cell>
          <cell r="BG531">
            <v>0</v>
          </cell>
          <cell r="BH531" t="str">
            <v>JackSteven G</v>
          </cell>
          <cell r="BI531">
            <v>286</v>
          </cell>
          <cell r="BJ531">
            <v>0</v>
          </cell>
          <cell r="BK531" t="str">
            <v>JackSteven G</v>
          </cell>
          <cell r="BL531">
            <v>286</v>
          </cell>
          <cell r="BM531">
            <v>0</v>
          </cell>
          <cell r="BN531" t="str">
            <v>JackSteven G</v>
          </cell>
          <cell r="BO531">
            <v>260</v>
          </cell>
          <cell r="BP531">
            <v>0</v>
          </cell>
          <cell r="BQ531" t="str">
            <v>JackSteven G</v>
          </cell>
          <cell r="BR531">
            <v>286</v>
          </cell>
          <cell r="BS531">
            <v>0</v>
          </cell>
          <cell r="BT531" t="str">
            <v>JackSteven G</v>
          </cell>
        </row>
        <row r="532">
          <cell r="BF532">
            <v>123</v>
          </cell>
          <cell r="BG532">
            <v>12.714285714285714</v>
          </cell>
          <cell r="BH532" t="str">
            <v xml:space="preserve">JamesGwilt </v>
          </cell>
          <cell r="BI532">
            <v>210</v>
          </cell>
          <cell r="BJ532">
            <v>10.571428571428571</v>
          </cell>
          <cell r="BK532" t="str">
            <v xml:space="preserve">JamesGwilt </v>
          </cell>
          <cell r="BL532">
            <v>256</v>
          </cell>
          <cell r="BM532">
            <v>5.5</v>
          </cell>
          <cell r="BN532" t="str">
            <v xml:space="preserve">JamesGwilt </v>
          </cell>
          <cell r="BO532">
            <v>253</v>
          </cell>
          <cell r="BP532">
            <v>7.1428571428571425E-2</v>
          </cell>
          <cell r="BQ532" t="str">
            <v xml:space="preserve">JamesGwilt </v>
          </cell>
          <cell r="BR532">
            <v>253</v>
          </cell>
          <cell r="BS532">
            <v>15.428571428571429</v>
          </cell>
          <cell r="BT532" t="str">
            <v xml:space="preserve">JamesGwilt </v>
          </cell>
        </row>
        <row r="533">
          <cell r="BF533">
            <v>36</v>
          </cell>
          <cell r="BG533">
            <v>16.5</v>
          </cell>
          <cell r="BH533" t="str">
            <v xml:space="preserve">JarrynGeary </v>
          </cell>
          <cell r="BI533">
            <v>107</v>
          </cell>
          <cell r="BJ533">
            <v>14.5</v>
          </cell>
          <cell r="BK533" t="str">
            <v xml:space="preserve">JarrynGeary </v>
          </cell>
          <cell r="BL533">
            <v>170</v>
          </cell>
          <cell r="BM533">
            <v>9.15</v>
          </cell>
          <cell r="BN533" t="str">
            <v xml:space="preserve">JarrynGeary </v>
          </cell>
          <cell r="BO533">
            <v>206</v>
          </cell>
          <cell r="BP533">
            <v>0.75</v>
          </cell>
          <cell r="BQ533" t="str">
            <v xml:space="preserve">JarrynGeary </v>
          </cell>
          <cell r="BR533">
            <v>126</v>
          </cell>
          <cell r="BS533">
            <v>21</v>
          </cell>
          <cell r="BT533" t="str">
            <v xml:space="preserve">JarrynGeary </v>
          </cell>
        </row>
        <row r="534">
          <cell r="BF534">
            <v>173</v>
          </cell>
          <cell r="BG534">
            <v>11.076923076923077</v>
          </cell>
          <cell r="BH534" t="str">
            <v xml:space="preserve">JasonBlake </v>
          </cell>
          <cell r="BI534">
            <v>87</v>
          </cell>
          <cell r="BJ534">
            <v>15.384615384615385</v>
          </cell>
          <cell r="BK534" t="str">
            <v xml:space="preserve">JasonBlake </v>
          </cell>
          <cell r="BL534">
            <v>94</v>
          </cell>
          <cell r="BM534">
            <v>12.307692307692308</v>
          </cell>
          <cell r="BN534" t="str">
            <v xml:space="preserve">JasonBlake </v>
          </cell>
          <cell r="BO534">
            <v>193</v>
          </cell>
          <cell r="BP534">
            <v>1</v>
          </cell>
          <cell r="BQ534" t="str">
            <v xml:space="preserve">JasonBlake </v>
          </cell>
          <cell r="BR534">
            <v>115</v>
          </cell>
          <cell r="BS534">
            <v>21.423076923076923</v>
          </cell>
          <cell r="BT534" t="str">
            <v xml:space="preserve">JasonBlake </v>
          </cell>
        </row>
        <row r="535">
          <cell r="BF535">
            <v>278</v>
          </cell>
          <cell r="BG535">
            <v>6.3684210526315788</v>
          </cell>
          <cell r="BH535" t="str">
            <v xml:space="preserve">JustinKoschitzke </v>
          </cell>
          <cell r="BI535">
            <v>128</v>
          </cell>
          <cell r="BJ535">
            <v>13.894736842105264</v>
          </cell>
          <cell r="BK535" t="str">
            <v xml:space="preserve">JustinKoschitzke </v>
          </cell>
          <cell r="BL535">
            <v>229</v>
          </cell>
          <cell r="BM535">
            <v>7</v>
          </cell>
          <cell r="BN535" t="str">
            <v xml:space="preserve">JustinKoschitzke </v>
          </cell>
          <cell r="BO535">
            <v>13</v>
          </cell>
          <cell r="BP535">
            <v>8.9473684210526319</v>
          </cell>
          <cell r="BQ535" t="str">
            <v xml:space="preserve">JustinKoschitzke </v>
          </cell>
          <cell r="BR535">
            <v>172</v>
          </cell>
          <cell r="BS535">
            <v>19.473684210526315</v>
          </cell>
          <cell r="BT535" t="str">
            <v xml:space="preserve">JustinKoschitzke </v>
          </cell>
        </row>
        <row r="536">
          <cell r="BF536">
            <v>286</v>
          </cell>
          <cell r="BG536">
            <v>0</v>
          </cell>
          <cell r="BH536" t="str">
            <v>LewisJetta G</v>
          </cell>
          <cell r="BI536">
            <v>286</v>
          </cell>
          <cell r="BJ536">
            <v>0</v>
          </cell>
          <cell r="BK536" t="str">
            <v>LewisJetta G</v>
          </cell>
          <cell r="BL536">
            <v>286</v>
          </cell>
          <cell r="BM536">
            <v>0</v>
          </cell>
          <cell r="BN536" t="str">
            <v>LewisJetta G</v>
          </cell>
          <cell r="BO536">
            <v>260</v>
          </cell>
          <cell r="BP536">
            <v>0</v>
          </cell>
          <cell r="BQ536" t="str">
            <v>LewisJetta G</v>
          </cell>
          <cell r="BR536">
            <v>286</v>
          </cell>
          <cell r="BS536">
            <v>0</v>
          </cell>
          <cell r="BT536" t="str">
            <v>LewisJetta G</v>
          </cell>
        </row>
        <row r="537">
          <cell r="BF537">
            <v>286</v>
          </cell>
          <cell r="BG537">
            <v>0</v>
          </cell>
          <cell r="BH537" t="str">
            <v xml:space="preserve">BradMcKenzie </v>
          </cell>
          <cell r="BI537">
            <v>286</v>
          </cell>
          <cell r="BJ537">
            <v>0</v>
          </cell>
          <cell r="BK537" t="str">
            <v xml:space="preserve">BradMcKenzie </v>
          </cell>
          <cell r="BL537">
            <v>286</v>
          </cell>
          <cell r="BM537">
            <v>0</v>
          </cell>
          <cell r="BN537" t="str">
            <v xml:space="preserve">BradMcKenzie </v>
          </cell>
          <cell r="BO537">
            <v>260</v>
          </cell>
          <cell r="BP537">
            <v>0</v>
          </cell>
          <cell r="BQ537" t="str">
            <v xml:space="preserve">BradMcKenzie </v>
          </cell>
          <cell r="BR537">
            <v>286</v>
          </cell>
          <cell r="BS537">
            <v>0</v>
          </cell>
          <cell r="BT537" t="str">
            <v xml:space="preserve">BradMcKenzie </v>
          </cell>
        </row>
        <row r="538">
          <cell r="BF538">
            <v>286</v>
          </cell>
          <cell r="BG538">
            <v>0</v>
          </cell>
          <cell r="BH538" t="str">
            <v>NickDalSanto G</v>
          </cell>
          <cell r="BI538">
            <v>286</v>
          </cell>
          <cell r="BJ538">
            <v>0</v>
          </cell>
          <cell r="BK538" t="str">
            <v>NickDalSanto G</v>
          </cell>
          <cell r="BL538">
            <v>286</v>
          </cell>
          <cell r="BM538">
            <v>0</v>
          </cell>
          <cell r="BN538" t="str">
            <v>NickDalSanto G</v>
          </cell>
          <cell r="BO538">
            <v>260</v>
          </cell>
          <cell r="BP538">
            <v>0</v>
          </cell>
          <cell r="BQ538" t="str">
            <v>NickDalSanto G</v>
          </cell>
          <cell r="BR538">
            <v>286</v>
          </cell>
          <cell r="BS538">
            <v>0</v>
          </cell>
          <cell r="BT538" t="str">
            <v>NickDalSanto G</v>
          </cell>
        </row>
        <row r="539">
          <cell r="BF539">
            <v>286</v>
          </cell>
          <cell r="BG539">
            <v>0</v>
          </cell>
          <cell r="BH539" t="str">
            <v xml:space="preserve">NickRiewoldt </v>
          </cell>
          <cell r="BI539">
            <v>286</v>
          </cell>
          <cell r="BJ539">
            <v>0</v>
          </cell>
          <cell r="BK539" t="str">
            <v xml:space="preserve">NickRiewoldt </v>
          </cell>
          <cell r="BL539">
            <v>286</v>
          </cell>
          <cell r="BM539">
            <v>0</v>
          </cell>
          <cell r="BN539" t="str">
            <v xml:space="preserve">NickRiewoldt </v>
          </cell>
          <cell r="BO539">
            <v>260</v>
          </cell>
          <cell r="BP539">
            <v>0</v>
          </cell>
          <cell r="BQ539" t="str">
            <v xml:space="preserve">NickRiewoldt </v>
          </cell>
          <cell r="BR539">
            <v>286</v>
          </cell>
          <cell r="BS539">
            <v>0</v>
          </cell>
          <cell r="BT539" t="str">
            <v xml:space="preserve">NickRiewoldt </v>
          </cell>
        </row>
        <row r="540">
          <cell r="BF540">
            <v>243</v>
          </cell>
          <cell r="BG540">
            <v>8.9166666666666661</v>
          </cell>
          <cell r="BH540" t="str">
            <v>RhysStanley Rd2</v>
          </cell>
          <cell r="BI540">
            <v>48</v>
          </cell>
          <cell r="BJ540">
            <v>17.5</v>
          </cell>
          <cell r="BK540" t="str">
            <v>RhysStanley Rd2</v>
          </cell>
          <cell r="BL540">
            <v>196</v>
          </cell>
          <cell r="BM540">
            <v>8.4166666666666661</v>
          </cell>
          <cell r="BN540" t="str">
            <v>RhysStanley Rd2</v>
          </cell>
          <cell r="BO540">
            <v>37</v>
          </cell>
          <cell r="BP540">
            <v>6.666666666666667</v>
          </cell>
          <cell r="BQ540" t="str">
            <v>RhysStanley Rd2</v>
          </cell>
          <cell r="BR540">
            <v>118</v>
          </cell>
          <cell r="BS540">
            <v>21.333333333333332</v>
          </cell>
          <cell r="BT540" t="str">
            <v>RhysStanley Rd2</v>
          </cell>
        </row>
        <row r="541">
          <cell r="BF541">
            <v>286</v>
          </cell>
          <cell r="BG541">
            <v>0</v>
          </cell>
          <cell r="BH541" t="str">
            <v xml:space="preserve">SamDunell </v>
          </cell>
          <cell r="BI541">
            <v>286</v>
          </cell>
          <cell r="BJ541">
            <v>0</v>
          </cell>
          <cell r="BK541" t="str">
            <v xml:space="preserve">SamDunell </v>
          </cell>
          <cell r="BL541">
            <v>286</v>
          </cell>
          <cell r="BM541">
            <v>0</v>
          </cell>
          <cell r="BN541" t="str">
            <v xml:space="preserve">SamDunell </v>
          </cell>
          <cell r="BO541">
            <v>260</v>
          </cell>
          <cell r="BP541">
            <v>0</v>
          </cell>
          <cell r="BQ541" t="str">
            <v xml:space="preserve">SamDunell </v>
          </cell>
          <cell r="BR541">
            <v>286</v>
          </cell>
          <cell r="BS541">
            <v>0</v>
          </cell>
          <cell r="BT541" t="str">
            <v xml:space="preserve">SamDunell </v>
          </cell>
        </row>
        <row r="542">
          <cell r="BF542">
            <v>286</v>
          </cell>
          <cell r="BG542">
            <v>0</v>
          </cell>
          <cell r="BH542" t="str">
            <v xml:space="preserve">SamFisher </v>
          </cell>
          <cell r="BI542">
            <v>286</v>
          </cell>
          <cell r="BJ542">
            <v>0</v>
          </cell>
          <cell r="BK542" t="str">
            <v xml:space="preserve">SamFisher </v>
          </cell>
          <cell r="BL542">
            <v>286</v>
          </cell>
          <cell r="BM542">
            <v>0</v>
          </cell>
          <cell r="BN542" t="str">
            <v xml:space="preserve">SamFisher </v>
          </cell>
          <cell r="BO542">
            <v>260</v>
          </cell>
          <cell r="BP542">
            <v>0</v>
          </cell>
          <cell r="BQ542" t="str">
            <v xml:space="preserve">SamFisher </v>
          </cell>
          <cell r="BR542">
            <v>286</v>
          </cell>
          <cell r="BS542">
            <v>0</v>
          </cell>
          <cell r="BT542" t="str">
            <v xml:space="preserve">SamFisher </v>
          </cell>
        </row>
        <row r="543">
          <cell r="BF543">
            <v>102</v>
          </cell>
          <cell r="BG543">
            <v>13.476190476190476</v>
          </cell>
          <cell r="BH543" t="str">
            <v xml:space="preserve">SamGilbert </v>
          </cell>
          <cell r="BI543">
            <v>123</v>
          </cell>
          <cell r="BJ543">
            <v>14</v>
          </cell>
          <cell r="BK543" t="str">
            <v xml:space="preserve">SamGilbert </v>
          </cell>
          <cell r="BL543">
            <v>40</v>
          </cell>
          <cell r="BM543">
            <v>16.047619047619047</v>
          </cell>
          <cell r="BN543" t="str">
            <v xml:space="preserve">SamGilbert </v>
          </cell>
          <cell r="BO543">
            <v>143</v>
          </cell>
          <cell r="BP543">
            <v>2.3333333333333335</v>
          </cell>
          <cell r="BQ543" t="str">
            <v xml:space="preserve">SamGilbert </v>
          </cell>
          <cell r="BR543">
            <v>65</v>
          </cell>
          <cell r="BS543">
            <v>23.833333333333332</v>
          </cell>
          <cell r="BT543" t="str">
            <v xml:space="preserve">SamGilbert </v>
          </cell>
        </row>
        <row r="544">
          <cell r="BF544">
            <v>286</v>
          </cell>
          <cell r="BG544">
            <v>0</v>
          </cell>
          <cell r="BH544" t="str">
            <v>SamMitchell G</v>
          </cell>
          <cell r="BI544">
            <v>286</v>
          </cell>
          <cell r="BJ544">
            <v>0</v>
          </cell>
          <cell r="BK544" t="str">
            <v>SamMitchell G</v>
          </cell>
          <cell r="BL544">
            <v>286</v>
          </cell>
          <cell r="BM544">
            <v>0</v>
          </cell>
          <cell r="BN544" t="str">
            <v>SamMitchell G</v>
          </cell>
          <cell r="BO544">
            <v>260</v>
          </cell>
          <cell r="BP544">
            <v>0</v>
          </cell>
          <cell r="BQ544" t="str">
            <v>SamMitchell G</v>
          </cell>
          <cell r="BR544">
            <v>286</v>
          </cell>
          <cell r="BS544">
            <v>0</v>
          </cell>
          <cell r="BT544" t="str">
            <v>SamMitchell G</v>
          </cell>
        </row>
        <row r="545">
          <cell r="BF545">
            <v>286</v>
          </cell>
          <cell r="BG545">
            <v>0</v>
          </cell>
          <cell r="BH545" t="str">
            <v xml:space="preserve">LiamAnthony </v>
          </cell>
          <cell r="BI545">
            <v>286</v>
          </cell>
          <cell r="BJ545">
            <v>0</v>
          </cell>
          <cell r="BK545" t="str">
            <v xml:space="preserve">LiamAnthony </v>
          </cell>
          <cell r="BL545">
            <v>286</v>
          </cell>
          <cell r="BM545">
            <v>0</v>
          </cell>
          <cell r="BN545" t="str">
            <v xml:space="preserve">LiamAnthony </v>
          </cell>
          <cell r="BO545">
            <v>260</v>
          </cell>
          <cell r="BP545">
            <v>0</v>
          </cell>
          <cell r="BQ545" t="str">
            <v xml:space="preserve">LiamAnthony </v>
          </cell>
          <cell r="BR545">
            <v>286</v>
          </cell>
          <cell r="BS545">
            <v>0</v>
          </cell>
          <cell r="BT545" t="str">
            <v xml:space="preserve">LiamAnthony </v>
          </cell>
        </row>
        <row r="546">
          <cell r="BF546">
            <v>286</v>
          </cell>
          <cell r="BG546">
            <v>0</v>
          </cell>
          <cell r="BH546" t="str">
            <v xml:space="preserve">StephenMilne </v>
          </cell>
          <cell r="BI546">
            <v>286</v>
          </cell>
          <cell r="BJ546">
            <v>0</v>
          </cell>
          <cell r="BK546" t="str">
            <v xml:space="preserve">StephenMilne </v>
          </cell>
          <cell r="BL546">
            <v>286</v>
          </cell>
          <cell r="BM546">
            <v>0</v>
          </cell>
          <cell r="BN546" t="str">
            <v xml:space="preserve">StephenMilne </v>
          </cell>
          <cell r="BO546">
            <v>260</v>
          </cell>
          <cell r="BP546">
            <v>0</v>
          </cell>
          <cell r="BQ546" t="str">
            <v xml:space="preserve">StephenMilne </v>
          </cell>
          <cell r="BR546">
            <v>286</v>
          </cell>
          <cell r="BS546">
            <v>0</v>
          </cell>
          <cell r="BT546" t="str">
            <v xml:space="preserve">StephenMilne </v>
          </cell>
        </row>
        <row r="547">
          <cell r="BF547">
            <v>186</v>
          </cell>
          <cell r="BG547">
            <v>10.733333333333333</v>
          </cell>
          <cell r="BH547" t="str">
            <v xml:space="preserve">TerryMilera </v>
          </cell>
          <cell r="BI547">
            <v>191</v>
          </cell>
          <cell r="BJ547">
            <v>11.333333333333334</v>
          </cell>
          <cell r="BK547" t="str">
            <v xml:space="preserve">TerryMilera </v>
          </cell>
          <cell r="BL547">
            <v>116</v>
          </cell>
          <cell r="BM547">
            <v>11.266666666666667</v>
          </cell>
          <cell r="BN547" t="str">
            <v xml:space="preserve">TerryMilera </v>
          </cell>
          <cell r="BO547">
            <v>15</v>
          </cell>
          <cell r="BP547">
            <v>8.3333333333333339</v>
          </cell>
          <cell r="BQ547" t="str">
            <v xml:space="preserve">TerryMilera </v>
          </cell>
          <cell r="BR547">
            <v>108</v>
          </cell>
          <cell r="BS547">
            <v>21.7</v>
          </cell>
          <cell r="BT547" t="str">
            <v xml:space="preserve">TerryMilera </v>
          </cell>
        </row>
        <row r="548">
          <cell r="BF548">
            <v>270</v>
          </cell>
          <cell r="BG548">
            <v>6.9</v>
          </cell>
          <cell r="BH548" t="str">
            <v xml:space="preserve">TomHickey </v>
          </cell>
          <cell r="BI548">
            <v>123</v>
          </cell>
          <cell r="BJ548">
            <v>14</v>
          </cell>
          <cell r="BK548" t="str">
            <v xml:space="preserve">TomHickey </v>
          </cell>
          <cell r="BL548">
            <v>253</v>
          </cell>
          <cell r="BM548">
            <v>5.7</v>
          </cell>
          <cell r="BN548" t="str">
            <v xml:space="preserve">TomHickey </v>
          </cell>
          <cell r="BO548">
            <v>130</v>
          </cell>
          <cell r="BP548">
            <v>2.7</v>
          </cell>
          <cell r="BQ548" t="str">
            <v xml:space="preserve">TomHickey </v>
          </cell>
          <cell r="BR548">
            <v>247</v>
          </cell>
          <cell r="BS548">
            <v>16.05</v>
          </cell>
          <cell r="BT548" t="str">
            <v xml:space="preserve">TomHickey </v>
          </cell>
        </row>
        <row r="549">
          <cell r="BF549">
            <v>286</v>
          </cell>
          <cell r="BG549">
            <v>0</v>
          </cell>
          <cell r="BH549" t="str">
            <v xml:space="preserve">TomLedger </v>
          </cell>
          <cell r="BI549">
            <v>286</v>
          </cell>
          <cell r="BJ549">
            <v>0</v>
          </cell>
          <cell r="BK549" t="str">
            <v xml:space="preserve">TomLedger </v>
          </cell>
          <cell r="BL549">
            <v>286</v>
          </cell>
          <cell r="BM549">
            <v>0</v>
          </cell>
          <cell r="BN549" t="str">
            <v xml:space="preserve">TomLedger </v>
          </cell>
          <cell r="BO549">
            <v>260</v>
          </cell>
          <cell r="BP549">
            <v>0</v>
          </cell>
          <cell r="BQ549" t="str">
            <v xml:space="preserve">TomLedger </v>
          </cell>
          <cell r="BR549">
            <v>286</v>
          </cell>
          <cell r="BS549">
            <v>0</v>
          </cell>
          <cell r="BT549" t="str">
            <v xml:space="preserve">TomLedger </v>
          </cell>
        </row>
        <row r="550">
          <cell r="BF550">
            <v>208</v>
          </cell>
          <cell r="BG550">
            <v>10.052631578947368</v>
          </cell>
          <cell r="BH550" t="str">
            <v>TomSimpkin X</v>
          </cell>
          <cell r="BI550">
            <v>88</v>
          </cell>
          <cell r="BJ550">
            <v>15.368421052631579</v>
          </cell>
          <cell r="BK550" t="str">
            <v>TomSimpkin X</v>
          </cell>
          <cell r="BL550">
            <v>203</v>
          </cell>
          <cell r="BM550">
            <v>8</v>
          </cell>
          <cell r="BN550" t="str">
            <v>TomSimpkin X</v>
          </cell>
          <cell r="BO550">
            <v>260</v>
          </cell>
          <cell r="BP550">
            <v>0</v>
          </cell>
          <cell r="BQ550" t="str">
            <v>TomSimpkin X</v>
          </cell>
          <cell r="BR550">
            <v>221</v>
          </cell>
          <cell r="BS550">
            <v>17.44736842105263</v>
          </cell>
          <cell r="BT550" t="str">
            <v>TomSimpkin X</v>
          </cell>
        </row>
        <row r="551">
          <cell r="BF551">
            <v>285</v>
          </cell>
          <cell r="BG551">
            <v>4.625</v>
          </cell>
          <cell r="BH551" t="str">
            <v xml:space="preserve">TrentDennis-Lane </v>
          </cell>
          <cell r="BI551">
            <v>249</v>
          </cell>
          <cell r="BJ551">
            <v>8.5</v>
          </cell>
          <cell r="BK551" t="str">
            <v xml:space="preserve">TrentDennis-Lane </v>
          </cell>
          <cell r="BL551">
            <v>76</v>
          </cell>
          <cell r="BM551">
            <v>13.625</v>
          </cell>
          <cell r="BN551" t="str">
            <v xml:space="preserve">TrentDennis-Lane </v>
          </cell>
          <cell r="BO551">
            <v>32</v>
          </cell>
          <cell r="BP551">
            <v>7.125</v>
          </cell>
          <cell r="BQ551" t="str">
            <v xml:space="preserve">TrentDennis-Lane </v>
          </cell>
          <cell r="BR551">
            <v>214</v>
          </cell>
          <cell r="BS551">
            <v>17.9375</v>
          </cell>
          <cell r="BT551" t="str">
            <v xml:space="preserve">TrentDennis-Lane </v>
          </cell>
        </row>
        <row r="552">
          <cell r="BF552">
            <v>286</v>
          </cell>
          <cell r="BG552">
            <v>0</v>
          </cell>
          <cell r="BH552" t="str">
            <v xml:space="preserve">ScottThompson </v>
          </cell>
          <cell r="BI552">
            <v>286</v>
          </cell>
          <cell r="BJ552">
            <v>0</v>
          </cell>
          <cell r="BK552" t="str">
            <v xml:space="preserve">ScottThompson </v>
          </cell>
          <cell r="BL552">
            <v>286</v>
          </cell>
          <cell r="BM552">
            <v>0</v>
          </cell>
          <cell r="BN552" t="str">
            <v xml:space="preserve">ScottThompson </v>
          </cell>
          <cell r="BO552">
            <v>260</v>
          </cell>
          <cell r="BP552">
            <v>0</v>
          </cell>
          <cell r="BQ552" t="str">
            <v xml:space="preserve">ScottThompson </v>
          </cell>
          <cell r="BR552">
            <v>286</v>
          </cell>
          <cell r="BS552">
            <v>0</v>
          </cell>
          <cell r="BT552" t="str">
            <v xml:space="preserve">ScottThompson </v>
          </cell>
        </row>
        <row r="553">
          <cell r="BF553">
            <v>113</v>
          </cell>
          <cell r="BG553">
            <v>13.08</v>
          </cell>
          <cell r="BH553" t="str">
            <v>AlexJohnson Indef</v>
          </cell>
          <cell r="BI553">
            <v>69</v>
          </cell>
          <cell r="BJ553">
            <v>16.32</v>
          </cell>
          <cell r="BK553" t="str">
            <v>AlexJohnson Indef</v>
          </cell>
          <cell r="BL553">
            <v>97</v>
          </cell>
          <cell r="BM553">
            <v>12.04</v>
          </cell>
          <cell r="BN553" t="str">
            <v>AlexJohnson Indef</v>
          </cell>
          <cell r="BO553">
            <v>242</v>
          </cell>
          <cell r="BP553">
            <v>0.16</v>
          </cell>
          <cell r="BQ553" t="str">
            <v>AlexJohnson Indef</v>
          </cell>
          <cell r="BR553">
            <v>121</v>
          </cell>
          <cell r="BS553">
            <v>21.28</v>
          </cell>
          <cell r="BT553" t="str">
            <v>AlexJohnson Indef</v>
          </cell>
        </row>
        <row r="554">
          <cell r="BF554">
            <v>237</v>
          </cell>
          <cell r="BG554">
            <v>9.1666666666666661</v>
          </cell>
          <cell r="BH554" t="str">
            <v xml:space="preserve">AndrejsEveritt </v>
          </cell>
          <cell r="BI554">
            <v>282</v>
          </cell>
          <cell r="BJ554">
            <v>5.166666666666667</v>
          </cell>
          <cell r="BK554" t="str">
            <v xml:space="preserve">AndrejsEveritt </v>
          </cell>
          <cell r="BL554">
            <v>146</v>
          </cell>
          <cell r="BM554">
            <v>9.9166666666666661</v>
          </cell>
          <cell r="BN554" t="str">
            <v xml:space="preserve">AndrejsEveritt </v>
          </cell>
          <cell r="BO554">
            <v>58</v>
          </cell>
          <cell r="BP554">
            <v>5.166666666666667</v>
          </cell>
          <cell r="BQ554" t="str">
            <v xml:space="preserve">AndrejsEveritt </v>
          </cell>
          <cell r="BR554">
            <v>262</v>
          </cell>
          <cell r="BS554">
            <v>14.958333333333334</v>
          </cell>
          <cell r="BT554" t="str">
            <v xml:space="preserve">AndrejsEveritt </v>
          </cell>
        </row>
        <row r="555">
          <cell r="BF555">
            <v>100</v>
          </cell>
          <cell r="BG555">
            <v>13.590909090909092</v>
          </cell>
          <cell r="BH555" t="str">
            <v>BenMcGlynn R</v>
          </cell>
          <cell r="BI555">
            <v>143</v>
          </cell>
          <cell r="BJ555">
            <v>13.363636363636363</v>
          </cell>
          <cell r="BK555" t="str">
            <v>BenMcGlynn R</v>
          </cell>
          <cell r="BL555">
            <v>48</v>
          </cell>
          <cell r="BM555">
            <v>15.409090909090908</v>
          </cell>
          <cell r="BN555" t="str">
            <v>BenMcGlynn R</v>
          </cell>
          <cell r="BO555">
            <v>10</v>
          </cell>
          <cell r="BP555">
            <v>9.2727272727272734</v>
          </cell>
          <cell r="BQ555" t="str">
            <v>BenMcGlynn R</v>
          </cell>
          <cell r="BR555">
            <v>18</v>
          </cell>
          <cell r="BS555">
            <v>26.40909090909091</v>
          </cell>
          <cell r="BT555" t="str">
            <v>BenMcGlynn R</v>
          </cell>
        </row>
        <row r="556">
          <cell r="BF556">
            <v>63</v>
          </cell>
          <cell r="BG556">
            <v>15.4</v>
          </cell>
          <cell r="BH556" t="str">
            <v>CraigBird G</v>
          </cell>
          <cell r="BI556">
            <v>237</v>
          </cell>
          <cell r="BJ556">
            <v>9.36</v>
          </cell>
          <cell r="BK556" t="str">
            <v>CraigBird G</v>
          </cell>
          <cell r="BL556">
            <v>11</v>
          </cell>
          <cell r="BM556">
            <v>19.32</v>
          </cell>
          <cell r="BN556" t="str">
            <v>CraigBird G</v>
          </cell>
          <cell r="BO556">
            <v>107</v>
          </cell>
          <cell r="BP556">
            <v>3.36</v>
          </cell>
          <cell r="BQ556" t="str">
            <v>CraigBird G</v>
          </cell>
          <cell r="BR556">
            <v>47</v>
          </cell>
          <cell r="BS556">
            <v>24.56</v>
          </cell>
          <cell r="BT556" t="str">
            <v>CraigBird G</v>
          </cell>
        </row>
        <row r="557">
          <cell r="BF557">
            <v>286</v>
          </cell>
          <cell r="BG557">
            <v>0</v>
          </cell>
          <cell r="BH557" t="str">
            <v>DanHannebery G</v>
          </cell>
          <cell r="BI557">
            <v>286</v>
          </cell>
          <cell r="BJ557">
            <v>0</v>
          </cell>
          <cell r="BK557" t="str">
            <v>DanHannebery G</v>
          </cell>
          <cell r="BL557">
            <v>286</v>
          </cell>
          <cell r="BM557">
            <v>0</v>
          </cell>
          <cell r="BN557" t="str">
            <v>DanHannebery G</v>
          </cell>
          <cell r="BO557">
            <v>260</v>
          </cell>
          <cell r="BP557">
            <v>0</v>
          </cell>
          <cell r="BQ557" t="str">
            <v>DanHannebery G</v>
          </cell>
          <cell r="BR557">
            <v>286</v>
          </cell>
          <cell r="BS557">
            <v>0</v>
          </cell>
          <cell r="BT557" t="str">
            <v>DanHannebery G</v>
          </cell>
        </row>
        <row r="558">
          <cell r="BF558">
            <v>286</v>
          </cell>
          <cell r="BG558">
            <v>0</v>
          </cell>
          <cell r="BH558" t="str">
            <v>GaryRohan IndefR</v>
          </cell>
          <cell r="BI558">
            <v>286</v>
          </cell>
          <cell r="BJ558">
            <v>0</v>
          </cell>
          <cell r="BK558" t="str">
            <v>GaryRohan IndefR</v>
          </cell>
          <cell r="BL558">
            <v>286</v>
          </cell>
          <cell r="BM558">
            <v>0</v>
          </cell>
          <cell r="BN558" t="str">
            <v>GaryRohan IndefR</v>
          </cell>
          <cell r="BO558">
            <v>260</v>
          </cell>
          <cell r="BP558">
            <v>0</v>
          </cell>
          <cell r="BQ558" t="str">
            <v>GaryRohan IndefR</v>
          </cell>
          <cell r="BR558">
            <v>286</v>
          </cell>
          <cell r="BS558">
            <v>0</v>
          </cell>
          <cell r="BT558" t="str">
            <v>GaryRohan IndefR</v>
          </cell>
        </row>
        <row r="559">
          <cell r="BF559">
            <v>286</v>
          </cell>
          <cell r="BG559">
            <v>0</v>
          </cell>
          <cell r="BH559" t="str">
            <v xml:space="preserve">HarryCunningham </v>
          </cell>
          <cell r="BI559">
            <v>286</v>
          </cell>
          <cell r="BJ559">
            <v>0</v>
          </cell>
          <cell r="BK559" t="str">
            <v xml:space="preserve">HarryCunningham </v>
          </cell>
          <cell r="BL559">
            <v>286</v>
          </cell>
          <cell r="BM559">
            <v>0</v>
          </cell>
          <cell r="BN559" t="str">
            <v xml:space="preserve">HarryCunningham </v>
          </cell>
          <cell r="BO559">
            <v>260</v>
          </cell>
          <cell r="BP559">
            <v>0</v>
          </cell>
          <cell r="BQ559" t="str">
            <v xml:space="preserve">HarryCunningham </v>
          </cell>
          <cell r="BR559">
            <v>286</v>
          </cell>
          <cell r="BS559">
            <v>0</v>
          </cell>
          <cell r="BT559" t="str">
            <v xml:space="preserve">HarryCunningham </v>
          </cell>
        </row>
        <row r="560">
          <cell r="BF560">
            <v>58</v>
          </cell>
          <cell r="BG560">
            <v>15.500416666666666</v>
          </cell>
          <cell r="BH560" t="str">
            <v xml:space="preserve">HeathGrundy </v>
          </cell>
          <cell r="BI560">
            <v>51</v>
          </cell>
          <cell r="BJ560">
            <v>17.333500000000001</v>
          </cell>
          <cell r="BK560" t="str">
            <v xml:space="preserve">HeathGrundy </v>
          </cell>
          <cell r="BL560">
            <v>283</v>
          </cell>
          <cell r="BM560">
            <v>3.0416666666666665</v>
          </cell>
          <cell r="BN560" t="str">
            <v xml:space="preserve">HeathGrundy </v>
          </cell>
          <cell r="BO560">
            <v>224</v>
          </cell>
          <cell r="BP560">
            <v>0.5</v>
          </cell>
          <cell r="BQ560" t="str">
            <v xml:space="preserve">HeathGrundy </v>
          </cell>
          <cell r="BR560">
            <v>184</v>
          </cell>
          <cell r="BS560">
            <v>19.271125000000001</v>
          </cell>
          <cell r="BT560" t="str">
            <v xml:space="preserve">HeathGrundy </v>
          </cell>
        </row>
        <row r="561">
          <cell r="BF561">
            <v>286</v>
          </cell>
          <cell r="BG561">
            <v>0</v>
          </cell>
          <cell r="BH561" t="str">
            <v>JakeLloyd G</v>
          </cell>
          <cell r="BI561">
            <v>286</v>
          </cell>
          <cell r="BJ561">
            <v>0</v>
          </cell>
          <cell r="BK561" t="str">
            <v>JakeLloyd G</v>
          </cell>
          <cell r="BL561">
            <v>286</v>
          </cell>
          <cell r="BM561">
            <v>0</v>
          </cell>
          <cell r="BN561" t="str">
            <v>JakeLloyd G</v>
          </cell>
          <cell r="BO561">
            <v>260</v>
          </cell>
          <cell r="BP561">
            <v>0</v>
          </cell>
          <cell r="BQ561" t="str">
            <v>JakeLloyd G</v>
          </cell>
          <cell r="BR561">
            <v>286</v>
          </cell>
          <cell r="BS561">
            <v>0</v>
          </cell>
          <cell r="BT561" t="str">
            <v>JakeLloyd G</v>
          </cell>
        </row>
        <row r="562">
          <cell r="BF562">
            <v>286</v>
          </cell>
          <cell r="BG562">
            <v>0</v>
          </cell>
          <cell r="BH562" t="str">
            <v>JarradMcVeigh G</v>
          </cell>
          <cell r="BI562">
            <v>286</v>
          </cell>
          <cell r="BJ562">
            <v>0</v>
          </cell>
          <cell r="BK562" t="str">
            <v>JarradMcVeigh G</v>
          </cell>
          <cell r="BL562">
            <v>286</v>
          </cell>
          <cell r="BM562">
            <v>0</v>
          </cell>
          <cell r="BN562" t="str">
            <v>JarradMcVeigh G</v>
          </cell>
          <cell r="BO562">
            <v>260</v>
          </cell>
          <cell r="BP562">
            <v>0</v>
          </cell>
          <cell r="BQ562" t="str">
            <v>JarradMcVeigh G</v>
          </cell>
          <cell r="BR562">
            <v>286</v>
          </cell>
          <cell r="BS562">
            <v>0</v>
          </cell>
          <cell r="BT562" t="str">
            <v>JarradMcVeigh G</v>
          </cell>
        </row>
        <row r="563">
          <cell r="BF563">
            <v>286</v>
          </cell>
          <cell r="BG563">
            <v>0</v>
          </cell>
          <cell r="BH563" t="str">
            <v xml:space="preserve">JesseWhite </v>
          </cell>
          <cell r="BI563">
            <v>286</v>
          </cell>
          <cell r="BJ563">
            <v>0</v>
          </cell>
          <cell r="BK563" t="str">
            <v xml:space="preserve">JesseWhite </v>
          </cell>
          <cell r="BL563">
            <v>286</v>
          </cell>
          <cell r="BM563">
            <v>0</v>
          </cell>
          <cell r="BN563" t="str">
            <v xml:space="preserve">JesseWhite </v>
          </cell>
          <cell r="BO563">
            <v>260</v>
          </cell>
          <cell r="BP563">
            <v>0</v>
          </cell>
          <cell r="BQ563" t="str">
            <v xml:space="preserve">JesseWhite </v>
          </cell>
          <cell r="BR563">
            <v>286</v>
          </cell>
          <cell r="BS563">
            <v>0</v>
          </cell>
          <cell r="BT563" t="str">
            <v xml:space="preserve">JesseWhite </v>
          </cell>
        </row>
        <row r="564">
          <cell r="BF564">
            <v>286</v>
          </cell>
          <cell r="BG564">
            <v>0</v>
          </cell>
          <cell r="BH564" t="str">
            <v>JoshPKennedy G</v>
          </cell>
          <cell r="BI564">
            <v>286</v>
          </cell>
          <cell r="BJ564">
            <v>0</v>
          </cell>
          <cell r="BK564" t="str">
            <v>JoshPKennedy G</v>
          </cell>
          <cell r="BL564">
            <v>286</v>
          </cell>
          <cell r="BM564">
            <v>0</v>
          </cell>
          <cell r="BN564" t="str">
            <v>JoshPKennedy G</v>
          </cell>
          <cell r="BO564">
            <v>260</v>
          </cell>
          <cell r="BP564">
            <v>0</v>
          </cell>
          <cell r="BQ564" t="str">
            <v>JoshPKennedy G</v>
          </cell>
          <cell r="BR564">
            <v>286</v>
          </cell>
          <cell r="BS564">
            <v>0</v>
          </cell>
          <cell r="BT564" t="str">
            <v>JoshPKennedy G</v>
          </cell>
        </row>
        <row r="565">
          <cell r="BF565">
            <v>286</v>
          </cell>
          <cell r="BG565">
            <v>0</v>
          </cell>
          <cell r="BH565" t="str">
            <v>JudeBolton G</v>
          </cell>
          <cell r="BI565">
            <v>286</v>
          </cell>
          <cell r="BJ565">
            <v>0</v>
          </cell>
          <cell r="BK565" t="str">
            <v>JudeBolton G</v>
          </cell>
          <cell r="BL565">
            <v>286</v>
          </cell>
          <cell r="BM565">
            <v>0</v>
          </cell>
          <cell r="BN565" t="str">
            <v>JudeBolton G</v>
          </cell>
          <cell r="BO565">
            <v>260</v>
          </cell>
          <cell r="BP565">
            <v>0</v>
          </cell>
          <cell r="BQ565" t="str">
            <v>JudeBolton G</v>
          </cell>
          <cell r="BR565">
            <v>286</v>
          </cell>
          <cell r="BS565">
            <v>0</v>
          </cell>
          <cell r="BT565" t="str">
            <v>JudeBolton G</v>
          </cell>
        </row>
        <row r="566">
          <cell r="BF566">
            <v>286</v>
          </cell>
          <cell r="BG566">
            <v>0</v>
          </cell>
          <cell r="BH566" t="str">
            <v>KierenJack G</v>
          </cell>
          <cell r="BI566">
            <v>286</v>
          </cell>
          <cell r="BJ566">
            <v>0</v>
          </cell>
          <cell r="BK566" t="str">
            <v>KierenJack G</v>
          </cell>
          <cell r="BL566">
            <v>286</v>
          </cell>
          <cell r="BM566">
            <v>0</v>
          </cell>
          <cell r="BN566" t="str">
            <v>KierenJack G</v>
          </cell>
          <cell r="BO566">
            <v>260</v>
          </cell>
          <cell r="BP566">
            <v>0</v>
          </cell>
          <cell r="BQ566" t="str">
            <v>KierenJack G</v>
          </cell>
          <cell r="BR566">
            <v>286</v>
          </cell>
          <cell r="BS566">
            <v>0</v>
          </cell>
          <cell r="BT566" t="str">
            <v>KierenJack G</v>
          </cell>
        </row>
        <row r="567">
          <cell r="BF567">
            <v>286</v>
          </cell>
          <cell r="BG567">
            <v>0</v>
          </cell>
          <cell r="BH567" t="str">
            <v>KurtTippett Rd12</v>
          </cell>
          <cell r="BI567">
            <v>286</v>
          </cell>
          <cell r="BJ567">
            <v>0</v>
          </cell>
          <cell r="BK567" t="str">
            <v>KurtTippett Rd12</v>
          </cell>
          <cell r="BL567">
            <v>286</v>
          </cell>
          <cell r="BM567">
            <v>0</v>
          </cell>
          <cell r="BN567" t="str">
            <v>KurtTippett Rd12</v>
          </cell>
          <cell r="BO567">
            <v>260</v>
          </cell>
          <cell r="BP567">
            <v>0</v>
          </cell>
          <cell r="BQ567" t="str">
            <v>KurtTippett Rd12</v>
          </cell>
          <cell r="BR567">
            <v>286</v>
          </cell>
          <cell r="BS567">
            <v>0</v>
          </cell>
          <cell r="BT567" t="str">
            <v>KurtTippett Rd12</v>
          </cell>
        </row>
        <row r="568">
          <cell r="BF568">
            <v>286</v>
          </cell>
          <cell r="BG568">
            <v>0</v>
          </cell>
          <cell r="BH568" t="str">
            <v>SeanDempster Rd3</v>
          </cell>
          <cell r="BI568">
            <v>286</v>
          </cell>
          <cell r="BJ568">
            <v>0</v>
          </cell>
          <cell r="BK568" t="str">
            <v>SeanDempster Rd3</v>
          </cell>
          <cell r="BL568">
            <v>286</v>
          </cell>
          <cell r="BM568">
            <v>0</v>
          </cell>
          <cell r="BN568" t="str">
            <v>SeanDempster Rd3</v>
          </cell>
          <cell r="BO568">
            <v>260</v>
          </cell>
          <cell r="BP568">
            <v>0</v>
          </cell>
          <cell r="BQ568" t="str">
            <v>SeanDempster Rd3</v>
          </cell>
          <cell r="BR568">
            <v>286</v>
          </cell>
          <cell r="BS568">
            <v>0</v>
          </cell>
          <cell r="BT568" t="str">
            <v>SeanDempster Rd3</v>
          </cell>
        </row>
        <row r="569">
          <cell r="BF569">
            <v>248</v>
          </cell>
          <cell r="BG569">
            <v>8.5909090909090917</v>
          </cell>
          <cell r="BH569" t="str">
            <v>LewisRoberts-Thomson Test</v>
          </cell>
          <cell r="BI569">
            <v>176</v>
          </cell>
          <cell r="BJ569">
            <v>12.272727272727273</v>
          </cell>
          <cell r="BK569" t="str">
            <v>LewisRoberts-Thomson Test</v>
          </cell>
          <cell r="BL569">
            <v>171</v>
          </cell>
          <cell r="BM569">
            <v>9.1363636363636367</v>
          </cell>
          <cell r="BN569" t="str">
            <v>LewisRoberts-Thomson Test</v>
          </cell>
          <cell r="BO569">
            <v>28</v>
          </cell>
          <cell r="BP569">
            <v>7.2727272727272725</v>
          </cell>
          <cell r="BQ569" t="str">
            <v>LewisRoberts-Thomson Test</v>
          </cell>
          <cell r="BR569">
            <v>176</v>
          </cell>
          <cell r="BS569">
            <v>19.40909090909091</v>
          </cell>
          <cell r="BT569" t="str">
            <v>LewisRoberts-Thomson Test</v>
          </cell>
        </row>
        <row r="570">
          <cell r="BF570">
            <v>89</v>
          </cell>
          <cell r="BG570">
            <v>14.000052631578946</v>
          </cell>
          <cell r="BH570" t="str">
            <v xml:space="preserve">LukeParker </v>
          </cell>
          <cell r="BI570">
            <v>236</v>
          </cell>
          <cell r="BJ570">
            <v>9.3684210526315788</v>
          </cell>
          <cell r="BK570" t="str">
            <v xml:space="preserve">LukeParker </v>
          </cell>
          <cell r="BL570">
            <v>99</v>
          </cell>
          <cell r="BM570">
            <v>11.947368421052632</v>
          </cell>
          <cell r="BN570" t="str">
            <v xml:space="preserve">LukeParker </v>
          </cell>
          <cell r="BO570">
            <v>163</v>
          </cell>
          <cell r="BP570">
            <v>1.8421052631578947</v>
          </cell>
          <cell r="BQ570" t="str">
            <v xml:space="preserve">LukeParker </v>
          </cell>
          <cell r="BR570">
            <v>169</v>
          </cell>
          <cell r="BS570">
            <v>19.578973684210524</v>
          </cell>
          <cell r="BT570" t="str">
            <v xml:space="preserve">LukeParker </v>
          </cell>
        </row>
        <row r="571">
          <cell r="BF571">
            <v>135</v>
          </cell>
          <cell r="BG571">
            <v>12.291666666666666</v>
          </cell>
          <cell r="BH571" t="str">
            <v>MartinMattner TBA</v>
          </cell>
          <cell r="BI571">
            <v>178</v>
          </cell>
          <cell r="BJ571">
            <v>12.166666666666666</v>
          </cell>
          <cell r="BK571" t="str">
            <v>MartinMattner TBA</v>
          </cell>
          <cell r="BL571">
            <v>69</v>
          </cell>
          <cell r="BM571">
            <v>14.083333333333334</v>
          </cell>
          <cell r="BN571" t="str">
            <v>MartinMattner TBA</v>
          </cell>
          <cell r="BO571">
            <v>233</v>
          </cell>
          <cell r="BP571">
            <v>0.375</v>
          </cell>
          <cell r="BQ571" t="str">
            <v>MartinMattner TBA</v>
          </cell>
          <cell r="BR571">
            <v>150</v>
          </cell>
          <cell r="BS571">
            <v>20.125</v>
          </cell>
          <cell r="BT571" t="str">
            <v>MartinMattner TBA</v>
          </cell>
        </row>
        <row r="572">
          <cell r="BF572">
            <v>257</v>
          </cell>
          <cell r="BG572">
            <v>7.7777777777777777</v>
          </cell>
          <cell r="BH572" t="str">
            <v xml:space="preserve">MikePyke </v>
          </cell>
          <cell r="BI572">
            <v>205</v>
          </cell>
          <cell r="BJ572">
            <v>10.777777777777779</v>
          </cell>
          <cell r="BK572" t="str">
            <v xml:space="preserve">MikePyke </v>
          </cell>
          <cell r="BL572">
            <v>124</v>
          </cell>
          <cell r="BM572">
            <v>11</v>
          </cell>
          <cell r="BN572" t="str">
            <v xml:space="preserve">MikePyke </v>
          </cell>
          <cell r="BO572">
            <v>117</v>
          </cell>
          <cell r="BP572">
            <v>3.1111111111111112</v>
          </cell>
          <cell r="BQ572" t="str">
            <v xml:space="preserve">MikePyke </v>
          </cell>
          <cell r="BR572">
            <v>219</v>
          </cell>
          <cell r="BS572">
            <v>17.5</v>
          </cell>
          <cell r="BT572" t="str">
            <v xml:space="preserve">MikePyke </v>
          </cell>
        </row>
        <row r="573">
          <cell r="BF573">
            <v>286</v>
          </cell>
          <cell r="BG573">
            <v>0</v>
          </cell>
          <cell r="BH573" t="str">
            <v xml:space="preserve">MitchMorton </v>
          </cell>
          <cell r="BI573">
            <v>286</v>
          </cell>
          <cell r="BJ573">
            <v>0</v>
          </cell>
          <cell r="BK573" t="str">
            <v xml:space="preserve">MitchMorton </v>
          </cell>
          <cell r="BL573">
            <v>286</v>
          </cell>
          <cell r="BM573">
            <v>0</v>
          </cell>
          <cell r="BN573" t="str">
            <v xml:space="preserve">MitchMorton </v>
          </cell>
          <cell r="BO573">
            <v>260</v>
          </cell>
          <cell r="BP573">
            <v>0</v>
          </cell>
          <cell r="BQ573" t="str">
            <v xml:space="preserve">MitchMorton </v>
          </cell>
          <cell r="BR573">
            <v>286</v>
          </cell>
          <cell r="BS573">
            <v>0</v>
          </cell>
          <cell r="BT573" t="str">
            <v xml:space="preserve">MitchMorton </v>
          </cell>
        </row>
        <row r="574">
          <cell r="BF574">
            <v>32</v>
          </cell>
          <cell r="BG574">
            <v>16.681818181818183</v>
          </cell>
          <cell r="BH574" t="str">
            <v>NickMalceski G</v>
          </cell>
          <cell r="BI574">
            <v>203</v>
          </cell>
          <cell r="BJ574">
            <v>10.818181818181818</v>
          </cell>
          <cell r="BK574" t="str">
            <v>NickMalceski G</v>
          </cell>
          <cell r="BL574">
            <v>42</v>
          </cell>
          <cell r="BM574">
            <v>15.954545454545455</v>
          </cell>
          <cell r="BN574" t="str">
            <v>NickMalceski G</v>
          </cell>
          <cell r="BO574">
            <v>161</v>
          </cell>
          <cell r="BP574">
            <v>1.8636363636363635</v>
          </cell>
          <cell r="BQ574" t="str">
            <v>NickMalceski G</v>
          </cell>
          <cell r="BR574">
            <v>75</v>
          </cell>
          <cell r="BS574">
            <v>23.431818181818183</v>
          </cell>
          <cell r="BT574" t="str">
            <v>NickMalceski G</v>
          </cell>
        </row>
        <row r="575">
          <cell r="BF575">
            <v>94</v>
          </cell>
          <cell r="BG575">
            <v>13.727272727272727</v>
          </cell>
          <cell r="BH575" t="str">
            <v>NickSmith TBA</v>
          </cell>
          <cell r="BI575">
            <v>193</v>
          </cell>
          <cell r="BJ575">
            <v>11.090909090909092</v>
          </cell>
          <cell r="BK575" t="str">
            <v>NickSmith TBA</v>
          </cell>
          <cell r="BL575">
            <v>17</v>
          </cell>
          <cell r="BM575">
            <v>18.681818181818183</v>
          </cell>
          <cell r="BN575" t="str">
            <v>NickSmith TBA</v>
          </cell>
          <cell r="BO575">
            <v>244</v>
          </cell>
          <cell r="BP575">
            <v>0.13636363636363635</v>
          </cell>
          <cell r="BQ575" t="str">
            <v>NickSmith TBA</v>
          </cell>
          <cell r="BR575">
            <v>95</v>
          </cell>
          <cell r="BS575">
            <v>22.363636363636363</v>
          </cell>
          <cell r="BT575" t="str">
            <v>NickSmith TBA</v>
          </cell>
        </row>
        <row r="576">
          <cell r="BF576">
            <v>21</v>
          </cell>
          <cell r="BG576">
            <v>17.291666666666668</v>
          </cell>
          <cell r="BH576" t="str">
            <v xml:space="preserve">RhyceShaw </v>
          </cell>
          <cell r="BI576">
            <v>214</v>
          </cell>
          <cell r="BJ576">
            <v>10.416666666666666</v>
          </cell>
          <cell r="BK576" t="str">
            <v xml:space="preserve">RhyceShaw </v>
          </cell>
          <cell r="BL576">
            <v>135</v>
          </cell>
          <cell r="BM576">
            <v>10.458333333333334</v>
          </cell>
          <cell r="BN576" t="str">
            <v xml:space="preserve">RhyceShaw </v>
          </cell>
          <cell r="BO576">
            <v>236</v>
          </cell>
          <cell r="BP576">
            <v>0.33333333333333331</v>
          </cell>
          <cell r="BQ576" t="str">
            <v xml:space="preserve">RhyceShaw </v>
          </cell>
          <cell r="BR576">
            <v>154</v>
          </cell>
          <cell r="BS576">
            <v>19.958333333333332</v>
          </cell>
          <cell r="BT576" t="str">
            <v xml:space="preserve">RhyceShaw </v>
          </cell>
        </row>
        <row r="577">
          <cell r="BF577">
            <v>286</v>
          </cell>
          <cell r="BG577">
            <v>0</v>
          </cell>
          <cell r="BH577" t="str">
            <v xml:space="preserve">RyanOKeefe </v>
          </cell>
          <cell r="BI577">
            <v>286</v>
          </cell>
          <cell r="BJ577">
            <v>0</v>
          </cell>
          <cell r="BK577" t="str">
            <v xml:space="preserve">RyanOKeefe </v>
          </cell>
          <cell r="BL577">
            <v>286</v>
          </cell>
          <cell r="BM577">
            <v>0</v>
          </cell>
          <cell r="BN577" t="str">
            <v xml:space="preserve">RyanOKeefe </v>
          </cell>
          <cell r="BO577">
            <v>260</v>
          </cell>
          <cell r="BP577">
            <v>0</v>
          </cell>
          <cell r="BQ577" t="str">
            <v xml:space="preserve">RyanOKeefe </v>
          </cell>
          <cell r="BR577">
            <v>286</v>
          </cell>
          <cell r="BS577">
            <v>0</v>
          </cell>
          <cell r="BT577" t="str">
            <v xml:space="preserve">RyanOKeefe </v>
          </cell>
        </row>
        <row r="578">
          <cell r="BF578">
            <v>286</v>
          </cell>
          <cell r="BG578">
            <v>0</v>
          </cell>
          <cell r="BH578" t="str">
            <v>SamReid X</v>
          </cell>
          <cell r="BI578">
            <v>286</v>
          </cell>
          <cell r="BJ578">
            <v>0</v>
          </cell>
          <cell r="BK578" t="str">
            <v>SamReid X</v>
          </cell>
          <cell r="BL578">
            <v>286</v>
          </cell>
          <cell r="BM578">
            <v>0</v>
          </cell>
          <cell r="BN578" t="str">
            <v>SamReid X</v>
          </cell>
          <cell r="BO578">
            <v>260</v>
          </cell>
          <cell r="BP578">
            <v>0</v>
          </cell>
          <cell r="BQ578" t="str">
            <v>SamReid X</v>
          </cell>
          <cell r="BR578">
            <v>286</v>
          </cell>
          <cell r="BS578">
            <v>0</v>
          </cell>
          <cell r="BT578" t="str">
            <v>SamReid X</v>
          </cell>
        </row>
        <row r="579">
          <cell r="BF579">
            <v>263</v>
          </cell>
          <cell r="BG579">
            <v>7.2352941176470589</v>
          </cell>
          <cell r="BH579" t="str">
            <v xml:space="preserve">ShaneMumford </v>
          </cell>
          <cell r="BI579">
            <v>238</v>
          </cell>
          <cell r="BJ579">
            <v>9.1764705882352935</v>
          </cell>
          <cell r="BK579" t="str">
            <v xml:space="preserve">ShaneMumford </v>
          </cell>
          <cell r="BL579">
            <v>15</v>
          </cell>
          <cell r="BM579">
            <v>19</v>
          </cell>
          <cell r="BN579" t="str">
            <v xml:space="preserve">ShaneMumford </v>
          </cell>
          <cell r="BO579">
            <v>72</v>
          </cell>
          <cell r="BP579">
            <v>4.4705882352941178</v>
          </cell>
          <cell r="BQ579" t="str">
            <v xml:space="preserve">ShaneMumford </v>
          </cell>
          <cell r="BR579">
            <v>113</v>
          </cell>
          <cell r="BS579">
            <v>21.470588235294116</v>
          </cell>
          <cell r="BT579" t="str">
            <v xml:space="preserve">ShaneMumford </v>
          </cell>
        </row>
        <row r="580">
          <cell r="BF580">
            <v>127</v>
          </cell>
          <cell r="BG580">
            <v>12.56</v>
          </cell>
          <cell r="BH580" t="str">
            <v xml:space="preserve">TedRichards </v>
          </cell>
          <cell r="BI580">
            <v>42</v>
          </cell>
          <cell r="BJ580">
            <v>18.239999999999998</v>
          </cell>
          <cell r="BK580" t="str">
            <v xml:space="preserve">TedRichards </v>
          </cell>
          <cell r="BL580">
            <v>195</v>
          </cell>
          <cell r="BM580">
            <v>8.44</v>
          </cell>
          <cell r="BN580" t="str">
            <v xml:space="preserve">TedRichards </v>
          </cell>
          <cell r="BO580">
            <v>260</v>
          </cell>
          <cell r="BP580">
            <v>0</v>
          </cell>
          <cell r="BQ580" t="str">
            <v xml:space="preserve">TedRichards </v>
          </cell>
          <cell r="BR580">
            <v>139</v>
          </cell>
          <cell r="BS580">
            <v>20.5</v>
          </cell>
          <cell r="BT580" t="str">
            <v xml:space="preserve">TedRichards </v>
          </cell>
        </row>
        <row r="581">
          <cell r="BF581">
            <v>286</v>
          </cell>
          <cell r="BG581">
            <v>0</v>
          </cell>
          <cell r="BH581" t="str">
            <v xml:space="preserve">TommyWalsh </v>
          </cell>
          <cell r="BI581">
            <v>286</v>
          </cell>
          <cell r="BJ581">
            <v>0</v>
          </cell>
          <cell r="BK581" t="str">
            <v xml:space="preserve">TommyWalsh </v>
          </cell>
          <cell r="BL581">
            <v>286</v>
          </cell>
          <cell r="BM581">
            <v>0</v>
          </cell>
          <cell r="BN581" t="str">
            <v xml:space="preserve">TommyWalsh </v>
          </cell>
          <cell r="BO581">
            <v>260</v>
          </cell>
          <cell r="BP581">
            <v>0</v>
          </cell>
          <cell r="BQ581" t="str">
            <v xml:space="preserve">TommyWalsh </v>
          </cell>
          <cell r="BR581">
            <v>286</v>
          </cell>
          <cell r="BS581">
            <v>0</v>
          </cell>
          <cell r="BT581" t="str">
            <v xml:space="preserve">TommyWalsh </v>
          </cell>
        </row>
        <row r="582">
          <cell r="BF582">
            <v>286</v>
          </cell>
          <cell r="BG582">
            <v>0</v>
          </cell>
          <cell r="BH582" t="str">
            <v>TonyArmstrong G</v>
          </cell>
          <cell r="BI582">
            <v>286</v>
          </cell>
          <cell r="BJ582">
            <v>0</v>
          </cell>
          <cell r="BK582" t="str">
            <v>TonyArmstrong G</v>
          </cell>
          <cell r="BL582">
            <v>286</v>
          </cell>
          <cell r="BM582">
            <v>0</v>
          </cell>
          <cell r="BN582" t="str">
            <v>TonyArmstrong G</v>
          </cell>
          <cell r="BO582">
            <v>260</v>
          </cell>
          <cell r="BP582">
            <v>0</v>
          </cell>
          <cell r="BQ582" t="str">
            <v>TonyArmstrong G</v>
          </cell>
          <cell r="BR582">
            <v>286</v>
          </cell>
          <cell r="BS582">
            <v>0</v>
          </cell>
          <cell r="BT582" t="str">
            <v>TonyArmstrong G</v>
          </cell>
        </row>
        <row r="583">
          <cell r="BF583">
            <v>286</v>
          </cell>
          <cell r="BG583">
            <v>0</v>
          </cell>
          <cell r="BH583" t="str">
            <v xml:space="preserve">AdamCooney </v>
          </cell>
          <cell r="BI583">
            <v>286</v>
          </cell>
          <cell r="BJ583">
            <v>0</v>
          </cell>
          <cell r="BK583" t="str">
            <v xml:space="preserve">AdamCooney </v>
          </cell>
          <cell r="BL583">
            <v>286</v>
          </cell>
          <cell r="BM583">
            <v>0</v>
          </cell>
          <cell r="BN583" t="str">
            <v xml:space="preserve">AdamCooney </v>
          </cell>
          <cell r="BO583">
            <v>260</v>
          </cell>
          <cell r="BP583">
            <v>0</v>
          </cell>
          <cell r="BQ583" t="str">
            <v xml:space="preserve">AdamCooney </v>
          </cell>
          <cell r="BR583">
            <v>286</v>
          </cell>
          <cell r="BS583">
            <v>0</v>
          </cell>
          <cell r="BT583" t="str">
            <v xml:space="preserve">AdamCooney </v>
          </cell>
        </row>
        <row r="584">
          <cell r="BF584">
            <v>268</v>
          </cell>
          <cell r="BG584">
            <v>7</v>
          </cell>
          <cell r="BH584" t="str">
            <v xml:space="preserve">AyceCordy </v>
          </cell>
          <cell r="BI584">
            <v>174</v>
          </cell>
          <cell r="BJ584">
            <v>12.333333333333334</v>
          </cell>
          <cell r="BK584" t="str">
            <v xml:space="preserve">AyceCordy </v>
          </cell>
          <cell r="BL584">
            <v>93</v>
          </cell>
          <cell r="BM584">
            <v>12.333333333333334</v>
          </cell>
          <cell r="BN584" t="str">
            <v xml:space="preserve">AyceCordy </v>
          </cell>
          <cell r="BO584">
            <v>71</v>
          </cell>
          <cell r="BP584">
            <v>4.583333333333333</v>
          </cell>
          <cell r="BQ584" t="str">
            <v xml:space="preserve">AyceCordy </v>
          </cell>
          <cell r="BR584">
            <v>197</v>
          </cell>
          <cell r="BS584">
            <v>18.625</v>
          </cell>
          <cell r="BT584" t="str">
            <v xml:space="preserve">AyceCordy </v>
          </cell>
        </row>
        <row r="585">
          <cell r="BF585">
            <v>82</v>
          </cell>
          <cell r="BG585">
            <v>14.181818181818182</v>
          </cell>
          <cell r="BH585" t="str">
            <v xml:space="preserve">ChristianHoward </v>
          </cell>
          <cell r="BI585">
            <v>84</v>
          </cell>
          <cell r="BJ585">
            <v>15.636363636363637</v>
          </cell>
          <cell r="BK585" t="str">
            <v xml:space="preserve">ChristianHoward </v>
          </cell>
          <cell r="BL585">
            <v>262</v>
          </cell>
          <cell r="BM585">
            <v>5.0909090909090908</v>
          </cell>
          <cell r="BN585" t="str">
            <v xml:space="preserve">ChristianHoward </v>
          </cell>
          <cell r="BO585">
            <v>173</v>
          </cell>
          <cell r="BP585">
            <v>1.5454545454545454</v>
          </cell>
          <cell r="BQ585" t="str">
            <v xml:space="preserve">ChristianHoward </v>
          </cell>
          <cell r="BR585">
            <v>179</v>
          </cell>
          <cell r="BS585">
            <v>19.318181818181817</v>
          </cell>
          <cell r="BT585" t="str">
            <v xml:space="preserve">ChristianHoward </v>
          </cell>
        </row>
        <row r="586">
          <cell r="BF586">
            <v>179</v>
          </cell>
          <cell r="BG586">
            <v>10.875</v>
          </cell>
          <cell r="BH586" t="str">
            <v>ClaySmith G</v>
          </cell>
          <cell r="BI586">
            <v>201</v>
          </cell>
          <cell r="BJ586">
            <v>10.875</v>
          </cell>
          <cell r="BK586" t="str">
            <v>ClaySmith G</v>
          </cell>
          <cell r="BL586">
            <v>5</v>
          </cell>
          <cell r="BM586">
            <v>20.5625</v>
          </cell>
          <cell r="BN586" t="str">
            <v>ClaySmith G</v>
          </cell>
          <cell r="BO586">
            <v>137</v>
          </cell>
          <cell r="BP586">
            <v>2.5625</v>
          </cell>
          <cell r="BQ586" t="str">
            <v>ClaySmith G</v>
          </cell>
          <cell r="BR586">
            <v>64</v>
          </cell>
          <cell r="BS586">
            <v>23.875</v>
          </cell>
          <cell r="BT586" t="str">
            <v>ClaySmith G</v>
          </cell>
        </row>
        <row r="587">
          <cell r="BF587">
            <v>286</v>
          </cell>
          <cell r="BG587">
            <v>0</v>
          </cell>
          <cell r="BH587" t="str">
            <v xml:space="preserve">DanielCross </v>
          </cell>
          <cell r="BI587">
            <v>286</v>
          </cell>
          <cell r="BJ587">
            <v>0</v>
          </cell>
          <cell r="BK587" t="str">
            <v xml:space="preserve">DanielCross </v>
          </cell>
          <cell r="BL587">
            <v>286</v>
          </cell>
          <cell r="BM587">
            <v>0</v>
          </cell>
          <cell r="BN587" t="str">
            <v xml:space="preserve">DanielCross </v>
          </cell>
          <cell r="BO587">
            <v>260</v>
          </cell>
          <cell r="BP587">
            <v>0</v>
          </cell>
          <cell r="BQ587" t="str">
            <v xml:space="preserve">DanielCross </v>
          </cell>
          <cell r="BR587">
            <v>286</v>
          </cell>
          <cell r="BS587">
            <v>0</v>
          </cell>
          <cell r="BT587" t="str">
            <v xml:space="preserve">DanielCross </v>
          </cell>
        </row>
        <row r="588">
          <cell r="BF588">
            <v>286</v>
          </cell>
          <cell r="BG588">
            <v>0</v>
          </cell>
          <cell r="BH588" t="str">
            <v xml:space="preserve">DanielGiansiracusa </v>
          </cell>
          <cell r="BI588">
            <v>286</v>
          </cell>
          <cell r="BJ588">
            <v>0</v>
          </cell>
          <cell r="BK588" t="str">
            <v xml:space="preserve">DanielGiansiracusa </v>
          </cell>
          <cell r="BL588">
            <v>286</v>
          </cell>
          <cell r="BM588">
            <v>0</v>
          </cell>
          <cell r="BN588" t="str">
            <v xml:space="preserve">DanielGiansiracusa </v>
          </cell>
          <cell r="BO588">
            <v>260</v>
          </cell>
          <cell r="BP588">
            <v>0</v>
          </cell>
          <cell r="BQ588" t="str">
            <v xml:space="preserve">DanielGiansiracusa </v>
          </cell>
          <cell r="BR588">
            <v>286</v>
          </cell>
          <cell r="BS588">
            <v>0</v>
          </cell>
          <cell r="BT588" t="str">
            <v xml:space="preserve">DanielGiansiracusa </v>
          </cell>
        </row>
        <row r="589">
          <cell r="BF589">
            <v>286</v>
          </cell>
          <cell r="BG589">
            <v>0</v>
          </cell>
          <cell r="BH589" t="str">
            <v>DanielPearce X</v>
          </cell>
          <cell r="BI589">
            <v>286</v>
          </cell>
          <cell r="BJ589">
            <v>0</v>
          </cell>
          <cell r="BK589" t="str">
            <v>DanielPearce X</v>
          </cell>
          <cell r="BL589">
            <v>286</v>
          </cell>
          <cell r="BM589">
            <v>0</v>
          </cell>
          <cell r="BN589" t="str">
            <v>DanielPearce X</v>
          </cell>
          <cell r="BO589">
            <v>260</v>
          </cell>
          <cell r="BP589">
            <v>0</v>
          </cell>
          <cell r="BQ589" t="str">
            <v>DanielPearce X</v>
          </cell>
          <cell r="BR589">
            <v>286</v>
          </cell>
          <cell r="BS589">
            <v>0</v>
          </cell>
          <cell r="BT589" t="str">
            <v>DanielPearce X</v>
          </cell>
        </row>
        <row r="590">
          <cell r="BF590">
            <v>153</v>
          </cell>
          <cell r="BG590">
            <v>11.764705882352942</v>
          </cell>
          <cell r="BH590" t="str">
            <v xml:space="preserve">DylanAddison </v>
          </cell>
          <cell r="BI590">
            <v>56</v>
          </cell>
          <cell r="BJ590">
            <v>17.176470588235293</v>
          </cell>
          <cell r="BK590" t="str">
            <v xml:space="preserve">DylanAddison </v>
          </cell>
          <cell r="BL590">
            <v>151</v>
          </cell>
          <cell r="BM590">
            <v>9.882352941176471</v>
          </cell>
          <cell r="BN590" t="str">
            <v xml:space="preserve">DylanAddison </v>
          </cell>
          <cell r="BO590">
            <v>127</v>
          </cell>
          <cell r="BP590">
            <v>2.7647058823529411</v>
          </cell>
          <cell r="BQ590" t="str">
            <v xml:space="preserve">DylanAddison </v>
          </cell>
          <cell r="BR590">
            <v>107</v>
          </cell>
          <cell r="BS590">
            <v>21.735294117647058</v>
          </cell>
          <cell r="BT590" t="str">
            <v xml:space="preserve">DylanAddison </v>
          </cell>
        </row>
        <row r="591">
          <cell r="BF591">
            <v>90</v>
          </cell>
          <cell r="BG591">
            <v>14</v>
          </cell>
          <cell r="BH591" t="str">
            <v>EastonWood TBAR</v>
          </cell>
          <cell r="BI591">
            <v>8</v>
          </cell>
          <cell r="BJ591">
            <v>20.714285714285715</v>
          </cell>
          <cell r="BK591" t="str">
            <v>EastonWood TBAR</v>
          </cell>
          <cell r="BL591">
            <v>258</v>
          </cell>
          <cell r="BM591">
            <v>5.3571428571428568</v>
          </cell>
          <cell r="BN591" t="str">
            <v>EastonWood TBAR</v>
          </cell>
          <cell r="BO591">
            <v>224</v>
          </cell>
          <cell r="BP591">
            <v>0.5</v>
          </cell>
          <cell r="BQ591" t="str">
            <v>EastonWood TBAR</v>
          </cell>
          <cell r="BR591">
            <v>135</v>
          </cell>
          <cell r="BS591">
            <v>20.642857142857142</v>
          </cell>
          <cell r="BT591" t="str">
            <v>EastonWood TBAR</v>
          </cell>
        </row>
        <row r="592">
          <cell r="BF592">
            <v>286</v>
          </cell>
          <cell r="BG592">
            <v>0</v>
          </cell>
          <cell r="BH592" t="str">
            <v xml:space="preserve">FletcherRoberts </v>
          </cell>
          <cell r="BI592">
            <v>286</v>
          </cell>
          <cell r="BJ592">
            <v>0</v>
          </cell>
          <cell r="BK592" t="str">
            <v xml:space="preserve">FletcherRoberts </v>
          </cell>
          <cell r="BL592">
            <v>286</v>
          </cell>
          <cell r="BM592">
            <v>0</v>
          </cell>
          <cell r="BN592" t="str">
            <v xml:space="preserve">FletcherRoberts </v>
          </cell>
          <cell r="BO592">
            <v>260</v>
          </cell>
          <cell r="BP592">
            <v>0</v>
          </cell>
          <cell r="BQ592" t="str">
            <v xml:space="preserve">FletcherRoberts </v>
          </cell>
          <cell r="BR592">
            <v>286</v>
          </cell>
          <cell r="BS592">
            <v>0</v>
          </cell>
          <cell r="BT592" t="str">
            <v xml:space="preserve">FletcherRoberts </v>
          </cell>
        </row>
        <row r="593">
          <cell r="BF593">
            <v>286</v>
          </cell>
          <cell r="BG593">
            <v>0</v>
          </cell>
          <cell r="BH593" t="str">
            <v xml:space="preserve">JacksonMacrae </v>
          </cell>
          <cell r="BI593">
            <v>286</v>
          </cell>
          <cell r="BJ593">
            <v>0</v>
          </cell>
          <cell r="BK593" t="str">
            <v xml:space="preserve">JacksonMacrae </v>
          </cell>
          <cell r="BL593">
            <v>286</v>
          </cell>
          <cell r="BM593">
            <v>0</v>
          </cell>
          <cell r="BN593" t="str">
            <v xml:space="preserve">JacksonMacrae </v>
          </cell>
          <cell r="BO593">
            <v>260</v>
          </cell>
          <cell r="BP593">
            <v>0</v>
          </cell>
          <cell r="BQ593" t="str">
            <v xml:space="preserve">JacksonMacrae </v>
          </cell>
          <cell r="BR593">
            <v>286</v>
          </cell>
          <cell r="BS593">
            <v>0</v>
          </cell>
          <cell r="BT593" t="str">
            <v xml:space="preserve">JacksonMacrae </v>
          </cell>
        </row>
        <row r="594">
          <cell r="BF594">
            <v>286</v>
          </cell>
          <cell r="BG594">
            <v>0</v>
          </cell>
          <cell r="BH594" t="str">
            <v>JakeStringer TBAG</v>
          </cell>
          <cell r="BI594">
            <v>286</v>
          </cell>
          <cell r="BJ594">
            <v>0</v>
          </cell>
          <cell r="BK594" t="str">
            <v>JakeStringer TBAG</v>
          </cell>
          <cell r="BL594">
            <v>286</v>
          </cell>
          <cell r="BM594">
            <v>0</v>
          </cell>
          <cell r="BN594" t="str">
            <v>JakeStringer TBAG</v>
          </cell>
          <cell r="BO594">
            <v>260</v>
          </cell>
          <cell r="BP594">
            <v>0</v>
          </cell>
          <cell r="BQ594" t="str">
            <v>JakeStringer TBAG</v>
          </cell>
          <cell r="BR594">
            <v>286</v>
          </cell>
          <cell r="BS594">
            <v>0</v>
          </cell>
          <cell r="BT594" t="str">
            <v>JakeStringer TBAG</v>
          </cell>
        </row>
        <row r="595">
          <cell r="BF595">
            <v>148</v>
          </cell>
          <cell r="BG595">
            <v>11.923076923076923</v>
          </cell>
          <cell r="BH595" t="str">
            <v xml:space="preserve">JarradGrant </v>
          </cell>
          <cell r="BI595">
            <v>70</v>
          </cell>
          <cell r="BJ595">
            <v>16.307692307692307</v>
          </cell>
          <cell r="BK595" t="str">
            <v xml:space="preserve">JarradGrant </v>
          </cell>
          <cell r="BL595">
            <v>113</v>
          </cell>
          <cell r="BM595">
            <v>11.461538461538462</v>
          </cell>
          <cell r="BN595" t="str">
            <v xml:space="preserve">JarradGrant </v>
          </cell>
          <cell r="BO595">
            <v>41</v>
          </cell>
          <cell r="BP595">
            <v>6.384615384615385</v>
          </cell>
          <cell r="BQ595" t="str">
            <v xml:space="preserve">JarradGrant </v>
          </cell>
          <cell r="BR595">
            <v>69</v>
          </cell>
          <cell r="BS595">
            <v>23.653846153846153</v>
          </cell>
          <cell r="BT595" t="str">
            <v xml:space="preserve">JarradGrant </v>
          </cell>
        </row>
        <row r="596">
          <cell r="BF596">
            <v>286</v>
          </cell>
          <cell r="BG596">
            <v>0</v>
          </cell>
          <cell r="BH596" t="str">
            <v xml:space="preserve">JasonJohannisen </v>
          </cell>
          <cell r="BI596">
            <v>286</v>
          </cell>
          <cell r="BJ596">
            <v>0</v>
          </cell>
          <cell r="BK596" t="str">
            <v xml:space="preserve">JasonJohannisen </v>
          </cell>
          <cell r="BL596">
            <v>286</v>
          </cell>
          <cell r="BM596">
            <v>0</v>
          </cell>
          <cell r="BN596" t="str">
            <v xml:space="preserve">JasonJohannisen </v>
          </cell>
          <cell r="BO596">
            <v>260</v>
          </cell>
          <cell r="BP596">
            <v>0</v>
          </cell>
          <cell r="BQ596" t="str">
            <v xml:space="preserve">JasonJohannisen </v>
          </cell>
          <cell r="BR596">
            <v>286</v>
          </cell>
          <cell r="BS596">
            <v>0</v>
          </cell>
          <cell r="BT596" t="str">
            <v xml:space="preserve">JasonJohannisen </v>
          </cell>
        </row>
        <row r="597">
          <cell r="BF597">
            <v>286</v>
          </cell>
          <cell r="BG597">
            <v>0</v>
          </cell>
          <cell r="BH597" t="str">
            <v>JasonTutt X</v>
          </cell>
          <cell r="BI597">
            <v>286</v>
          </cell>
          <cell r="BJ597">
            <v>0</v>
          </cell>
          <cell r="BK597" t="str">
            <v>JasonTutt X</v>
          </cell>
          <cell r="BL597">
            <v>286</v>
          </cell>
          <cell r="BM597">
            <v>0</v>
          </cell>
          <cell r="BN597" t="str">
            <v>JasonTutt X</v>
          </cell>
          <cell r="BO597">
            <v>260</v>
          </cell>
          <cell r="BP597">
            <v>0</v>
          </cell>
          <cell r="BQ597" t="str">
            <v>JasonTutt X</v>
          </cell>
          <cell r="BR597">
            <v>286</v>
          </cell>
          <cell r="BS597">
            <v>0</v>
          </cell>
          <cell r="BT597" t="str">
            <v>JasonTutt X</v>
          </cell>
        </row>
        <row r="598">
          <cell r="BF598">
            <v>231</v>
          </cell>
          <cell r="BG598">
            <v>9.2777777777777786</v>
          </cell>
          <cell r="BH598" t="str">
            <v xml:space="preserve">JordanRoughead </v>
          </cell>
          <cell r="BI598">
            <v>90</v>
          </cell>
          <cell r="BJ598">
            <v>15.333333333333334</v>
          </cell>
          <cell r="BK598" t="str">
            <v xml:space="preserve">JordanRoughead </v>
          </cell>
          <cell r="BL598">
            <v>102</v>
          </cell>
          <cell r="BM598">
            <v>11.777777777777779</v>
          </cell>
          <cell r="BN598" t="str">
            <v xml:space="preserve">JordanRoughead </v>
          </cell>
          <cell r="BO598">
            <v>164</v>
          </cell>
          <cell r="BP598">
            <v>1.7777777777777777</v>
          </cell>
          <cell r="BQ598" t="str">
            <v xml:space="preserve">JordanRoughead </v>
          </cell>
          <cell r="BR598">
            <v>158</v>
          </cell>
          <cell r="BS598">
            <v>19.861111111111111</v>
          </cell>
          <cell r="BT598" t="str">
            <v xml:space="preserve">JordanRoughead </v>
          </cell>
        </row>
        <row r="599">
          <cell r="BF599">
            <v>286</v>
          </cell>
          <cell r="BG599">
            <v>0</v>
          </cell>
          <cell r="BH599" t="str">
            <v>KobyStevens G</v>
          </cell>
          <cell r="BI599">
            <v>286</v>
          </cell>
          <cell r="BJ599">
            <v>0</v>
          </cell>
          <cell r="BK599" t="str">
            <v>KobyStevens G</v>
          </cell>
          <cell r="BL599">
            <v>286</v>
          </cell>
          <cell r="BM599">
            <v>0</v>
          </cell>
          <cell r="BN599" t="str">
            <v>KobyStevens G</v>
          </cell>
          <cell r="BO599">
            <v>260</v>
          </cell>
          <cell r="BP599">
            <v>0</v>
          </cell>
          <cell r="BQ599" t="str">
            <v>KobyStevens G</v>
          </cell>
          <cell r="BR599">
            <v>286</v>
          </cell>
          <cell r="BS599">
            <v>0</v>
          </cell>
          <cell r="BT599" t="str">
            <v>KobyStevens G</v>
          </cell>
        </row>
        <row r="600">
          <cell r="BF600">
            <v>271</v>
          </cell>
          <cell r="BG600">
            <v>6.833333333333333</v>
          </cell>
          <cell r="BH600" t="str">
            <v xml:space="preserve">LiamJones </v>
          </cell>
          <cell r="BI600">
            <v>186</v>
          </cell>
          <cell r="BJ600">
            <v>11.5</v>
          </cell>
          <cell r="BK600" t="str">
            <v xml:space="preserve">LiamJones </v>
          </cell>
          <cell r="BL600">
            <v>252</v>
          </cell>
          <cell r="BM600">
            <v>5.75</v>
          </cell>
          <cell r="BN600" t="str">
            <v xml:space="preserve">LiamJones </v>
          </cell>
          <cell r="BO600">
            <v>56</v>
          </cell>
          <cell r="BP600">
            <v>5.25</v>
          </cell>
          <cell r="BQ600" t="str">
            <v xml:space="preserve">LiamJones </v>
          </cell>
          <cell r="BR600">
            <v>250</v>
          </cell>
          <cell r="BS600">
            <v>15.75</v>
          </cell>
          <cell r="BT600" t="str">
            <v xml:space="preserve">LiamJones </v>
          </cell>
        </row>
        <row r="601">
          <cell r="BF601">
            <v>286</v>
          </cell>
          <cell r="BG601">
            <v>0</v>
          </cell>
          <cell r="BH601" t="str">
            <v xml:space="preserve">LiamPicken </v>
          </cell>
          <cell r="BI601">
            <v>286</v>
          </cell>
          <cell r="BJ601">
            <v>0</v>
          </cell>
          <cell r="BK601" t="str">
            <v xml:space="preserve">LiamPicken </v>
          </cell>
          <cell r="BL601">
            <v>286</v>
          </cell>
          <cell r="BM601">
            <v>0</v>
          </cell>
          <cell r="BN601" t="str">
            <v xml:space="preserve">LiamPicken </v>
          </cell>
          <cell r="BO601">
            <v>260</v>
          </cell>
          <cell r="BP601">
            <v>0</v>
          </cell>
          <cell r="BQ601" t="str">
            <v xml:space="preserve">LiamPicken </v>
          </cell>
          <cell r="BR601">
            <v>286</v>
          </cell>
          <cell r="BS601">
            <v>0</v>
          </cell>
          <cell r="BT601" t="str">
            <v xml:space="preserve">LiamPicken </v>
          </cell>
        </row>
        <row r="602">
          <cell r="BF602">
            <v>286</v>
          </cell>
          <cell r="BG602">
            <v>0</v>
          </cell>
          <cell r="BH602" t="str">
            <v xml:space="preserve">LinJong </v>
          </cell>
          <cell r="BI602">
            <v>286</v>
          </cell>
          <cell r="BJ602">
            <v>0</v>
          </cell>
          <cell r="BK602" t="str">
            <v xml:space="preserve">LinJong </v>
          </cell>
          <cell r="BL602">
            <v>286</v>
          </cell>
          <cell r="BM602">
            <v>0</v>
          </cell>
          <cell r="BN602" t="str">
            <v xml:space="preserve">LinJong </v>
          </cell>
          <cell r="BO602">
            <v>260</v>
          </cell>
          <cell r="BP602">
            <v>0</v>
          </cell>
          <cell r="BQ602" t="str">
            <v xml:space="preserve">LinJong </v>
          </cell>
          <cell r="BR602">
            <v>286</v>
          </cell>
          <cell r="BS602">
            <v>0</v>
          </cell>
          <cell r="BT602" t="str">
            <v xml:space="preserve">LinJong </v>
          </cell>
        </row>
        <row r="603">
          <cell r="BF603">
            <v>268</v>
          </cell>
          <cell r="BG603">
            <v>7</v>
          </cell>
          <cell r="BH603" t="str">
            <v xml:space="preserve">LukasMarkovic </v>
          </cell>
          <cell r="BI603">
            <v>135</v>
          </cell>
          <cell r="BJ603">
            <v>13.555555555555555</v>
          </cell>
          <cell r="BK603" t="str">
            <v xml:space="preserve">LukasMarkovic </v>
          </cell>
          <cell r="BL603">
            <v>276</v>
          </cell>
          <cell r="BM603">
            <v>3.8888888888888888</v>
          </cell>
          <cell r="BN603" t="str">
            <v xml:space="preserve">LukasMarkovic </v>
          </cell>
          <cell r="BO603">
            <v>260</v>
          </cell>
          <cell r="BP603">
            <v>0</v>
          </cell>
          <cell r="BQ603" t="str">
            <v xml:space="preserve">LukasMarkovic </v>
          </cell>
          <cell r="BR603">
            <v>271</v>
          </cell>
          <cell r="BS603">
            <v>13.888888888888889</v>
          </cell>
          <cell r="BT603" t="str">
            <v xml:space="preserve">LukasMarkovic </v>
          </cell>
        </row>
        <row r="604">
          <cell r="BF604">
            <v>33</v>
          </cell>
          <cell r="BG604">
            <v>16.588235294117649</v>
          </cell>
          <cell r="BH604" t="str">
            <v xml:space="preserve">LukeDahlhaus </v>
          </cell>
          <cell r="BI604">
            <v>230</v>
          </cell>
          <cell r="BJ604">
            <v>9.6470588235294112</v>
          </cell>
          <cell r="BK604" t="str">
            <v xml:space="preserve">LukeDahlhaus </v>
          </cell>
          <cell r="BL604">
            <v>16</v>
          </cell>
          <cell r="BM604">
            <v>18.764705882352942</v>
          </cell>
          <cell r="BN604" t="str">
            <v xml:space="preserve">LukeDahlhaus </v>
          </cell>
          <cell r="BO604">
            <v>50</v>
          </cell>
          <cell r="BP604">
            <v>5.647117647058824</v>
          </cell>
          <cell r="BQ604" t="str">
            <v xml:space="preserve">LukeDahlhaus </v>
          </cell>
          <cell r="BR604">
            <v>28</v>
          </cell>
          <cell r="BS604">
            <v>25.79414705882353</v>
          </cell>
          <cell r="BT604" t="str">
            <v xml:space="preserve">LukeDahlhaus </v>
          </cell>
        </row>
        <row r="605">
          <cell r="BF605">
            <v>236</v>
          </cell>
          <cell r="BG605">
            <v>9.1818181818181817</v>
          </cell>
          <cell r="BH605" t="str">
            <v xml:space="preserve">MarkAustin </v>
          </cell>
          <cell r="BI605">
            <v>154</v>
          </cell>
          <cell r="BJ605">
            <v>13.090909090909092</v>
          </cell>
          <cell r="BK605" t="str">
            <v xml:space="preserve">MarkAustin </v>
          </cell>
          <cell r="BL605">
            <v>241</v>
          </cell>
          <cell r="BM605">
            <v>6.2727272727272725</v>
          </cell>
          <cell r="BN605" t="str">
            <v xml:space="preserve">MarkAustin </v>
          </cell>
          <cell r="BO605">
            <v>260</v>
          </cell>
          <cell r="BP605">
            <v>0</v>
          </cell>
          <cell r="BQ605" t="str">
            <v xml:space="preserve">MarkAustin </v>
          </cell>
          <cell r="BR605">
            <v>261</v>
          </cell>
          <cell r="BS605">
            <v>15</v>
          </cell>
          <cell r="BT605" t="str">
            <v xml:space="preserve">MarkAustin </v>
          </cell>
        </row>
        <row r="606">
          <cell r="BF606">
            <v>286</v>
          </cell>
          <cell r="BG606">
            <v>0</v>
          </cell>
          <cell r="BH606" t="str">
            <v>MatthewBoyd G</v>
          </cell>
          <cell r="BI606">
            <v>286</v>
          </cell>
          <cell r="BJ606">
            <v>0</v>
          </cell>
          <cell r="BK606" t="str">
            <v>MatthewBoyd G</v>
          </cell>
          <cell r="BL606">
            <v>286</v>
          </cell>
          <cell r="BM606">
            <v>0</v>
          </cell>
          <cell r="BN606" t="str">
            <v>MatthewBoyd G</v>
          </cell>
          <cell r="BO606">
            <v>260</v>
          </cell>
          <cell r="BP606">
            <v>0</v>
          </cell>
          <cell r="BQ606" t="str">
            <v>MatthewBoyd G</v>
          </cell>
          <cell r="BR606">
            <v>286</v>
          </cell>
          <cell r="BS606">
            <v>0</v>
          </cell>
          <cell r="BT606" t="str">
            <v>MatthewBoyd G</v>
          </cell>
        </row>
        <row r="607">
          <cell r="BF607">
            <v>286</v>
          </cell>
          <cell r="BG607">
            <v>0</v>
          </cell>
          <cell r="BH607" t="str">
            <v xml:space="preserve">MichaelTalia </v>
          </cell>
          <cell r="BI607">
            <v>286</v>
          </cell>
          <cell r="BJ607">
            <v>0</v>
          </cell>
          <cell r="BK607" t="str">
            <v xml:space="preserve">MichaelTalia </v>
          </cell>
          <cell r="BL607">
            <v>286</v>
          </cell>
          <cell r="BM607">
            <v>0</v>
          </cell>
          <cell r="BN607" t="str">
            <v xml:space="preserve">MichaelTalia </v>
          </cell>
          <cell r="BO607">
            <v>260</v>
          </cell>
          <cell r="BP607">
            <v>0</v>
          </cell>
          <cell r="BQ607" t="str">
            <v xml:space="preserve">MichaelTalia </v>
          </cell>
          <cell r="BR607">
            <v>286</v>
          </cell>
          <cell r="BS607">
            <v>0</v>
          </cell>
          <cell r="BT607" t="str">
            <v xml:space="preserve">MichaelTalia </v>
          </cell>
        </row>
        <row r="608">
          <cell r="BF608">
            <v>286</v>
          </cell>
          <cell r="BG608">
            <v>0</v>
          </cell>
          <cell r="BH608" t="str">
            <v xml:space="preserve">AlexRance </v>
          </cell>
          <cell r="BI608">
            <v>286</v>
          </cell>
          <cell r="BJ608">
            <v>0</v>
          </cell>
          <cell r="BK608" t="str">
            <v xml:space="preserve">AlexRance </v>
          </cell>
          <cell r="BL608">
            <v>286</v>
          </cell>
          <cell r="BM608">
            <v>0</v>
          </cell>
          <cell r="BN608" t="str">
            <v xml:space="preserve">AlexRance </v>
          </cell>
          <cell r="BO608">
            <v>260</v>
          </cell>
          <cell r="BP608">
            <v>0</v>
          </cell>
          <cell r="BQ608" t="str">
            <v xml:space="preserve">AlexRance </v>
          </cell>
          <cell r="BR608">
            <v>286</v>
          </cell>
          <cell r="BS608">
            <v>0</v>
          </cell>
          <cell r="BT608" t="str">
            <v xml:space="preserve">AlexRance </v>
          </cell>
        </row>
        <row r="609">
          <cell r="BF609">
            <v>286</v>
          </cell>
          <cell r="BG609">
            <v>0</v>
          </cell>
          <cell r="BH609" t="str">
            <v xml:space="preserve">NickLower </v>
          </cell>
          <cell r="BI609">
            <v>286</v>
          </cell>
          <cell r="BJ609">
            <v>0</v>
          </cell>
          <cell r="BK609" t="str">
            <v xml:space="preserve">NickLower </v>
          </cell>
          <cell r="BL609">
            <v>286</v>
          </cell>
          <cell r="BM609">
            <v>0</v>
          </cell>
          <cell r="BN609" t="str">
            <v xml:space="preserve">NickLower </v>
          </cell>
          <cell r="BO609">
            <v>260</v>
          </cell>
          <cell r="BP609">
            <v>0</v>
          </cell>
          <cell r="BQ609" t="str">
            <v xml:space="preserve">NickLower </v>
          </cell>
          <cell r="BR609">
            <v>286</v>
          </cell>
          <cell r="BS609">
            <v>0</v>
          </cell>
          <cell r="BT609" t="str">
            <v xml:space="preserve">NickLower </v>
          </cell>
        </row>
        <row r="610">
          <cell r="BF610">
            <v>106</v>
          </cell>
          <cell r="BG610">
            <v>13.25</v>
          </cell>
          <cell r="BH610" t="str">
            <v xml:space="preserve">PatrickVeszpremi </v>
          </cell>
          <cell r="BI610">
            <v>192</v>
          </cell>
          <cell r="BJ610">
            <v>11.25</v>
          </cell>
          <cell r="BK610" t="str">
            <v xml:space="preserve">PatrickVeszpremi </v>
          </cell>
          <cell r="BL610">
            <v>265</v>
          </cell>
          <cell r="BM610">
            <v>4.625</v>
          </cell>
          <cell r="BN610" t="str">
            <v xml:space="preserve">PatrickVeszpremi </v>
          </cell>
          <cell r="BO610">
            <v>184</v>
          </cell>
          <cell r="BP610">
            <v>1.25</v>
          </cell>
          <cell r="BQ610" t="str">
            <v xml:space="preserve">PatrickVeszpremi </v>
          </cell>
          <cell r="BR610">
            <v>237</v>
          </cell>
          <cell r="BS610">
            <v>16.3125</v>
          </cell>
          <cell r="BT610" t="str">
            <v xml:space="preserve">PatrickVeszpremi </v>
          </cell>
        </row>
        <row r="611">
          <cell r="BF611">
            <v>9</v>
          </cell>
          <cell r="BG611">
            <v>18.285714285714285</v>
          </cell>
          <cell r="BH611" t="str">
            <v xml:space="preserve">RobertMurphy </v>
          </cell>
          <cell r="BI611">
            <v>151</v>
          </cell>
          <cell r="BJ611">
            <v>13.142857142857142</v>
          </cell>
          <cell r="BK611" t="str">
            <v xml:space="preserve">RobertMurphy </v>
          </cell>
          <cell r="BL611">
            <v>243</v>
          </cell>
          <cell r="BM611">
            <v>6.1428571428571432</v>
          </cell>
          <cell r="BN611" t="str">
            <v xml:space="preserve">RobertMurphy </v>
          </cell>
          <cell r="BO611">
            <v>221</v>
          </cell>
          <cell r="BP611">
            <v>0.5714285714285714</v>
          </cell>
          <cell r="BQ611" t="str">
            <v xml:space="preserve">RobertMurphy </v>
          </cell>
          <cell r="BR611">
            <v>156</v>
          </cell>
          <cell r="BS611">
            <v>19.928571428571427</v>
          </cell>
          <cell r="BT611" t="str">
            <v xml:space="preserve">RobertMurphy </v>
          </cell>
        </row>
        <row r="612">
          <cell r="BF612">
            <v>286</v>
          </cell>
          <cell r="BG612">
            <v>0</v>
          </cell>
          <cell r="BH612" t="str">
            <v>RyanGriffen G</v>
          </cell>
          <cell r="BI612">
            <v>286</v>
          </cell>
          <cell r="BJ612">
            <v>0</v>
          </cell>
          <cell r="BK612" t="str">
            <v>RyanGriffen G</v>
          </cell>
          <cell r="BL612">
            <v>286</v>
          </cell>
          <cell r="BM612">
            <v>0</v>
          </cell>
          <cell r="BN612" t="str">
            <v>RyanGriffen G</v>
          </cell>
          <cell r="BO612">
            <v>260</v>
          </cell>
          <cell r="BP612">
            <v>0</v>
          </cell>
          <cell r="BQ612" t="str">
            <v>RyanGriffen G</v>
          </cell>
          <cell r="BR612">
            <v>286</v>
          </cell>
          <cell r="BS612">
            <v>0</v>
          </cell>
          <cell r="BT612" t="str">
            <v>RyanGriffen G</v>
          </cell>
        </row>
        <row r="613">
          <cell r="BF613">
            <v>41</v>
          </cell>
          <cell r="BG613">
            <v>16.263157894736842</v>
          </cell>
          <cell r="BH613" t="str">
            <v>ShaunHiggins TBA</v>
          </cell>
          <cell r="BI613">
            <v>88</v>
          </cell>
          <cell r="BJ613">
            <v>15.368421052631579</v>
          </cell>
          <cell r="BK613" t="str">
            <v>ShaunHiggins TBA</v>
          </cell>
          <cell r="BL613">
            <v>80</v>
          </cell>
          <cell r="BM613">
            <v>13.315789473684211</v>
          </cell>
          <cell r="BN613" t="str">
            <v>ShaunHiggins TBA</v>
          </cell>
          <cell r="BO613">
            <v>19</v>
          </cell>
          <cell r="BP613">
            <v>7.7894736842105265</v>
          </cell>
          <cell r="BQ613" t="str">
            <v>ShaunHiggins TBA</v>
          </cell>
          <cell r="BR613">
            <v>8</v>
          </cell>
          <cell r="BS613">
            <v>27.210526315789473</v>
          </cell>
          <cell r="BT613" t="str">
            <v>ShaunHiggins TBA</v>
          </cell>
        </row>
        <row r="614">
          <cell r="BF614">
            <v>286</v>
          </cell>
          <cell r="BG614">
            <v>0</v>
          </cell>
          <cell r="BH614" t="str">
            <v xml:space="preserve">TomCampbell </v>
          </cell>
          <cell r="BI614">
            <v>286</v>
          </cell>
          <cell r="BJ614">
            <v>0</v>
          </cell>
          <cell r="BK614" t="str">
            <v xml:space="preserve">TomCampbell </v>
          </cell>
          <cell r="BL614">
            <v>286</v>
          </cell>
          <cell r="BM614">
            <v>0</v>
          </cell>
          <cell r="BN614" t="str">
            <v xml:space="preserve">TomCampbell </v>
          </cell>
          <cell r="BO614">
            <v>260</v>
          </cell>
          <cell r="BP614">
            <v>0</v>
          </cell>
          <cell r="BQ614" t="str">
            <v xml:space="preserve">TomCampbell </v>
          </cell>
          <cell r="BR614">
            <v>286</v>
          </cell>
          <cell r="BS614">
            <v>0</v>
          </cell>
          <cell r="BT614" t="str">
            <v xml:space="preserve">TomCampbell </v>
          </cell>
        </row>
        <row r="615">
          <cell r="BF615">
            <v>286</v>
          </cell>
          <cell r="BG615">
            <v>0</v>
          </cell>
          <cell r="BH615" t="str">
            <v>TomLiberatore R</v>
          </cell>
          <cell r="BI615">
            <v>286</v>
          </cell>
          <cell r="BJ615">
            <v>0</v>
          </cell>
          <cell r="BK615" t="str">
            <v>TomLiberatore R</v>
          </cell>
          <cell r="BL615">
            <v>286</v>
          </cell>
          <cell r="BM615">
            <v>0</v>
          </cell>
          <cell r="BN615" t="str">
            <v>TomLiberatore R</v>
          </cell>
          <cell r="BO615">
            <v>260</v>
          </cell>
          <cell r="BP615">
            <v>0</v>
          </cell>
          <cell r="BQ615" t="str">
            <v>TomLiberatore R</v>
          </cell>
          <cell r="BR615">
            <v>286</v>
          </cell>
          <cell r="BS615">
            <v>0</v>
          </cell>
          <cell r="BT615" t="str">
            <v>TomLiberatore R</v>
          </cell>
        </row>
        <row r="616">
          <cell r="BF616">
            <v>286</v>
          </cell>
          <cell r="BG616">
            <v>0</v>
          </cell>
          <cell r="BH616" t="str">
            <v xml:space="preserve">TomWilliams </v>
          </cell>
          <cell r="BI616">
            <v>286</v>
          </cell>
          <cell r="BJ616">
            <v>0</v>
          </cell>
          <cell r="BK616" t="str">
            <v xml:space="preserve">TomWilliams </v>
          </cell>
          <cell r="BL616">
            <v>286</v>
          </cell>
          <cell r="BM616">
            <v>0</v>
          </cell>
          <cell r="BN616" t="str">
            <v xml:space="preserve">TomWilliams </v>
          </cell>
          <cell r="BO616">
            <v>260</v>
          </cell>
          <cell r="BP616">
            <v>0</v>
          </cell>
          <cell r="BQ616" t="str">
            <v xml:space="preserve">TomWilliams </v>
          </cell>
          <cell r="BR616">
            <v>286</v>
          </cell>
          <cell r="BS616">
            <v>0</v>
          </cell>
          <cell r="BT616" t="str">
            <v xml:space="preserve">TomWilliams </v>
          </cell>
        </row>
        <row r="617">
          <cell r="BF617">
            <v>286</v>
          </cell>
          <cell r="BG617">
            <v>0</v>
          </cell>
          <cell r="BH617" t="str">
            <v xml:space="preserve">TomYoung </v>
          </cell>
          <cell r="BI617">
            <v>286</v>
          </cell>
          <cell r="BJ617">
            <v>0</v>
          </cell>
          <cell r="BK617" t="str">
            <v xml:space="preserve">TomYoung </v>
          </cell>
          <cell r="BL617">
            <v>286</v>
          </cell>
          <cell r="BM617">
            <v>0</v>
          </cell>
          <cell r="BN617" t="str">
            <v xml:space="preserve">TomYoung </v>
          </cell>
          <cell r="BO617">
            <v>260</v>
          </cell>
          <cell r="BP617">
            <v>0</v>
          </cell>
          <cell r="BQ617" t="str">
            <v xml:space="preserve">TomYoung </v>
          </cell>
          <cell r="BR617">
            <v>286</v>
          </cell>
          <cell r="BS617">
            <v>0</v>
          </cell>
          <cell r="BT617" t="str">
            <v xml:space="preserve">TomYoung </v>
          </cell>
        </row>
        <row r="618">
          <cell r="BF618">
            <v>120</v>
          </cell>
          <cell r="BG618">
            <v>12.764705882352942</v>
          </cell>
          <cell r="BH618" t="str">
            <v xml:space="preserve">ToryDickson </v>
          </cell>
          <cell r="BI618">
            <v>179</v>
          </cell>
          <cell r="BJ618">
            <v>12</v>
          </cell>
          <cell r="BK618" t="str">
            <v xml:space="preserve">ToryDickson </v>
          </cell>
          <cell r="BL618">
            <v>23</v>
          </cell>
          <cell r="BM618">
            <v>17.647058823529413</v>
          </cell>
          <cell r="BN618" t="str">
            <v xml:space="preserve">ToryDickson </v>
          </cell>
          <cell r="BO618">
            <v>14</v>
          </cell>
          <cell r="BP618">
            <v>8.6470588235294112</v>
          </cell>
          <cell r="BQ618" t="str">
            <v xml:space="preserve">ToryDickson </v>
          </cell>
          <cell r="BR618">
            <v>24</v>
          </cell>
          <cell r="BS618">
            <v>26.117647058823529</v>
          </cell>
          <cell r="BT618" t="str">
            <v xml:space="preserve">ToryDickson </v>
          </cell>
        </row>
        <row r="619">
          <cell r="BF619">
            <v>146</v>
          </cell>
          <cell r="BG619">
            <v>12.00000476190476</v>
          </cell>
          <cell r="BH619" t="str">
            <v xml:space="preserve">WillMinson </v>
          </cell>
          <cell r="BI619">
            <v>240</v>
          </cell>
          <cell r="BJ619">
            <v>8.9523809523809526</v>
          </cell>
          <cell r="BK619" t="str">
            <v xml:space="preserve">WillMinson </v>
          </cell>
          <cell r="BL619">
            <v>70</v>
          </cell>
          <cell r="BM619">
            <v>14.047619047619047</v>
          </cell>
          <cell r="BN619" t="str">
            <v xml:space="preserve">WillMinson </v>
          </cell>
          <cell r="BO619">
            <v>176</v>
          </cell>
          <cell r="BP619">
            <v>1.4285714285714286</v>
          </cell>
          <cell r="BQ619" t="str">
            <v xml:space="preserve">WillMinson </v>
          </cell>
          <cell r="BR619">
            <v>185</v>
          </cell>
          <cell r="BS619">
            <v>19.166669047619045</v>
          </cell>
          <cell r="BT619" t="str">
            <v xml:space="preserve">WillMinson </v>
          </cell>
        </row>
        <row r="620">
          <cell r="BF620">
            <v>286</v>
          </cell>
          <cell r="BG620">
            <v>0</v>
          </cell>
          <cell r="BH620" t="str">
            <v xml:space="preserve">ZephaniahSkinner </v>
          </cell>
          <cell r="BI620">
            <v>286</v>
          </cell>
          <cell r="BJ620">
            <v>0</v>
          </cell>
          <cell r="BK620" t="str">
            <v xml:space="preserve">ZephaniahSkinner </v>
          </cell>
          <cell r="BL620">
            <v>286</v>
          </cell>
          <cell r="BM620">
            <v>0</v>
          </cell>
          <cell r="BN620" t="str">
            <v xml:space="preserve">ZephaniahSkinner </v>
          </cell>
          <cell r="BO620">
            <v>260</v>
          </cell>
          <cell r="BP620">
            <v>0</v>
          </cell>
          <cell r="BQ620" t="str">
            <v xml:space="preserve">ZephaniahSkinner </v>
          </cell>
          <cell r="BR620">
            <v>286</v>
          </cell>
          <cell r="BS620">
            <v>0</v>
          </cell>
          <cell r="BT620" t="str">
            <v xml:space="preserve">ZephaniahSkinner </v>
          </cell>
        </row>
        <row r="621">
          <cell r="BF621">
            <v>138</v>
          </cell>
          <cell r="BG621">
            <v>12.2</v>
          </cell>
          <cell r="BH621" t="str">
            <v xml:space="preserve">AdamSelwood </v>
          </cell>
          <cell r="BI621">
            <v>167</v>
          </cell>
          <cell r="BJ621">
            <v>12.6</v>
          </cell>
          <cell r="BK621" t="str">
            <v xml:space="preserve">AdamSelwood </v>
          </cell>
          <cell r="BL621">
            <v>173</v>
          </cell>
          <cell r="BM621">
            <v>9.1</v>
          </cell>
          <cell r="BN621" t="str">
            <v xml:space="preserve">AdamSelwood </v>
          </cell>
          <cell r="BO621">
            <v>214</v>
          </cell>
          <cell r="BP621">
            <v>0.65</v>
          </cell>
          <cell r="BQ621" t="str">
            <v xml:space="preserve">AdamSelwood </v>
          </cell>
          <cell r="BR621">
            <v>213</v>
          </cell>
          <cell r="BS621">
            <v>17.975000000000001</v>
          </cell>
          <cell r="BT621" t="str">
            <v xml:space="preserve">AdamSelwood </v>
          </cell>
        </row>
        <row r="622">
          <cell r="BF622">
            <v>51</v>
          </cell>
          <cell r="BG622">
            <v>15.875</v>
          </cell>
          <cell r="BH622" t="str">
            <v>AndrewEmbley Rd1R</v>
          </cell>
          <cell r="BI622">
            <v>123</v>
          </cell>
          <cell r="BJ622">
            <v>14</v>
          </cell>
          <cell r="BK622" t="str">
            <v>AndrewEmbley Rd1R</v>
          </cell>
          <cell r="BL622">
            <v>192</v>
          </cell>
          <cell r="BM622">
            <v>8.5</v>
          </cell>
          <cell r="BN622" t="str">
            <v>AndrewEmbley Rd1R</v>
          </cell>
          <cell r="BO622">
            <v>68</v>
          </cell>
          <cell r="BP622">
            <v>4.75</v>
          </cell>
          <cell r="BQ622" t="str">
            <v>AndrewEmbley Rd1R</v>
          </cell>
          <cell r="BR622">
            <v>97</v>
          </cell>
          <cell r="BS622">
            <v>22.3125</v>
          </cell>
          <cell r="BT622" t="str">
            <v>AndrewEmbley Rd1R</v>
          </cell>
        </row>
        <row r="623">
          <cell r="BF623">
            <v>286</v>
          </cell>
          <cell r="BG623">
            <v>0</v>
          </cell>
          <cell r="BH623" t="str">
            <v xml:space="preserve">ChrisKnights </v>
          </cell>
          <cell r="BI623">
            <v>286</v>
          </cell>
          <cell r="BJ623">
            <v>0</v>
          </cell>
          <cell r="BK623" t="str">
            <v xml:space="preserve">ChrisKnights </v>
          </cell>
          <cell r="BL623">
            <v>286</v>
          </cell>
          <cell r="BM623">
            <v>0</v>
          </cell>
          <cell r="BN623" t="str">
            <v xml:space="preserve">ChrisKnights </v>
          </cell>
          <cell r="BO623">
            <v>260</v>
          </cell>
          <cell r="BP623">
            <v>0</v>
          </cell>
          <cell r="BQ623" t="str">
            <v xml:space="preserve">ChrisKnights </v>
          </cell>
          <cell r="BR623">
            <v>286</v>
          </cell>
          <cell r="BS623">
            <v>0</v>
          </cell>
          <cell r="BT623" t="str">
            <v xml:space="preserve">ChrisKnights </v>
          </cell>
        </row>
        <row r="624">
          <cell r="BF624">
            <v>286</v>
          </cell>
          <cell r="BG624">
            <v>0</v>
          </cell>
          <cell r="BH624" t="str">
            <v xml:space="preserve">AshleySmith </v>
          </cell>
          <cell r="BI624">
            <v>286</v>
          </cell>
          <cell r="BJ624">
            <v>0</v>
          </cell>
          <cell r="BK624" t="str">
            <v xml:space="preserve">AshleySmith </v>
          </cell>
          <cell r="BL624">
            <v>286</v>
          </cell>
          <cell r="BM624">
            <v>0</v>
          </cell>
          <cell r="BN624" t="str">
            <v xml:space="preserve">AshleySmith </v>
          </cell>
          <cell r="BO624">
            <v>260</v>
          </cell>
          <cell r="BP624">
            <v>0</v>
          </cell>
          <cell r="BQ624" t="str">
            <v xml:space="preserve">AshleySmith </v>
          </cell>
          <cell r="BR624">
            <v>286</v>
          </cell>
          <cell r="BS624">
            <v>0</v>
          </cell>
          <cell r="BT624" t="str">
            <v xml:space="preserve">AshleySmith </v>
          </cell>
        </row>
        <row r="625">
          <cell r="BF625">
            <v>258</v>
          </cell>
          <cell r="BG625">
            <v>7.75</v>
          </cell>
          <cell r="BH625" t="str">
            <v xml:space="preserve">AshtonHams </v>
          </cell>
          <cell r="BI625">
            <v>251</v>
          </cell>
          <cell r="BJ625">
            <v>8.25</v>
          </cell>
          <cell r="BK625" t="str">
            <v xml:space="preserve">AshtonHams </v>
          </cell>
          <cell r="BL625">
            <v>138</v>
          </cell>
          <cell r="BM625">
            <v>10.3125</v>
          </cell>
          <cell r="BN625" t="str">
            <v xml:space="preserve">AshtonHams </v>
          </cell>
          <cell r="BO625">
            <v>12</v>
          </cell>
          <cell r="BP625">
            <v>9.0625</v>
          </cell>
          <cell r="BQ625" t="str">
            <v xml:space="preserve">AshtonHams </v>
          </cell>
          <cell r="BR625">
            <v>191</v>
          </cell>
          <cell r="BS625">
            <v>18.9375</v>
          </cell>
          <cell r="BT625" t="str">
            <v xml:space="preserve">AshtonHams </v>
          </cell>
        </row>
        <row r="626">
          <cell r="BF626">
            <v>286</v>
          </cell>
          <cell r="BG626">
            <v>0</v>
          </cell>
          <cell r="BH626" t="str">
            <v xml:space="preserve">BeauWaters </v>
          </cell>
          <cell r="BI626">
            <v>286</v>
          </cell>
          <cell r="BJ626">
            <v>0</v>
          </cell>
          <cell r="BK626" t="str">
            <v xml:space="preserve">BeauWaters </v>
          </cell>
          <cell r="BL626">
            <v>286</v>
          </cell>
          <cell r="BM626">
            <v>0</v>
          </cell>
          <cell r="BN626" t="str">
            <v xml:space="preserve">BeauWaters </v>
          </cell>
          <cell r="BO626">
            <v>260</v>
          </cell>
          <cell r="BP626">
            <v>0</v>
          </cell>
          <cell r="BQ626" t="str">
            <v xml:space="preserve">BeauWaters </v>
          </cell>
          <cell r="BR626">
            <v>286</v>
          </cell>
          <cell r="BS626">
            <v>0</v>
          </cell>
          <cell r="BT626" t="str">
            <v xml:space="preserve">BeauWaters </v>
          </cell>
        </row>
        <row r="627">
          <cell r="BF627">
            <v>286</v>
          </cell>
          <cell r="BG627">
            <v>0</v>
          </cell>
          <cell r="BH627" t="str">
            <v xml:space="preserve">BraddDalziell </v>
          </cell>
          <cell r="BI627">
            <v>286</v>
          </cell>
          <cell r="BJ627">
            <v>0</v>
          </cell>
          <cell r="BK627" t="str">
            <v xml:space="preserve">BraddDalziell </v>
          </cell>
          <cell r="BL627">
            <v>286</v>
          </cell>
          <cell r="BM627">
            <v>0</v>
          </cell>
          <cell r="BN627" t="str">
            <v xml:space="preserve">BraddDalziell </v>
          </cell>
          <cell r="BO627">
            <v>260</v>
          </cell>
          <cell r="BP627">
            <v>0</v>
          </cell>
          <cell r="BQ627" t="str">
            <v xml:space="preserve">BraddDalziell </v>
          </cell>
          <cell r="BR627">
            <v>286</v>
          </cell>
          <cell r="BS627">
            <v>0</v>
          </cell>
          <cell r="BT627" t="str">
            <v xml:space="preserve">BraddDalziell </v>
          </cell>
        </row>
        <row r="628">
          <cell r="BF628">
            <v>152</v>
          </cell>
          <cell r="BG628">
            <v>11.833333333333334</v>
          </cell>
          <cell r="BH628" t="str">
            <v xml:space="preserve">BradSheppard </v>
          </cell>
          <cell r="BI628">
            <v>107</v>
          </cell>
          <cell r="BJ628">
            <v>14.5</v>
          </cell>
          <cell r="BK628" t="str">
            <v xml:space="preserve">BradSheppard </v>
          </cell>
          <cell r="BL628">
            <v>185</v>
          </cell>
          <cell r="BM628">
            <v>8.8333333333333339</v>
          </cell>
          <cell r="BN628" t="str">
            <v xml:space="preserve">BradSheppard </v>
          </cell>
          <cell r="BO628">
            <v>112</v>
          </cell>
          <cell r="BP628">
            <v>3.25</v>
          </cell>
          <cell r="BQ628" t="str">
            <v xml:space="preserve">BradSheppard </v>
          </cell>
          <cell r="BR628">
            <v>160</v>
          </cell>
          <cell r="BS628">
            <v>19.791666666666668</v>
          </cell>
          <cell r="BT628" t="str">
            <v xml:space="preserve">BradSheppard </v>
          </cell>
        </row>
        <row r="629">
          <cell r="BF629">
            <v>65</v>
          </cell>
          <cell r="BG629">
            <v>15.333333333333334</v>
          </cell>
          <cell r="BH629" t="str">
            <v xml:space="preserve">CaleMorton </v>
          </cell>
          <cell r="BI629">
            <v>112</v>
          </cell>
          <cell r="BJ629">
            <v>14.444444444444445</v>
          </cell>
          <cell r="BK629" t="str">
            <v xml:space="preserve">CaleMorton </v>
          </cell>
          <cell r="BL629">
            <v>142</v>
          </cell>
          <cell r="BM629">
            <v>10</v>
          </cell>
          <cell r="BN629" t="str">
            <v xml:space="preserve">CaleMorton </v>
          </cell>
          <cell r="BO629">
            <v>168</v>
          </cell>
          <cell r="BP629">
            <v>1.6666666666666667</v>
          </cell>
          <cell r="BQ629" t="str">
            <v xml:space="preserve">CaleMorton </v>
          </cell>
          <cell r="BR629">
            <v>122</v>
          </cell>
          <cell r="BS629">
            <v>21.277777777777779</v>
          </cell>
          <cell r="BT629" t="str">
            <v xml:space="preserve">CaleMorton </v>
          </cell>
        </row>
        <row r="630">
          <cell r="BF630">
            <v>286</v>
          </cell>
          <cell r="BG630">
            <v>0</v>
          </cell>
          <cell r="BH630" t="str">
            <v>ChrisMasten G</v>
          </cell>
          <cell r="BI630">
            <v>286</v>
          </cell>
          <cell r="BJ630">
            <v>0</v>
          </cell>
          <cell r="BK630" t="str">
            <v>ChrisMasten G</v>
          </cell>
          <cell r="BL630">
            <v>286</v>
          </cell>
          <cell r="BM630">
            <v>0</v>
          </cell>
          <cell r="BN630" t="str">
            <v>ChrisMasten G</v>
          </cell>
          <cell r="BO630">
            <v>260</v>
          </cell>
          <cell r="BP630">
            <v>0</v>
          </cell>
          <cell r="BQ630" t="str">
            <v>ChrisMasten G</v>
          </cell>
          <cell r="BR630">
            <v>286</v>
          </cell>
          <cell r="BS630">
            <v>0</v>
          </cell>
          <cell r="BT630" t="str">
            <v>ChrisMasten G</v>
          </cell>
        </row>
        <row r="631">
          <cell r="BF631">
            <v>286</v>
          </cell>
          <cell r="BG631">
            <v>0</v>
          </cell>
          <cell r="BH631" t="str">
            <v xml:space="preserve">AndrewGaff </v>
          </cell>
          <cell r="BI631">
            <v>286</v>
          </cell>
          <cell r="BJ631">
            <v>0</v>
          </cell>
          <cell r="BK631" t="str">
            <v xml:space="preserve">AndrewGaff </v>
          </cell>
          <cell r="BL631">
            <v>286</v>
          </cell>
          <cell r="BM631">
            <v>0</v>
          </cell>
          <cell r="BN631" t="str">
            <v xml:space="preserve">AndrewGaff </v>
          </cell>
          <cell r="BO631">
            <v>260</v>
          </cell>
          <cell r="BP631">
            <v>0</v>
          </cell>
          <cell r="BQ631" t="str">
            <v xml:space="preserve">AndrewGaff </v>
          </cell>
          <cell r="BR631">
            <v>286</v>
          </cell>
          <cell r="BS631">
            <v>0</v>
          </cell>
          <cell r="BT631" t="str">
            <v xml:space="preserve">AndrewGaff </v>
          </cell>
        </row>
        <row r="632">
          <cell r="BF632">
            <v>178</v>
          </cell>
          <cell r="BG632">
            <v>10.954545454545455</v>
          </cell>
          <cell r="BH632" t="str">
            <v xml:space="preserve">DarrenGlass </v>
          </cell>
          <cell r="BI632">
            <v>31</v>
          </cell>
          <cell r="BJ632">
            <v>18.90909090909091</v>
          </cell>
          <cell r="BK632" t="str">
            <v xml:space="preserve">DarrenGlass </v>
          </cell>
          <cell r="BL632">
            <v>142</v>
          </cell>
          <cell r="BM632">
            <v>10</v>
          </cell>
          <cell r="BN632" t="str">
            <v xml:space="preserve">DarrenGlass </v>
          </cell>
          <cell r="BO632">
            <v>260</v>
          </cell>
          <cell r="BP632">
            <v>0</v>
          </cell>
          <cell r="BQ632" t="str">
            <v xml:space="preserve">DarrenGlass </v>
          </cell>
          <cell r="BR632">
            <v>131</v>
          </cell>
          <cell r="BS632">
            <v>20.84090909090909</v>
          </cell>
          <cell r="BT632" t="str">
            <v xml:space="preserve">DarrenGlass </v>
          </cell>
        </row>
        <row r="633">
          <cell r="BF633">
            <v>286</v>
          </cell>
          <cell r="BG633">
            <v>0</v>
          </cell>
          <cell r="BH633" t="str">
            <v xml:space="preserve">DeanCox </v>
          </cell>
          <cell r="BI633">
            <v>286</v>
          </cell>
          <cell r="BJ633">
            <v>0</v>
          </cell>
          <cell r="BK633" t="str">
            <v xml:space="preserve">DeanCox </v>
          </cell>
          <cell r="BL633">
            <v>286</v>
          </cell>
          <cell r="BM633">
            <v>0</v>
          </cell>
          <cell r="BN633" t="str">
            <v xml:space="preserve">DeanCox </v>
          </cell>
          <cell r="BO633">
            <v>260</v>
          </cell>
          <cell r="BP633">
            <v>0</v>
          </cell>
          <cell r="BQ633" t="str">
            <v xml:space="preserve">DeanCox </v>
          </cell>
          <cell r="BR633">
            <v>286</v>
          </cell>
          <cell r="BS633">
            <v>0</v>
          </cell>
          <cell r="BT633" t="str">
            <v xml:space="preserve">DeanCox </v>
          </cell>
        </row>
        <row r="634">
          <cell r="BF634">
            <v>242</v>
          </cell>
          <cell r="BG634">
            <v>8.954545454545455</v>
          </cell>
          <cell r="BH634" t="str">
            <v xml:space="preserve">EricMackenzie </v>
          </cell>
          <cell r="BI634">
            <v>58</v>
          </cell>
          <cell r="BJ634">
            <v>17.09090909090909</v>
          </cell>
          <cell r="BK634" t="str">
            <v xml:space="preserve">EricMackenzie </v>
          </cell>
          <cell r="BL634">
            <v>239</v>
          </cell>
          <cell r="BM634">
            <v>6.4545454545454541</v>
          </cell>
          <cell r="BN634" t="str">
            <v xml:space="preserve">EricMackenzie </v>
          </cell>
          <cell r="BO634">
            <v>239</v>
          </cell>
          <cell r="BP634">
            <v>0.27272727272727271</v>
          </cell>
          <cell r="BQ634" t="str">
            <v xml:space="preserve">EricMackenzie </v>
          </cell>
          <cell r="BR634">
            <v>220</v>
          </cell>
          <cell r="BS634">
            <v>17.477272727272727</v>
          </cell>
          <cell r="BT634" t="str">
            <v xml:space="preserve">EricMackenzie </v>
          </cell>
        </row>
        <row r="635">
          <cell r="BF635">
            <v>286</v>
          </cell>
          <cell r="BG635">
            <v>0</v>
          </cell>
          <cell r="BH635" t="str">
            <v xml:space="preserve">JackDarling </v>
          </cell>
          <cell r="BI635">
            <v>286</v>
          </cell>
          <cell r="BJ635">
            <v>0</v>
          </cell>
          <cell r="BK635" t="str">
            <v xml:space="preserve">JackDarling </v>
          </cell>
          <cell r="BL635">
            <v>286</v>
          </cell>
          <cell r="BM635">
            <v>0</v>
          </cell>
          <cell r="BN635" t="str">
            <v xml:space="preserve">JackDarling </v>
          </cell>
          <cell r="BO635">
            <v>260</v>
          </cell>
          <cell r="BP635">
            <v>0</v>
          </cell>
          <cell r="BQ635" t="str">
            <v xml:space="preserve">JackDarling </v>
          </cell>
          <cell r="BR635">
            <v>286</v>
          </cell>
          <cell r="BS635">
            <v>0</v>
          </cell>
          <cell r="BT635" t="str">
            <v xml:space="preserve">JackDarling </v>
          </cell>
        </row>
        <row r="636">
          <cell r="BF636">
            <v>238</v>
          </cell>
          <cell r="BG636">
            <v>9.0625</v>
          </cell>
          <cell r="BH636" t="str">
            <v xml:space="preserve">JacobBrennan </v>
          </cell>
          <cell r="BI636">
            <v>221</v>
          </cell>
          <cell r="BJ636">
            <v>10</v>
          </cell>
          <cell r="BK636" t="str">
            <v xml:space="preserve">JacobBrennan </v>
          </cell>
          <cell r="BL636">
            <v>101</v>
          </cell>
          <cell r="BM636">
            <v>11.8125</v>
          </cell>
          <cell r="BN636" t="str">
            <v xml:space="preserve">JacobBrennan </v>
          </cell>
          <cell r="BO636">
            <v>193</v>
          </cell>
          <cell r="BP636">
            <v>1</v>
          </cell>
          <cell r="BQ636" t="str">
            <v xml:space="preserve">JacobBrennan </v>
          </cell>
          <cell r="BR636">
            <v>235</v>
          </cell>
          <cell r="BS636">
            <v>16.4375</v>
          </cell>
          <cell r="BT636" t="str">
            <v xml:space="preserve">JacobBrennan </v>
          </cell>
        </row>
        <row r="637">
          <cell r="BF637">
            <v>252</v>
          </cell>
          <cell r="BG637">
            <v>8.0833333333333339</v>
          </cell>
          <cell r="BH637" t="str">
            <v xml:space="preserve">JamieCripps </v>
          </cell>
          <cell r="BI637">
            <v>221</v>
          </cell>
          <cell r="BJ637">
            <v>10</v>
          </cell>
          <cell r="BK637" t="str">
            <v xml:space="preserve">JamieCripps </v>
          </cell>
          <cell r="BL637">
            <v>105</v>
          </cell>
          <cell r="BM637">
            <v>11.667083333333332</v>
          </cell>
          <cell r="BN637" t="str">
            <v xml:space="preserve">JamieCripps </v>
          </cell>
          <cell r="BO637">
            <v>59</v>
          </cell>
          <cell r="BP637">
            <v>5.083333333333333</v>
          </cell>
          <cell r="BQ637" t="str">
            <v xml:space="preserve">JamieCripps </v>
          </cell>
          <cell r="BR637">
            <v>205</v>
          </cell>
          <cell r="BS637">
            <v>18.250208333333333</v>
          </cell>
          <cell r="BT637" t="str">
            <v xml:space="preserve">JamieCripps </v>
          </cell>
        </row>
        <row r="638">
          <cell r="BF638">
            <v>211</v>
          </cell>
          <cell r="BG638">
            <v>10</v>
          </cell>
          <cell r="BH638" t="str">
            <v xml:space="preserve">JoshHill </v>
          </cell>
          <cell r="BI638">
            <v>80</v>
          </cell>
          <cell r="BJ638">
            <v>15.818181818181818</v>
          </cell>
          <cell r="BK638" t="str">
            <v xml:space="preserve">JoshHill </v>
          </cell>
          <cell r="BL638">
            <v>58</v>
          </cell>
          <cell r="BM638">
            <v>14.772727272727273</v>
          </cell>
          <cell r="BN638" t="str">
            <v xml:space="preserve">JoshHill </v>
          </cell>
          <cell r="BO638">
            <v>4</v>
          </cell>
          <cell r="BP638">
            <v>10.863636363636363</v>
          </cell>
          <cell r="BQ638" t="str">
            <v xml:space="preserve">JoshHill </v>
          </cell>
          <cell r="BR638">
            <v>22</v>
          </cell>
          <cell r="BS638">
            <v>26.181818181818183</v>
          </cell>
          <cell r="BT638" t="str">
            <v xml:space="preserve">JoshHill </v>
          </cell>
        </row>
        <row r="639">
          <cell r="BF639">
            <v>286</v>
          </cell>
          <cell r="BG639">
            <v>0</v>
          </cell>
          <cell r="BH639" t="str">
            <v>TobyGreene G</v>
          </cell>
          <cell r="BI639">
            <v>286</v>
          </cell>
          <cell r="BJ639">
            <v>0</v>
          </cell>
          <cell r="BK639" t="str">
            <v>TobyGreene G</v>
          </cell>
          <cell r="BL639">
            <v>286</v>
          </cell>
          <cell r="BM639">
            <v>0</v>
          </cell>
          <cell r="BN639" t="str">
            <v>TobyGreene G</v>
          </cell>
          <cell r="BO639">
            <v>260</v>
          </cell>
          <cell r="BP639">
            <v>0</v>
          </cell>
          <cell r="BQ639" t="str">
            <v>TobyGreene G</v>
          </cell>
          <cell r="BR639">
            <v>286</v>
          </cell>
          <cell r="BS639">
            <v>0</v>
          </cell>
          <cell r="BT639" t="str">
            <v>TobyGreene G</v>
          </cell>
        </row>
        <row r="640">
          <cell r="BF640">
            <v>286</v>
          </cell>
          <cell r="BG640">
            <v>0</v>
          </cell>
          <cell r="BH640" t="str">
            <v xml:space="preserve">LukeShuey </v>
          </cell>
          <cell r="BI640">
            <v>286</v>
          </cell>
          <cell r="BJ640">
            <v>0</v>
          </cell>
          <cell r="BK640" t="str">
            <v xml:space="preserve">LukeShuey </v>
          </cell>
          <cell r="BL640">
            <v>286</v>
          </cell>
          <cell r="BM640">
            <v>0</v>
          </cell>
          <cell r="BN640" t="str">
            <v xml:space="preserve">LukeShuey </v>
          </cell>
          <cell r="BO640">
            <v>260</v>
          </cell>
          <cell r="BP640">
            <v>0</v>
          </cell>
          <cell r="BQ640" t="str">
            <v xml:space="preserve">LukeShuey </v>
          </cell>
          <cell r="BR640">
            <v>286</v>
          </cell>
          <cell r="BS640">
            <v>0</v>
          </cell>
          <cell r="BT640" t="str">
            <v xml:space="preserve">LukeShuey </v>
          </cell>
        </row>
        <row r="641">
          <cell r="BF641">
            <v>286</v>
          </cell>
          <cell r="BG641">
            <v>0</v>
          </cell>
          <cell r="BH641" t="str">
            <v xml:space="preserve">TravisCloke </v>
          </cell>
          <cell r="BI641">
            <v>286</v>
          </cell>
          <cell r="BJ641">
            <v>0</v>
          </cell>
          <cell r="BK641" t="str">
            <v xml:space="preserve">TravisCloke </v>
          </cell>
          <cell r="BL641">
            <v>286</v>
          </cell>
          <cell r="BM641">
            <v>0</v>
          </cell>
          <cell r="BN641" t="str">
            <v xml:space="preserve">TravisCloke </v>
          </cell>
          <cell r="BO641">
            <v>260</v>
          </cell>
          <cell r="BP641">
            <v>0</v>
          </cell>
          <cell r="BQ641" t="str">
            <v xml:space="preserve">TravisCloke </v>
          </cell>
          <cell r="BR641">
            <v>286</v>
          </cell>
          <cell r="BS641">
            <v>0</v>
          </cell>
          <cell r="BT641" t="str">
            <v xml:space="preserve">TravisCloke </v>
          </cell>
        </row>
        <row r="642">
          <cell r="BF642">
            <v>286</v>
          </cell>
          <cell r="BG642">
            <v>0</v>
          </cell>
          <cell r="BH642" t="str">
            <v>MattRosa Rd6</v>
          </cell>
          <cell r="BI642">
            <v>286</v>
          </cell>
          <cell r="BJ642">
            <v>0</v>
          </cell>
          <cell r="BK642" t="str">
            <v>MattRosa Rd6</v>
          </cell>
          <cell r="BL642">
            <v>286</v>
          </cell>
          <cell r="BM642">
            <v>0</v>
          </cell>
          <cell r="BN642" t="str">
            <v>MattRosa Rd6</v>
          </cell>
          <cell r="BO642">
            <v>260</v>
          </cell>
          <cell r="BP642">
            <v>0</v>
          </cell>
          <cell r="BQ642" t="str">
            <v>MattRosa Rd6</v>
          </cell>
          <cell r="BR642">
            <v>286</v>
          </cell>
          <cell r="BS642">
            <v>0</v>
          </cell>
          <cell r="BT642" t="str">
            <v>MattRosa Rd6</v>
          </cell>
        </row>
        <row r="643">
          <cell r="BF643">
            <v>267</v>
          </cell>
          <cell r="BG643">
            <v>7.125</v>
          </cell>
          <cell r="BH643" t="str">
            <v xml:space="preserve">MitchBrown </v>
          </cell>
          <cell r="BI643">
            <v>232</v>
          </cell>
          <cell r="BJ643">
            <v>9.5</v>
          </cell>
          <cell r="BK643" t="str">
            <v xml:space="preserve">MitchBrown </v>
          </cell>
          <cell r="BL643">
            <v>280</v>
          </cell>
          <cell r="BM643">
            <v>3.5</v>
          </cell>
          <cell r="BN643" t="str">
            <v xml:space="preserve">MitchBrown </v>
          </cell>
          <cell r="BO643">
            <v>260</v>
          </cell>
          <cell r="BP643">
            <v>0</v>
          </cell>
          <cell r="BQ643" t="str">
            <v xml:space="preserve">MitchBrown </v>
          </cell>
          <cell r="BR643">
            <v>284</v>
          </cell>
          <cell r="BS643">
            <v>10.8125</v>
          </cell>
          <cell r="BT643" t="str">
            <v xml:space="preserve">MitchBrown </v>
          </cell>
        </row>
        <row r="644">
          <cell r="BF644">
            <v>286</v>
          </cell>
          <cell r="BG644">
            <v>0</v>
          </cell>
          <cell r="BH644" t="str">
            <v xml:space="preserve">MurrayNewman </v>
          </cell>
          <cell r="BI644">
            <v>286</v>
          </cell>
          <cell r="BJ644">
            <v>0</v>
          </cell>
          <cell r="BK644" t="str">
            <v xml:space="preserve">MurrayNewman </v>
          </cell>
          <cell r="BL644">
            <v>286</v>
          </cell>
          <cell r="BM644">
            <v>0</v>
          </cell>
          <cell r="BN644" t="str">
            <v xml:space="preserve">MurrayNewman </v>
          </cell>
          <cell r="BO644">
            <v>260</v>
          </cell>
          <cell r="BP644">
            <v>0</v>
          </cell>
          <cell r="BQ644" t="str">
            <v xml:space="preserve">MurrayNewman </v>
          </cell>
          <cell r="BR644">
            <v>286</v>
          </cell>
          <cell r="BS644">
            <v>0</v>
          </cell>
          <cell r="BT644" t="str">
            <v xml:space="preserve">MurrayNewman </v>
          </cell>
        </row>
        <row r="645">
          <cell r="BF645">
            <v>168</v>
          </cell>
          <cell r="BG645">
            <v>11.227272727272727</v>
          </cell>
          <cell r="BH645" t="str">
            <v>NicNaitanui Rd1</v>
          </cell>
          <cell r="BI645">
            <v>218</v>
          </cell>
          <cell r="BJ645">
            <v>10.181818181818182</v>
          </cell>
          <cell r="BK645" t="str">
            <v>NicNaitanui Rd1</v>
          </cell>
          <cell r="BL645">
            <v>52</v>
          </cell>
          <cell r="BM645">
            <v>15.227272727272727</v>
          </cell>
          <cell r="BN645" t="str">
            <v>NicNaitanui Rd1</v>
          </cell>
          <cell r="BO645">
            <v>31</v>
          </cell>
          <cell r="BP645">
            <v>7.1818181818181817</v>
          </cell>
          <cell r="BQ645" t="str">
            <v>NicNaitanui Rd1</v>
          </cell>
          <cell r="BR645">
            <v>89</v>
          </cell>
          <cell r="BS645">
            <v>22.818181818181817</v>
          </cell>
          <cell r="BT645" t="str">
            <v>NicNaitanui Rd1</v>
          </cell>
        </row>
        <row r="646">
          <cell r="BF646">
            <v>209</v>
          </cell>
          <cell r="BG646">
            <v>10.047619047619047</v>
          </cell>
          <cell r="BH646" t="str">
            <v xml:space="preserve">PatrickMcGinnity </v>
          </cell>
          <cell r="BI646">
            <v>229</v>
          </cell>
          <cell r="BJ646">
            <v>9.7142857142857135</v>
          </cell>
          <cell r="BK646" t="str">
            <v xml:space="preserve">PatrickMcGinnity </v>
          </cell>
          <cell r="BL646">
            <v>24</v>
          </cell>
          <cell r="BM646">
            <v>17.523809523809526</v>
          </cell>
          <cell r="BN646" t="str">
            <v xml:space="preserve">PatrickMcGinnity </v>
          </cell>
          <cell r="BO646">
            <v>99</v>
          </cell>
          <cell r="BP646">
            <v>3.4761904761904763</v>
          </cell>
          <cell r="BQ646" t="str">
            <v xml:space="preserve">PatrickMcGinnity </v>
          </cell>
          <cell r="BR646">
            <v>124</v>
          </cell>
          <cell r="BS646">
            <v>21.142857142857142</v>
          </cell>
          <cell r="BT646" t="str">
            <v xml:space="preserve">PatrickMcGinnity </v>
          </cell>
        </row>
        <row r="647">
          <cell r="BF647">
            <v>61</v>
          </cell>
          <cell r="BG647">
            <v>15.5</v>
          </cell>
          <cell r="BH647" t="str">
            <v xml:space="preserve">SamButler </v>
          </cell>
          <cell r="BI647">
            <v>24</v>
          </cell>
          <cell r="BJ647">
            <v>19.142857142857142</v>
          </cell>
          <cell r="BK647" t="str">
            <v xml:space="preserve">SamButler </v>
          </cell>
          <cell r="BL647">
            <v>153</v>
          </cell>
          <cell r="BM647">
            <v>9.7857142857142865</v>
          </cell>
          <cell r="BN647" t="str">
            <v xml:space="preserve">SamButler </v>
          </cell>
          <cell r="BO647">
            <v>215</v>
          </cell>
          <cell r="BP647">
            <v>0.6428571428571429</v>
          </cell>
          <cell r="BQ647" t="str">
            <v xml:space="preserve">SamButler </v>
          </cell>
          <cell r="BR647">
            <v>71</v>
          </cell>
          <cell r="BS647">
            <v>23.535714285714285</v>
          </cell>
          <cell r="BT647" t="str">
            <v xml:space="preserve">SamButler </v>
          </cell>
        </row>
        <row r="648">
          <cell r="BF648">
            <v>286</v>
          </cell>
          <cell r="BG648">
            <v>0</v>
          </cell>
          <cell r="BH648" t="str">
            <v>ScottLycett X</v>
          </cell>
          <cell r="BI648">
            <v>286</v>
          </cell>
          <cell r="BJ648">
            <v>0</v>
          </cell>
          <cell r="BK648" t="str">
            <v>ScottLycett X</v>
          </cell>
          <cell r="BL648">
            <v>286</v>
          </cell>
          <cell r="BM648">
            <v>0</v>
          </cell>
          <cell r="BN648" t="str">
            <v>ScottLycett X</v>
          </cell>
          <cell r="BO648">
            <v>260</v>
          </cell>
          <cell r="BP648">
            <v>0</v>
          </cell>
          <cell r="BQ648" t="str">
            <v>ScottLycett X</v>
          </cell>
          <cell r="BR648">
            <v>286</v>
          </cell>
          <cell r="BS648">
            <v>0</v>
          </cell>
          <cell r="BT648" t="str">
            <v>ScottLycett X</v>
          </cell>
        </row>
        <row r="649">
          <cell r="BF649">
            <v>286</v>
          </cell>
          <cell r="BG649">
            <v>0</v>
          </cell>
          <cell r="BH649" t="str">
            <v>ScottSelwood G</v>
          </cell>
          <cell r="BI649">
            <v>286</v>
          </cell>
          <cell r="BJ649">
            <v>0</v>
          </cell>
          <cell r="BK649" t="str">
            <v>ScottSelwood G</v>
          </cell>
          <cell r="BL649">
            <v>286</v>
          </cell>
          <cell r="BM649">
            <v>0</v>
          </cell>
          <cell r="BN649" t="str">
            <v>ScottSelwood G</v>
          </cell>
          <cell r="BO649">
            <v>260</v>
          </cell>
          <cell r="BP649">
            <v>0</v>
          </cell>
          <cell r="BQ649" t="str">
            <v>ScottSelwood G</v>
          </cell>
          <cell r="BR649">
            <v>286</v>
          </cell>
          <cell r="BS649">
            <v>0</v>
          </cell>
          <cell r="BT649" t="str">
            <v>ScottSelwood G</v>
          </cell>
        </row>
        <row r="650">
          <cell r="BF650">
            <v>43</v>
          </cell>
          <cell r="BG650">
            <v>16.125</v>
          </cell>
          <cell r="BH650" t="str">
            <v xml:space="preserve">ShannonHurn </v>
          </cell>
          <cell r="BI650">
            <v>36</v>
          </cell>
          <cell r="BJ650">
            <v>18.666833333333333</v>
          </cell>
          <cell r="BK650" t="str">
            <v xml:space="preserve">ShannonHurn </v>
          </cell>
          <cell r="BL650">
            <v>128</v>
          </cell>
          <cell r="BM650">
            <v>10.708333333333334</v>
          </cell>
          <cell r="BN650" t="str">
            <v xml:space="preserve">ShannonHurn </v>
          </cell>
          <cell r="BO650">
            <v>111</v>
          </cell>
          <cell r="BP650">
            <v>3.2916666666666665</v>
          </cell>
          <cell r="BQ650" t="str">
            <v xml:space="preserve">ShannonHurn </v>
          </cell>
          <cell r="BR650">
            <v>39</v>
          </cell>
          <cell r="BS650">
            <v>24.979249999999997</v>
          </cell>
          <cell r="BT650" t="str">
            <v xml:space="preserve">ShannonHurn </v>
          </cell>
        </row>
        <row r="651">
          <cell r="BF651">
            <v>286</v>
          </cell>
          <cell r="BG651">
            <v>0</v>
          </cell>
          <cell r="BH651" t="str">
            <v>SharrodWellingham Rd3G</v>
          </cell>
          <cell r="BI651">
            <v>286</v>
          </cell>
          <cell r="BJ651">
            <v>0</v>
          </cell>
          <cell r="BK651" t="str">
            <v>SharrodWellingham Rd3G</v>
          </cell>
          <cell r="BL651">
            <v>286</v>
          </cell>
          <cell r="BM651">
            <v>0</v>
          </cell>
          <cell r="BN651" t="str">
            <v>SharrodWellingham Rd3G</v>
          </cell>
          <cell r="BO651">
            <v>260</v>
          </cell>
          <cell r="BP651">
            <v>0</v>
          </cell>
          <cell r="BQ651" t="str">
            <v>SharrodWellingham Rd3G</v>
          </cell>
          <cell r="BR651">
            <v>286</v>
          </cell>
          <cell r="BS651">
            <v>0</v>
          </cell>
          <cell r="BT651" t="str">
            <v>SharrodWellingham Rd3G</v>
          </cell>
        </row>
        <row r="652">
          <cell r="BF652">
            <v>145</v>
          </cell>
          <cell r="BG652">
            <v>12.000049999999998</v>
          </cell>
          <cell r="BH652" t="str">
            <v xml:space="preserve">WillSchofield </v>
          </cell>
          <cell r="BI652">
            <v>19</v>
          </cell>
          <cell r="BJ652">
            <v>20.0002</v>
          </cell>
          <cell r="BK652" t="str">
            <v xml:space="preserve">WillSchofield </v>
          </cell>
          <cell r="BL652">
            <v>217</v>
          </cell>
          <cell r="BM652">
            <v>7.55</v>
          </cell>
          <cell r="BN652" t="str">
            <v xml:space="preserve">WillSchofield </v>
          </cell>
          <cell r="BO652">
            <v>128</v>
          </cell>
          <cell r="BP652">
            <v>2.75</v>
          </cell>
          <cell r="BQ652" t="str">
            <v xml:space="preserve">WillSchofield </v>
          </cell>
          <cell r="BR652">
            <v>106</v>
          </cell>
          <cell r="BS652">
            <v>21.750125000000001</v>
          </cell>
          <cell r="BT652" t="str">
            <v xml:space="preserve">WillSchofield </v>
          </cell>
        </row>
        <row r="653">
          <cell r="BF653">
            <v>286</v>
          </cell>
          <cell r="BG653">
            <v>0</v>
          </cell>
          <cell r="BH653" t="str">
            <v xml:space="preserve">JesseLonergan </v>
          </cell>
          <cell r="BI653">
            <v>286</v>
          </cell>
          <cell r="BJ653">
            <v>0</v>
          </cell>
          <cell r="BK653" t="str">
            <v xml:space="preserve">JesseLonergan </v>
          </cell>
          <cell r="BL653">
            <v>286</v>
          </cell>
          <cell r="BM653">
            <v>0</v>
          </cell>
          <cell r="BN653" t="str">
            <v xml:space="preserve">JesseLonergan </v>
          </cell>
          <cell r="BO653">
            <v>260</v>
          </cell>
          <cell r="BP653">
            <v>0</v>
          </cell>
          <cell r="BQ653" t="str">
            <v xml:space="preserve">JesseLonergan </v>
          </cell>
          <cell r="BR653">
            <v>286</v>
          </cell>
          <cell r="BS653">
            <v>0</v>
          </cell>
          <cell r="BT653" t="str">
            <v xml:space="preserve">JesseLonergan </v>
          </cell>
        </row>
      </sheetData>
      <sheetData sheetId="4">
        <row r="36">
          <cell r="A36" t="str">
            <v>Pick</v>
          </cell>
          <cell r="B36" t="str">
            <v>Team</v>
          </cell>
          <cell r="C36" t="str">
            <v>Full Name</v>
          </cell>
          <cell r="D36" t="str">
            <v>Coach</v>
          </cell>
        </row>
        <row r="37">
          <cell r="A37">
            <v>1</v>
          </cell>
          <cell r="B37" t="str">
            <v>MC</v>
          </cell>
          <cell r="C37" t="str">
            <v>Meat &amp; Cheese</v>
          </cell>
          <cell r="D37" t="str">
            <v>Mick</v>
          </cell>
        </row>
        <row r="38">
          <cell r="A38">
            <v>2</v>
          </cell>
          <cell r="B38" t="str">
            <v>KK</v>
          </cell>
          <cell r="C38" t="str">
            <v>Karl's Krushers</v>
          </cell>
          <cell r="D38" t="str">
            <v>Karl</v>
          </cell>
        </row>
        <row r="39">
          <cell r="A39">
            <v>3</v>
          </cell>
          <cell r="B39" t="str">
            <v>RE</v>
          </cell>
          <cell r="C39" t="str">
            <v>Real Saints</v>
          </cell>
          <cell r="D39" t="str">
            <v>Rosco</v>
          </cell>
        </row>
        <row r="40">
          <cell r="A40">
            <v>4</v>
          </cell>
          <cell r="B40" t="str">
            <v>RO</v>
          </cell>
          <cell r="C40" t="str">
            <v>Roofa's Squadron</v>
          </cell>
          <cell r="D40" t="str">
            <v>Raife</v>
          </cell>
        </row>
        <row r="41">
          <cell r="A41">
            <v>5</v>
          </cell>
          <cell r="B41" t="str">
            <v>MP</v>
          </cell>
          <cell r="C41" t="str">
            <v>Mustard Pots</v>
          </cell>
          <cell r="D41" t="str">
            <v>Sammy</v>
          </cell>
        </row>
        <row r="42">
          <cell r="A42">
            <v>6</v>
          </cell>
          <cell r="B42" t="str">
            <v>RH</v>
          </cell>
          <cell r="C42" t="str">
            <v>Rhubarbarians</v>
          </cell>
          <cell r="D42" t="str">
            <v>Heath</v>
          </cell>
        </row>
        <row r="43">
          <cell r="A43">
            <v>7</v>
          </cell>
          <cell r="B43" t="str">
            <v>BS</v>
          </cell>
          <cell r="C43" t="str">
            <v>Buddhastators</v>
          </cell>
          <cell r="D43" t="str">
            <v>Buddha</v>
          </cell>
        </row>
        <row r="44">
          <cell r="A44">
            <v>8</v>
          </cell>
          <cell r="B44" t="str">
            <v>DA</v>
          </cell>
          <cell r="C44" t="str">
            <v>Dark Side</v>
          </cell>
          <cell r="D44" t="str">
            <v>Anand</v>
          </cell>
        </row>
        <row r="45">
          <cell r="A45">
            <v>9</v>
          </cell>
          <cell r="B45" t="str">
            <v>TW</v>
          </cell>
          <cell r="C45" t="str">
            <v>Twaddstars</v>
          </cell>
          <cell r="D45" t="str">
            <v>Twadds</v>
          </cell>
        </row>
        <row r="46">
          <cell r="A46">
            <v>10</v>
          </cell>
          <cell r="B46" t="str">
            <v>MB</v>
          </cell>
          <cell r="C46" t="str">
            <v>Mayblooms</v>
          </cell>
          <cell r="D46" t="str">
            <v>Tobes</v>
          </cell>
        </row>
        <row r="47">
          <cell r="A47">
            <v>11</v>
          </cell>
          <cell r="B47" t="str">
            <v>MB</v>
          </cell>
          <cell r="C47" t="str">
            <v>Mayblooms</v>
          </cell>
          <cell r="D47" t="str">
            <v>Tobes</v>
          </cell>
        </row>
        <row r="48">
          <cell r="A48">
            <v>12</v>
          </cell>
          <cell r="B48" t="str">
            <v>TW</v>
          </cell>
          <cell r="C48" t="str">
            <v>Twaddstars</v>
          </cell>
          <cell r="D48" t="str">
            <v>Twadds</v>
          </cell>
        </row>
        <row r="49">
          <cell r="A49">
            <v>13</v>
          </cell>
          <cell r="B49" t="str">
            <v>DA</v>
          </cell>
          <cell r="C49" t="str">
            <v>Dark Side</v>
          </cell>
          <cell r="D49" t="str">
            <v>Anand</v>
          </cell>
        </row>
        <row r="50">
          <cell r="A50">
            <v>14</v>
          </cell>
          <cell r="B50" t="str">
            <v>BS</v>
          </cell>
          <cell r="C50" t="str">
            <v>Buddhastators</v>
          </cell>
          <cell r="D50" t="str">
            <v>Buddha</v>
          </cell>
        </row>
        <row r="51">
          <cell r="A51">
            <v>15</v>
          </cell>
          <cell r="B51" t="str">
            <v>RH</v>
          </cell>
          <cell r="C51" t="str">
            <v>Rhubarbarians</v>
          </cell>
          <cell r="D51" t="str">
            <v>Heath</v>
          </cell>
        </row>
        <row r="52">
          <cell r="A52">
            <v>16</v>
          </cell>
          <cell r="B52" t="str">
            <v>MP</v>
          </cell>
          <cell r="C52" t="str">
            <v>Mustard Pots</v>
          </cell>
          <cell r="D52" t="str">
            <v>Sammy</v>
          </cell>
        </row>
        <row r="53">
          <cell r="A53">
            <v>17</v>
          </cell>
          <cell r="B53" t="str">
            <v>RO</v>
          </cell>
          <cell r="C53" t="str">
            <v>Roofa's Squadron</v>
          </cell>
          <cell r="D53" t="str">
            <v>Raife</v>
          </cell>
        </row>
        <row r="54">
          <cell r="A54">
            <v>18</v>
          </cell>
          <cell r="B54" t="str">
            <v>RE</v>
          </cell>
          <cell r="C54" t="str">
            <v>Real Saints</v>
          </cell>
          <cell r="D54" t="str">
            <v>Rosco</v>
          </cell>
        </row>
        <row r="55">
          <cell r="A55">
            <v>19</v>
          </cell>
          <cell r="B55" t="str">
            <v>KK</v>
          </cell>
          <cell r="C55" t="str">
            <v>Karl's Krushers</v>
          </cell>
          <cell r="D55" t="str">
            <v>Karl</v>
          </cell>
        </row>
        <row r="56">
          <cell r="A56">
            <v>20</v>
          </cell>
          <cell r="B56" t="str">
            <v>MC</v>
          </cell>
          <cell r="C56" t="str">
            <v>Meat &amp; Cheese</v>
          </cell>
          <cell r="D56" t="str">
            <v>Mick</v>
          </cell>
        </row>
        <row r="57">
          <cell r="A57">
            <v>21</v>
          </cell>
          <cell r="B57" t="str">
            <v>MC</v>
          </cell>
          <cell r="C57" t="str">
            <v>Meat &amp; Cheese</v>
          </cell>
          <cell r="D57" t="str">
            <v>Mick</v>
          </cell>
        </row>
        <row r="58">
          <cell r="A58">
            <v>22</v>
          </cell>
          <cell r="B58" t="str">
            <v>KK</v>
          </cell>
          <cell r="C58" t="str">
            <v>Karl's Krushers</v>
          </cell>
          <cell r="D58" t="str">
            <v>Karl</v>
          </cell>
        </row>
        <row r="59">
          <cell r="A59">
            <v>23</v>
          </cell>
          <cell r="B59" t="str">
            <v>RE</v>
          </cell>
          <cell r="C59" t="str">
            <v>Real Saints</v>
          </cell>
          <cell r="D59" t="str">
            <v>Rosco</v>
          </cell>
        </row>
        <row r="60">
          <cell r="A60">
            <v>24</v>
          </cell>
          <cell r="B60" t="str">
            <v>RO</v>
          </cell>
          <cell r="C60" t="str">
            <v>Roofa's Squadron</v>
          </cell>
          <cell r="D60" t="str">
            <v>Raife</v>
          </cell>
        </row>
        <row r="61">
          <cell r="A61">
            <v>25</v>
          </cell>
          <cell r="B61" t="str">
            <v>MP</v>
          </cell>
          <cell r="C61" t="str">
            <v>Mustard Pots</v>
          </cell>
          <cell r="D61" t="str">
            <v>Sammy</v>
          </cell>
        </row>
        <row r="62">
          <cell r="A62">
            <v>26</v>
          </cell>
          <cell r="B62" t="str">
            <v>RH</v>
          </cell>
          <cell r="C62" t="str">
            <v>Rhubarbarians</v>
          </cell>
          <cell r="D62" t="str">
            <v>Heath</v>
          </cell>
        </row>
        <row r="63">
          <cell r="A63">
            <v>27</v>
          </cell>
          <cell r="B63" t="str">
            <v>BS</v>
          </cell>
          <cell r="C63" t="str">
            <v>Buddhastators</v>
          </cell>
          <cell r="D63" t="str">
            <v>Buddha</v>
          </cell>
        </row>
        <row r="64">
          <cell r="A64">
            <v>28</v>
          </cell>
          <cell r="B64" t="str">
            <v>DA</v>
          </cell>
          <cell r="C64" t="str">
            <v>Dark Side</v>
          </cell>
          <cell r="D64" t="str">
            <v>Anand</v>
          </cell>
        </row>
        <row r="65">
          <cell r="A65">
            <v>29</v>
          </cell>
          <cell r="B65" t="str">
            <v>TW</v>
          </cell>
          <cell r="C65" t="str">
            <v>Twaddstars</v>
          </cell>
          <cell r="D65" t="str">
            <v>Twadds</v>
          </cell>
        </row>
        <row r="66">
          <cell r="A66">
            <v>30</v>
          </cell>
          <cell r="B66" t="str">
            <v>MB</v>
          </cell>
          <cell r="C66" t="str">
            <v>Mayblooms</v>
          </cell>
          <cell r="D66" t="str">
            <v>Tobes</v>
          </cell>
        </row>
        <row r="67">
          <cell r="A67">
            <v>31</v>
          </cell>
          <cell r="B67" t="str">
            <v>MB</v>
          </cell>
          <cell r="C67" t="str">
            <v>Mayblooms</v>
          </cell>
          <cell r="D67" t="str">
            <v>Tobes</v>
          </cell>
        </row>
        <row r="68">
          <cell r="A68">
            <v>32</v>
          </cell>
          <cell r="B68" t="str">
            <v>TW</v>
          </cell>
          <cell r="C68" t="str">
            <v>Twaddstars</v>
          </cell>
          <cell r="D68" t="str">
            <v>Twadds</v>
          </cell>
        </row>
        <row r="69">
          <cell r="A69">
            <v>33</v>
          </cell>
          <cell r="B69" t="str">
            <v>DA</v>
          </cell>
          <cell r="C69" t="str">
            <v>Dark Side</v>
          </cell>
          <cell r="D69" t="str">
            <v>Anand</v>
          </cell>
        </row>
        <row r="70">
          <cell r="A70">
            <v>34</v>
          </cell>
          <cell r="B70" t="str">
            <v>BS</v>
          </cell>
          <cell r="C70" t="str">
            <v>Buddhastators</v>
          </cell>
          <cell r="D70" t="str">
            <v>Buddha</v>
          </cell>
        </row>
        <row r="71">
          <cell r="A71">
            <v>35</v>
          </cell>
          <cell r="B71" t="str">
            <v>RH</v>
          </cell>
          <cell r="C71" t="str">
            <v>Rhubarbarians</v>
          </cell>
          <cell r="D71" t="str">
            <v>Heath</v>
          </cell>
        </row>
        <row r="72">
          <cell r="A72">
            <v>36</v>
          </cell>
          <cell r="B72" t="str">
            <v>MP</v>
          </cell>
          <cell r="C72" t="str">
            <v>Mustard Pots</v>
          </cell>
          <cell r="D72" t="str">
            <v>Sammy</v>
          </cell>
        </row>
        <row r="73">
          <cell r="A73">
            <v>37</v>
          </cell>
          <cell r="B73" t="str">
            <v>RO</v>
          </cell>
          <cell r="C73" t="str">
            <v>Roofa's Squadron</v>
          </cell>
          <cell r="D73" t="str">
            <v>Raife</v>
          </cell>
        </row>
        <row r="74">
          <cell r="A74">
            <v>38</v>
          </cell>
          <cell r="B74" t="str">
            <v>RE</v>
          </cell>
          <cell r="C74" t="str">
            <v>Real Saints</v>
          </cell>
          <cell r="D74" t="str">
            <v>Rosco</v>
          </cell>
        </row>
        <row r="75">
          <cell r="A75">
            <v>39</v>
          </cell>
          <cell r="B75" t="str">
            <v>KK</v>
          </cell>
          <cell r="C75" t="str">
            <v>Karl's Krushers</v>
          </cell>
          <cell r="D75" t="str">
            <v>Karl</v>
          </cell>
        </row>
        <row r="76">
          <cell r="A76">
            <v>40</v>
          </cell>
          <cell r="B76" t="str">
            <v>MC</v>
          </cell>
          <cell r="C76" t="str">
            <v>Meat &amp; Cheese</v>
          </cell>
          <cell r="D76" t="str">
            <v>Mick</v>
          </cell>
        </row>
        <row r="77">
          <cell r="A77">
            <v>41</v>
          </cell>
          <cell r="B77" t="str">
            <v>MC</v>
          </cell>
          <cell r="C77" t="str">
            <v>Meat &amp; Cheese</v>
          </cell>
          <cell r="D77" t="str">
            <v>Mick</v>
          </cell>
        </row>
        <row r="78">
          <cell r="A78">
            <v>42</v>
          </cell>
          <cell r="B78" t="str">
            <v>KK</v>
          </cell>
          <cell r="C78" t="str">
            <v>Karl's Krushers</v>
          </cell>
          <cell r="D78" t="str">
            <v>Karl</v>
          </cell>
        </row>
        <row r="79">
          <cell r="A79">
            <v>43</v>
          </cell>
          <cell r="B79" t="str">
            <v>RE</v>
          </cell>
          <cell r="C79" t="str">
            <v>Real Saints</v>
          </cell>
          <cell r="D79" t="str">
            <v>Rosco</v>
          </cell>
        </row>
        <row r="80">
          <cell r="A80">
            <v>44</v>
          </cell>
          <cell r="B80" t="str">
            <v>RO</v>
          </cell>
          <cell r="C80" t="str">
            <v>Roofa's Squadron</v>
          </cell>
          <cell r="D80" t="str">
            <v>Raife</v>
          </cell>
        </row>
        <row r="81">
          <cell r="A81">
            <v>45</v>
          </cell>
          <cell r="B81" t="str">
            <v>MP</v>
          </cell>
          <cell r="C81" t="str">
            <v>Mustard Pots</v>
          </cell>
          <cell r="D81" t="str">
            <v>Sammy</v>
          </cell>
        </row>
        <row r="82">
          <cell r="A82">
            <v>46</v>
          </cell>
          <cell r="B82" t="str">
            <v>RH</v>
          </cell>
          <cell r="C82" t="str">
            <v>Rhubarbarians</v>
          </cell>
          <cell r="D82" t="str">
            <v>Heath</v>
          </cell>
        </row>
        <row r="83">
          <cell r="A83">
            <v>47</v>
          </cell>
          <cell r="B83" t="str">
            <v>BS</v>
          </cell>
          <cell r="C83" t="str">
            <v>Buddhastators</v>
          </cell>
          <cell r="D83" t="str">
            <v>Buddha</v>
          </cell>
        </row>
        <row r="84">
          <cell r="A84">
            <v>48</v>
          </cell>
          <cell r="B84" t="str">
            <v>DA</v>
          </cell>
          <cell r="C84" t="str">
            <v>Dark Side</v>
          </cell>
          <cell r="D84" t="str">
            <v>Anand</v>
          </cell>
        </row>
        <row r="85">
          <cell r="A85">
            <v>49</v>
          </cell>
          <cell r="B85" t="str">
            <v>TW</v>
          </cell>
          <cell r="C85" t="str">
            <v>Twaddstars</v>
          </cell>
          <cell r="D85" t="str">
            <v>Twadds</v>
          </cell>
        </row>
        <row r="86">
          <cell r="A86">
            <v>50</v>
          </cell>
          <cell r="B86" t="str">
            <v>MB</v>
          </cell>
          <cell r="C86" t="str">
            <v>Mayblooms</v>
          </cell>
          <cell r="D86" t="str">
            <v>Tobes</v>
          </cell>
        </row>
        <row r="87">
          <cell r="A87">
            <v>51</v>
          </cell>
          <cell r="B87" t="str">
            <v>MB</v>
          </cell>
          <cell r="C87" t="str">
            <v>Mayblooms</v>
          </cell>
          <cell r="D87" t="str">
            <v>Tobes</v>
          </cell>
        </row>
        <row r="88">
          <cell r="A88">
            <v>52</v>
          </cell>
          <cell r="B88" t="str">
            <v>TW</v>
          </cell>
          <cell r="C88" t="str">
            <v>Twaddstars</v>
          </cell>
          <cell r="D88" t="str">
            <v>Twadds</v>
          </cell>
        </row>
        <row r="89">
          <cell r="A89">
            <v>53</v>
          </cell>
          <cell r="B89" t="str">
            <v>DA</v>
          </cell>
          <cell r="C89" t="str">
            <v>Dark Side</v>
          </cell>
          <cell r="D89" t="str">
            <v>Anand</v>
          </cell>
        </row>
        <row r="90">
          <cell r="A90">
            <v>54</v>
          </cell>
          <cell r="B90" t="str">
            <v>BS</v>
          </cell>
          <cell r="C90" t="str">
            <v>Buddhastators</v>
          </cell>
          <cell r="D90" t="str">
            <v>Buddha</v>
          </cell>
        </row>
        <row r="91">
          <cell r="A91">
            <v>55</v>
          </cell>
          <cell r="B91" t="str">
            <v>RH</v>
          </cell>
          <cell r="C91" t="str">
            <v>Rhubarbarians</v>
          </cell>
          <cell r="D91" t="str">
            <v>Heath</v>
          </cell>
        </row>
        <row r="92">
          <cell r="A92">
            <v>56</v>
          </cell>
          <cell r="B92" t="str">
            <v>MP</v>
          </cell>
          <cell r="C92" t="str">
            <v>Mustard Pots</v>
          </cell>
          <cell r="D92" t="str">
            <v>Sammy</v>
          </cell>
        </row>
        <row r="93">
          <cell r="A93">
            <v>57</v>
          </cell>
          <cell r="B93" t="str">
            <v>RO</v>
          </cell>
          <cell r="C93" t="str">
            <v>Roofa's Squadron</v>
          </cell>
          <cell r="D93" t="str">
            <v>Raife</v>
          </cell>
        </row>
        <row r="94">
          <cell r="A94">
            <v>58</v>
          </cell>
          <cell r="B94" t="str">
            <v>RE</v>
          </cell>
          <cell r="C94" t="str">
            <v>Real Saints</v>
          </cell>
          <cell r="D94" t="str">
            <v>Rosco</v>
          </cell>
        </row>
        <row r="95">
          <cell r="A95">
            <v>59</v>
          </cell>
          <cell r="B95" t="str">
            <v>KK</v>
          </cell>
          <cell r="C95" t="str">
            <v>Karl's Krushers</v>
          </cell>
          <cell r="D95" t="str">
            <v>Karl</v>
          </cell>
        </row>
        <row r="96">
          <cell r="A96">
            <v>60</v>
          </cell>
          <cell r="B96" t="str">
            <v>MC</v>
          </cell>
          <cell r="C96" t="str">
            <v>Meat &amp; Cheese</v>
          </cell>
          <cell r="D96" t="str">
            <v>Mick</v>
          </cell>
        </row>
        <row r="97">
          <cell r="A97">
            <v>61</v>
          </cell>
          <cell r="B97" t="str">
            <v>MC</v>
          </cell>
          <cell r="C97" t="str">
            <v>Meat &amp; Cheese</v>
          </cell>
          <cell r="D97" t="str">
            <v>Mick</v>
          </cell>
        </row>
        <row r="98">
          <cell r="A98">
            <v>62</v>
          </cell>
          <cell r="B98" t="str">
            <v>KK</v>
          </cell>
          <cell r="C98" t="str">
            <v>Karl's Krushers</v>
          </cell>
          <cell r="D98" t="str">
            <v>Karl</v>
          </cell>
        </row>
        <row r="99">
          <cell r="A99">
            <v>63</v>
          </cell>
          <cell r="B99" t="str">
            <v>RE</v>
          </cell>
          <cell r="C99" t="str">
            <v>Real Saints</v>
          </cell>
          <cell r="D99" t="str">
            <v>Rosco</v>
          </cell>
        </row>
        <row r="100">
          <cell r="A100">
            <v>64</v>
          </cell>
          <cell r="B100" t="str">
            <v>RO</v>
          </cell>
          <cell r="C100" t="str">
            <v>Roofa's Squadron</v>
          </cell>
          <cell r="D100" t="str">
            <v>Raife</v>
          </cell>
        </row>
        <row r="101">
          <cell r="A101">
            <v>65</v>
          </cell>
          <cell r="B101" t="str">
            <v>MP</v>
          </cell>
          <cell r="C101" t="str">
            <v>Mustard Pots</v>
          </cell>
          <cell r="D101" t="str">
            <v>Sammy</v>
          </cell>
        </row>
        <row r="102">
          <cell r="A102">
            <v>66</v>
          </cell>
          <cell r="B102" t="str">
            <v>RH</v>
          </cell>
          <cell r="C102" t="str">
            <v>Rhubarbarians</v>
          </cell>
          <cell r="D102" t="str">
            <v>Heath</v>
          </cell>
        </row>
        <row r="103">
          <cell r="A103">
            <v>67</v>
          </cell>
          <cell r="B103" t="str">
            <v>BS</v>
          </cell>
          <cell r="C103" t="str">
            <v>Buddhastators</v>
          </cell>
          <cell r="D103" t="str">
            <v>Buddha</v>
          </cell>
        </row>
        <row r="104">
          <cell r="A104">
            <v>68</v>
          </cell>
          <cell r="B104" t="str">
            <v>DA</v>
          </cell>
          <cell r="C104" t="str">
            <v>Dark Side</v>
          </cell>
          <cell r="D104" t="str">
            <v>Anand</v>
          </cell>
        </row>
        <row r="105">
          <cell r="A105">
            <v>69</v>
          </cell>
          <cell r="B105" t="str">
            <v>TW</v>
          </cell>
          <cell r="C105" t="str">
            <v>Twaddstars</v>
          </cell>
          <cell r="D105" t="str">
            <v>Twadds</v>
          </cell>
        </row>
        <row r="106">
          <cell r="A106">
            <v>70</v>
          </cell>
          <cell r="B106" t="str">
            <v>MB</v>
          </cell>
          <cell r="C106" t="str">
            <v>Mayblooms</v>
          </cell>
          <cell r="D106" t="str">
            <v>Tobes</v>
          </cell>
        </row>
        <row r="107">
          <cell r="A107">
            <v>71</v>
          </cell>
          <cell r="B107" t="str">
            <v>MB</v>
          </cell>
          <cell r="C107" t="str">
            <v>Mayblooms</v>
          </cell>
          <cell r="D107" t="str">
            <v>Tobes</v>
          </cell>
        </row>
        <row r="108">
          <cell r="A108">
            <v>72</v>
          </cell>
          <cell r="B108" t="str">
            <v>TW</v>
          </cell>
          <cell r="C108" t="str">
            <v>Twaddstars</v>
          </cell>
          <cell r="D108" t="str">
            <v>Twadds</v>
          </cell>
        </row>
        <row r="109">
          <cell r="A109">
            <v>73</v>
          </cell>
          <cell r="B109" t="str">
            <v>DA</v>
          </cell>
          <cell r="C109" t="str">
            <v>Dark Side</v>
          </cell>
          <cell r="D109" t="str">
            <v>Anand</v>
          </cell>
        </row>
        <row r="110">
          <cell r="A110">
            <v>74</v>
          </cell>
          <cell r="B110" t="str">
            <v>BS</v>
          </cell>
          <cell r="C110" t="str">
            <v>Buddhastators</v>
          </cell>
          <cell r="D110" t="str">
            <v>Buddha</v>
          </cell>
        </row>
        <row r="111">
          <cell r="A111">
            <v>75</v>
          </cell>
          <cell r="B111" t="str">
            <v>RH</v>
          </cell>
          <cell r="C111" t="str">
            <v>Rhubarbarians</v>
          </cell>
          <cell r="D111" t="str">
            <v>Heath</v>
          </cell>
        </row>
        <row r="112">
          <cell r="A112">
            <v>76</v>
          </cell>
          <cell r="B112" t="str">
            <v>MP</v>
          </cell>
          <cell r="C112" t="str">
            <v>Mustard Pots</v>
          </cell>
          <cell r="D112" t="str">
            <v>Sammy</v>
          </cell>
        </row>
        <row r="113">
          <cell r="A113">
            <v>77</v>
          </cell>
          <cell r="B113" t="str">
            <v>RO</v>
          </cell>
          <cell r="C113" t="str">
            <v>Roofa's Squadron</v>
          </cell>
          <cell r="D113" t="str">
            <v>Raife</v>
          </cell>
        </row>
        <row r="114">
          <cell r="A114">
            <v>78</v>
          </cell>
          <cell r="B114" t="str">
            <v>RE</v>
          </cell>
          <cell r="C114" t="str">
            <v>Real Saints</v>
          </cell>
          <cell r="D114" t="str">
            <v>Rosco</v>
          </cell>
        </row>
        <row r="115">
          <cell r="A115">
            <v>79</v>
          </cell>
          <cell r="B115" t="str">
            <v>KK</v>
          </cell>
          <cell r="C115" t="str">
            <v>Karl's Krushers</v>
          </cell>
          <cell r="D115" t="str">
            <v>Karl</v>
          </cell>
        </row>
        <row r="116">
          <cell r="A116">
            <v>80</v>
          </cell>
          <cell r="B116" t="str">
            <v>MC</v>
          </cell>
          <cell r="C116" t="str">
            <v>Meat &amp; Cheese</v>
          </cell>
          <cell r="D116" t="str">
            <v>Mick</v>
          </cell>
        </row>
        <row r="117">
          <cell r="A117">
            <v>81</v>
          </cell>
          <cell r="B117" t="str">
            <v>MC</v>
          </cell>
          <cell r="C117" t="str">
            <v>Meat &amp; Cheese</v>
          </cell>
          <cell r="D117" t="str">
            <v>Mick</v>
          </cell>
        </row>
        <row r="118">
          <cell r="A118">
            <v>82</v>
          </cell>
          <cell r="B118" t="str">
            <v>KK</v>
          </cell>
          <cell r="C118" t="str">
            <v>Karl's Krushers</v>
          </cell>
          <cell r="D118" t="str">
            <v>Karl</v>
          </cell>
        </row>
        <row r="119">
          <cell r="A119">
            <v>83</v>
          </cell>
          <cell r="B119" t="str">
            <v>RE</v>
          </cell>
          <cell r="C119" t="str">
            <v>Real Saints</v>
          </cell>
          <cell r="D119" t="str">
            <v>Rosco</v>
          </cell>
        </row>
        <row r="120">
          <cell r="A120">
            <v>84</v>
          </cell>
          <cell r="B120" t="str">
            <v>RO</v>
          </cell>
          <cell r="C120" t="str">
            <v>Roofa's Squadron</v>
          </cell>
          <cell r="D120" t="str">
            <v>Raife</v>
          </cell>
        </row>
        <row r="121">
          <cell r="A121">
            <v>85</v>
          </cell>
          <cell r="B121" t="str">
            <v>MP</v>
          </cell>
          <cell r="C121" t="str">
            <v>Mustard Pots</v>
          </cell>
          <cell r="D121" t="str">
            <v>Sammy</v>
          </cell>
        </row>
        <row r="122">
          <cell r="A122">
            <v>86</v>
          </cell>
          <cell r="B122" t="str">
            <v>RH</v>
          </cell>
          <cell r="C122" t="str">
            <v>Rhubarbarians</v>
          </cell>
          <cell r="D122" t="str">
            <v>Heath</v>
          </cell>
        </row>
        <row r="123">
          <cell r="A123">
            <v>87</v>
          </cell>
          <cell r="B123" t="str">
            <v>BS</v>
          </cell>
          <cell r="C123" t="str">
            <v>Buddhastators</v>
          </cell>
          <cell r="D123" t="str">
            <v>Buddha</v>
          </cell>
        </row>
        <row r="124">
          <cell r="A124">
            <v>88</v>
          </cell>
          <cell r="B124" t="str">
            <v>DA</v>
          </cell>
          <cell r="C124" t="str">
            <v>Dark Side</v>
          </cell>
          <cell r="D124" t="str">
            <v>Anand</v>
          </cell>
        </row>
        <row r="125">
          <cell r="A125">
            <v>89</v>
          </cell>
          <cell r="B125" t="str">
            <v>TW</v>
          </cell>
          <cell r="C125" t="str">
            <v>Twaddstars</v>
          </cell>
          <cell r="D125" t="str">
            <v>Twadds</v>
          </cell>
        </row>
        <row r="126">
          <cell r="A126">
            <v>90</v>
          </cell>
          <cell r="B126" t="str">
            <v>MB</v>
          </cell>
          <cell r="C126" t="str">
            <v>Mayblooms</v>
          </cell>
          <cell r="D126" t="str">
            <v>Tobes</v>
          </cell>
        </row>
        <row r="127">
          <cell r="A127">
            <v>91</v>
          </cell>
          <cell r="B127" t="str">
            <v>MB</v>
          </cell>
          <cell r="C127" t="str">
            <v>Mayblooms</v>
          </cell>
          <cell r="D127" t="str">
            <v>Tobes</v>
          </cell>
        </row>
        <row r="128">
          <cell r="A128">
            <v>92</v>
          </cell>
          <cell r="B128" t="str">
            <v>TW</v>
          </cell>
          <cell r="C128" t="str">
            <v>Twaddstars</v>
          </cell>
          <cell r="D128" t="str">
            <v>Twadds</v>
          </cell>
        </row>
        <row r="129">
          <cell r="A129">
            <v>93</v>
          </cell>
          <cell r="B129" t="str">
            <v>DA</v>
          </cell>
          <cell r="C129" t="str">
            <v>Dark Side</v>
          </cell>
          <cell r="D129" t="str">
            <v>Anand</v>
          </cell>
        </row>
        <row r="130">
          <cell r="A130">
            <v>94</v>
          </cell>
          <cell r="B130" t="str">
            <v>BS</v>
          </cell>
          <cell r="C130" t="str">
            <v>Buddhastators</v>
          </cell>
          <cell r="D130" t="str">
            <v>Buddha</v>
          </cell>
        </row>
        <row r="131">
          <cell r="A131">
            <v>95</v>
          </cell>
          <cell r="B131" t="str">
            <v>RH</v>
          </cell>
          <cell r="C131" t="str">
            <v>Rhubarbarians</v>
          </cell>
          <cell r="D131" t="str">
            <v>Heath</v>
          </cell>
        </row>
        <row r="132">
          <cell r="A132">
            <v>96</v>
          </cell>
          <cell r="B132" t="str">
            <v>MP</v>
          </cell>
          <cell r="C132" t="str">
            <v>Mustard Pots</v>
          </cell>
          <cell r="D132" t="str">
            <v>Sammy</v>
          </cell>
        </row>
        <row r="133">
          <cell r="A133">
            <v>97</v>
          </cell>
          <cell r="B133" t="str">
            <v>RO</v>
          </cell>
          <cell r="C133" t="str">
            <v>Roofa's Squadron</v>
          </cell>
          <cell r="D133" t="str">
            <v>Raife</v>
          </cell>
        </row>
        <row r="134">
          <cell r="A134">
            <v>98</v>
          </cell>
          <cell r="B134" t="str">
            <v>RE</v>
          </cell>
          <cell r="C134" t="str">
            <v>Real Saints</v>
          </cell>
          <cell r="D134" t="str">
            <v>Rosco</v>
          </cell>
        </row>
        <row r="135">
          <cell r="A135">
            <v>99</v>
          </cell>
          <cell r="B135" t="str">
            <v>KK</v>
          </cell>
          <cell r="C135" t="str">
            <v>Karl's Krushers</v>
          </cell>
          <cell r="D135" t="str">
            <v>Karl</v>
          </cell>
        </row>
        <row r="136">
          <cell r="A136">
            <v>100</v>
          </cell>
          <cell r="B136" t="str">
            <v>MC</v>
          </cell>
          <cell r="C136" t="str">
            <v>Meat &amp; Cheese</v>
          </cell>
          <cell r="D136" t="str">
            <v>Mick</v>
          </cell>
        </row>
        <row r="137">
          <cell r="A137">
            <v>101</v>
          </cell>
          <cell r="B137" t="str">
            <v>MC</v>
          </cell>
          <cell r="C137" t="str">
            <v>Meat &amp; Cheese</v>
          </cell>
          <cell r="D137" t="str">
            <v>Mick</v>
          </cell>
        </row>
        <row r="138">
          <cell r="A138">
            <v>102</v>
          </cell>
          <cell r="B138" t="str">
            <v>KK</v>
          </cell>
          <cell r="C138" t="str">
            <v>Karl's Krushers</v>
          </cell>
          <cell r="D138" t="str">
            <v>Karl</v>
          </cell>
        </row>
        <row r="139">
          <cell r="A139">
            <v>103</v>
          </cell>
          <cell r="B139" t="str">
            <v>RE</v>
          </cell>
          <cell r="C139" t="str">
            <v>Real Saints</v>
          </cell>
          <cell r="D139" t="str">
            <v>Rosco</v>
          </cell>
        </row>
        <row r="140">
          <cell r="A140">
            <v>104</v>
          </cell>
          <cell r="B140" t="str">
            <v>RO</v>
          </cell>
          <cell r="C140" t="str">
            <v>Roofa's Squadron</v>
          </cell>
          <cell r="D140" t="str">
            <v>Raife</v>
          </cell>
        </row>
        <row r="141">
          <cell r="A141">
            <v>105</v>
          </cell>
          <cell r="B141" t="str">
            <v>MP</v>
          </cell>
          <cell r="C141" t="str">
            <v>Mustard Pots</v>
          </cell>
          <cell r="D141" t="str">
            <v>Sammy</v>
          </cell>
        </row>
        <row r="142">
          <cell r="A142">
            <v>106</v>
          </cell>
          <cell r="B142" t="str">
            <v>RH</v>
          </cell>
          <cell r="C142" t="str">
            <v>Rhubarbarians</v>
          </cell>
          <cell r="D142" t="str">
            <v>Heath</v>
          </cell>
        </row>
        <row r="143">
          <cell r="A143">
            <v>107</v>
          </cell>
          <cell r="B143" t="str">
            <v>BS</v>
          </cell>
          <cell r="C143" t="str">
            <v>Buddhastators</v>
          </cell>
          <cell r="D143" t="str">
            <v>Buddha</v>
          </cell>
        </row>
        <row r="144">
          <cell r="A144">
            <v>108</v>
          </cell>
          <cell r="B144" t="str">
            <v>DA</v>
          </cell>
          <cell r="C144" t="str">
            <v>Dark Side</v>
          </cell>
          <cell r="D144" t="str">
            <v>Anand</v>
          </cell>
        </row>
        <row r="145">
          <cell r="A145">
            <v>109</v>
          </cell>
          <cell r="B145" t="str">
            <v>TW</v>
          </cell>
          <cell r="C145" t="str">
            <v>Twaddstars</v>
          </cell>
          <cell r="D145" t="str">
            <v>Twadds</v>
          </cell>
        </row>
        <row r="146">
          <cell r="A146">
            <v>110</v>
          </cell>
          <cell r="B146" t="str">
            <v>MB</v>
          </cell>
          <cell r="C146" t="str">
            <v>Mayblooms</v>
          </cell>
          <cell r="D146" t="str">
            <v>Tobes</v>
          </cell>
        </row>
        <row r="147">
          <cell r="A147">
            <v>111</v>
          </cell>
          <cell r="B147" t="str">
            <v>MB</v>
          </cell>
          <cell r="C147" t="str">
            <v>Mayblooms</v>
          </cell>
          <cell r="D147" t="str">
            <v>Tobes</v>
          </cell>
        </row>
        <row r="148">
          <cell r="A148">
            <v>112</v>
          </cell>
          <cell r="B148" t="str">
            <v>TW</v>
          </cell>
          <cell r="C148" t="str">
            <v>Twaddstars</v>
          </cell>
          <cell r="D148" t="str">
            <v>Twadds</v>
          </cell>
        </row>
        <row r="149">
          <cell r="A149">
            <v>113</v>
          </cell>
          <cell r="B149" t="str">
            <v>DA</v>
          </cell>
          <cell r="C149" t="str">
            <v>Dark Side</v>
          </cell>
          <cell r="D149" t="str">
            <v>Anand</v>
          </cell>
        </row>
        <row r="150">
          <cell r="A150">
            <v>114</v>
          </cell>
          <cell r="B150" t="str">
            <v>BS</v>
          </cell>
          <cell r="C150" t="str">
            <v>Buddhastators</v>
          </cell>
          <cell r="D150" t="str">
            <v>Buddha</v>
          </cell>
        </row>
        <row r="151">
          <cell r="A151">
            <v>115</v>
          </cell>
          <cell r="B151" t="str">
            <v>RH</v>
          </cell>
          <cell r="C151" t="str">
            <v>Rhubarbarians</v>
          </cell>
          <cell r="D151" t="str">
            <v>Heath</v>
          </cell>
        </row>
        <row r="152">
          <cell r="A152">
            <v>116</v>
          </cell>
          <cell r="B152" t="str">
            <v>MP</v>
          </cell>
          <cell r="C152" t="str">
            <v>Mustard Pots</v>
          </cell>
          <cell r="D152" t="str">
            <v>Sammy</v>
          </cell>
        </row>
        <row r="153">
          <cell r="A153">
            <v>117</v>
          </cell>
          <cell r="B153" t="str">
            <v>RO</v>
          </cell>
          <cell r="C153" t="str">
            <v>Roofa's Squadron</v>
          </cell>
          <cell r="D153" t="str">
            <v>Raife</v>
          </cell>
        </row>
        <row r="154">
          <cell r="A154">
            <v>118</v>
          </cell>
          <cell r="B154" t="str">
            <v>RE</v>
          </cell>
          <cell r="C154" t="str">
            <v>Real Saints</v>
          </cell>
          <cell r="D154" t="str">
            <v>Rosco</v>
          </cell>
        </row>
        <row r="155">
          <cell r="A155">
            <v>119</v>
          </cell>
          <cell r="B155" t="str">
            <v>KK</v>
          </cell>
          <cell r="C155" t="str">
            <v>Karl's Krushers</v>
          </cell>
          <cell r="D155" t="str">
            <v>Karl</v>
          </cell>
        </row>
        <row r="156">
          <cell r="A156">
            <v>120</v>
          </cell>
          <cell r="B156" t="str">
            <v>MC</v>
          </cell>
          <cell r="C156" t="str">
            <v>Meat &amp; Cheese</v>
          </cell>
          <cell r="D156" t="str">
            <v>Mick</v>
          </cell>
        </row>
        <row r="157">
          <cell r="A157">
            <v>121</v>
          </cell>
          <cell r="B157" t="str">
            <v>MC</v>
          </cell>
          <cell r="C157" t="str">
            <v>Meat &amp; Cheese</v>
          </cell>
          <cell r="D157" t="str">
            <v>Mick</v>
          </cell>
        </row>
        <row r="158">
          <cell r="A158">
            <v>122</v>
          </cell>
          <cell r="B158" t="str">
            <v>KK</v>
          </cell>
          <cell r="C158" t="str">
            <v>Karl's Krushers</v>
          </cell>
          <cell r="D158" t="str">
            <v>Karl</v>
          </cell>
        </row>
        <row r="159">
          <cell r="A159">
            <v>123</v>
          </cell>
          <cell r="B159" t="str">
            <v>RE</v>
          </cell>
          <cell r="C159" t="str">
            <v>Real Saints</v>
          </cell>
          <cell r="D159" t="str">
            <v>Rosco</v>
          </cell>
        </row>
        <row r="160">
          <cell r="A160">
            <v>124</v>
          </cell>
          <cell r="B160" t="str">
            <v>RO</v>
          </cell>
          <cell r="C160" t="str">
            <v>Roofa's Squadron</v>
          </cell>
          <cell r="D160" t="str">
            <v>Raife</v>
          </cell>
        </row>
        <row r="161">
          <cell r="A161">
            <v>125</v>
          </cell>
          <cell r="B161" t="str">
            <v>MP</v>
          </cell>
          <cell r="C161" t="str">
            <v>Mustard Pots</v>
          </cell>
          <cell r="D161" t="str">
            <v>Sammy</v>
          </cell>
        </row>
        <row r="162">
          <cell r="A162">
            <v>126</v>
          </cell>
          <cell r="B162" t="str">
            <v>RH</v>
          </cell>
          <cell r="C162" t="str">
            <v>Rhubarbarians</v>
          </cell>
          <cell r="D162" t="str">
            <v>Heath</v>
          </cell>
        </row>
        <row r="163">
          <cell r="A163">
            <v>127</v>
          </cell>
          <cell r="B163" t="str">
            <v>BS</v>
          </cell>
          <cell r="C163" t="str">
            <v>Buddhastators</v>
          </cell>
          <cell r="D163" t="str">
            <v>Buddha</v>
          </cell>
        </row>
        <row r="164">
          <cell r="A164">
            <v>128</v>
          </cell>
          <cell r="B164" t="str">
            <v>DA</v>
          </cell>
          <cell r="C164" t="str">
            <v>Dark Side</v>
          </cell>
          <cell r="D164" t="str">
            <v>Anand</v>
          </cell>
        </row>
        <row r="165">
          <cell r="A165">
            <v>129</v>
          </cell>
          <cell r="B165" t="str">
            <v>TW</v>
          </cell>
          <cell r="C165" t="str">
            <v>Twaddstars</v>
          </cell>
          <cell r="D165" t="str">
            <v>Twadds</v>
          </cell>
        </row>
        <row r="166">
          <cell r="A166">
            <v>130</v>
          </cell>
          <cell r="B166" t="str">
            <v>MB</v>
          </cell>
          <cell r="C166" t="str">
            <v>Mayblooms</v>
          </cell>
          <cell r="D166" t="str">
            <v>Tobes</v>
          </cell>
        </row>
        <row r="167">
          <cell r="A167">
            <v>131</v>
          </cell>
          <cell r="B167" t="str">
            <v>MB</v>
          </cell>
          <cell r="C167" t="str">
            <v>Mayblooms</v>
          </cell>
          <cell r="D167" t="str">
            <v>Tobes</v>
          </cell>
        </row>
        <row r="168">
          <cell r="A168">
            <v>132</v>
          </cell>
          <cell r="B168" t="str">
            <v>TW</v>
          </cell>
          <cell r="C168" t="str">
            <v>Twaddstars</v>
          </cell>
          <cell r="D168" t="str">
            <v>Twadds</v>
          </cell>
        </row>
        <row r="169">
          <cell r="A169">
            <v>133</v>
          </cell>
          <cell r="B169" t="str">
            <v>DA</v>
          </cell>
          <cell r="C169" t="str">
            <v>Dark Side</v>
          </cell>
          <cell r="D169" t="str">
            <v>Anand</v>
          </cell>
        </row>
        <row r="170">
          <cell r="A170">
            <v>134</v>
          </cell>
          <cell r="B170" t="str">
            <v>BS</v>
          </cell>
          <cell r="C170" t="str">
            <v>Buddhastators</v>
          </cell>
          <cell r="D170" t="str">
            <v>Buddha</v>
          </cell>
        </row>
        <row r="171">
          <cell r="A171">
            <v>135</v>
          </cell>
          <cell r="B171" t="str">
            <v>RH</v>
          </cell>
          <cell r="C171" t="str">
            <v>Rhubarbarians</v>
          </cell>
          <cell r="D171" t="str">
            <v>Heath</v>
          </cell>
        </row>
        <row r="172">
          <cell r="A172">
            <v>136</v>
          </cell>
          <cell r="B172" t="str">
            <v>MP</v>
          </cell>
          <cell r="C172" t="str">
            <v>Mustard Pots</v>
          </cell>
          <cell r="D172" t="str">
            <v>Sammy</v>
          </cell>
        </row>
        <row r="173">
          <cell r="A173">
            <v>137</v>
          </cell>
          <cell r="B173" t="str">
            <v>RO</v>
          </cell>
          <cell r="C173" t="str">
            <v>Roofa's Squadron</v>
          </cell>
          <cell r="D173" t="str">
            <v>Raife</v>
          </cell>
        </row>
        <row r="174">
          <cell r="A174">
            <v>138</v>
          </cell>
          <cell r="B174" t="str">
            <v>RE</v>
          </cell>
          <cell r="C174" t="str">
            <v>Real Saints</v>
          </cell>
          <cell r="D174" t="str">
            <v>Rosco</v>
          </cell>
        </row>
        <row r="175">
          <cell r="A175">
            <v>139</v>
          </cell>
          <cell r="B175" t="str">
            <v>KK</v>
          </cell>
          <cell r="C175" t="str">
            <v>Karl's Krushers</v>
          </cell>
          <cell r="D175" t="str">
            <v>Karl</v>
          </cell>
        </row>
        <row r="176">
          <cell r="A176">
            <v>140</v>
          </cell>
          <cell r="B176" t="str">
            <v>MC</v>
          </cell>
          <cell r="C176" t="str">
            <v>Meat &amp; Cheese</v>
          </cell>
          <cell r="D176" t="str">
            <v>Mick</v>
          </cell>
        </row>
        <row r="177">
          <cell r="A177">
            <v>141</v>
          </cell>
          <cell r="B177" t="str">
            <v>MC</v>
          </cell>
          <cell r="C177" t="str">
            <v>Meat &amp; Cheese</v>
          </cell>
          <cell r="D177" t="str">
            <v>Mick</v>
          </cell>
        </row>
        <row r="178">
          <cell r="A178">
            <v>142</v>
          </cell>
          <cell r="B178" t="str">
            <v>KK</v>
          </cell>
          <cell r="C178" t="str">
            <v>Karl's Krushers</v>
          </cell>
          <cell r="D178" t="str">
            <v>Karl</v>
          </cell>
        </row>
        <row r="179">
          <cell r="A179">
            <v>143</v>
          </cell>
          <cell r="B179" t="str">
            <v>RE</v>
          </cell>
          <cell r="C179" t="str">
            <v>Real Saints</v>
          </cell>
          <cell r="D179" t="str">
            <v>Rosco</v>
          </cell>
        </row>
        <row r="180">
          <cell r="A180">
            <v>144</v>
          </cell>
          <cell r="B180" t="str">
            <v>RO</v>
          </cell>
          <cell r="C180" t="str">
            <v>Roofa's Squadron</v>
          </cell>
          <cell r="D180" t="str">
            <v>Raife</v>
          </cell>
        </row>
        <row r="181">
          <cell r="A181">
            <v>145</v>
          </cell>
          <cell r="B181" t="str">
            <v>MP</v>
          </cell>
          <cell r="C181" t="str">
            <v>Mustard Pots</v>
          </cell>
          <cell r="D181" t="str">
            <v>Sammy</v>
          </cell>
        </row>
        <row r="182">
          <cell r="A182">
            <v>146</v>
          </cell>
          <cell r="B182" t="str">
            <v>RH</v>
          </cell>
          <cell r="C182" t="str">
            <v>Rhubarbarians</v>
          </cell>
          <cell r="D182" t="str">
            <v>Heath</v>
          </cell>
        </row>
        <row r="183">
          <cell r="A183">
            <v>147</v>
          </cell>
          <cell r="B183" t="str">
            <v>BS</v>
          </cell>
          <cell r="C183" t="str">
            <v>Buddhastators</v>
          </cell>
          <cell r="D183" t="str">
            <v>Buddha</v>
          </cell>
        </row>
        <row r="184">
          <cell r="A184">
            <v>148</v>
          </cell>
          <cell r="B184" t="str">
            <v>DA</v>
          </cell>
          <cell r="C184" t="str">
            <v>Dark Side</v>
          </cell>
          <cell r="D184" t="str">
            <v>Anand</v>
          </cell>
        </row>
        <row r="185">
          <cell r="A185">
            <v>149</v>
          </cell>
          <cell r="B185" t="str">
            <v>TW</v>
          </cell>
          <cell r="C185" t="str">
            <v>Twaddstars</v>
          </cell>
          <cell r="D185" t="str">
            <v>Twadds</v>
          </cell>
        </row>
        <row r="186">
          <cell r="A186">
            <v>150</v>
          </cell>
          <cell r="B186" t="str">
            <v>MB</v>
          </cell>
          <cell r="C186" t="str">
            <v>Mayblooms</v>
          </cell>
          <cell r="D186" t="str">
            <v>Tobes</v>
          </cell>
        </row>
        <row r="187">
          <cell r="A187">
            <v>151</v>
          </cell>
          <cell r="B187" t="str">
            <v>MB</v>
          </cell>
          <cell r="C187" t="str">
            <v>Mayblooms</v>
          </cell>
          <cell r="D187" t="str">
            <v>Tobes</v>
          </cell>
        </row>
        <row r="188">
          <cell r="A188">
            <v>152</v>
          </cell>
          <cell r="B188" t="str">
            <v>TW</v>
          </cell>
          <cell r="C188" t="str">
            <v>Twaddstars</v>
          </cell>
          <cell r="D188" t="str">
            <v>Twadds</v>
          </cell>
        </row>
        <row r="189">
          <cell r="A189">
            <v>153</v>
          </cell>
          <cell r="B189" t="str">
            <v>DA</v>
          </cell>
          <cell r="C189" t="str">
            <v>Dark Side</v>
          </cell>
          <cell r="D189" t="str">
            <v>Anand</v>
          </cell>
        </row>
        <row r="190">
          <cell r="A190">
            <v>154</v>
          </cell>
          <cell r="B190" t="str">
            <v>BS</v>
          </cell>
          <cell r="C190" t="str">
            <v>Buddhastators</v>
          </cell>
          <cell r="D190" t="str">
            <v>Buddha</v>
          </cell>
        </row>
        <row r="191">
          <cell r="A191">
            <v>155</v>
          </cell>
          <cell r="B191" t="str">
            <v>RH</v>
          </cell>
          <cell r="C191" t="str">
            <v>Rhubarbarians</v>
          </cell>
          <cell r="D191" t="str">
            <v>Heath</v>
          </cell>
        </row>
        <row r="192">
          <cell r="A192">
            <v>156</v>
          </cell>
          <cell r="B192" t="str">
            <v>MP</v>
          </cell>
          <cell r="C192" t="str">
            <v>Mustard Pots</v>
          </cell>
          <cell r="D192" t="str">
            <v>Sammy</v>
          </cell>
        </row>
        <row r="193">
          <cell r="A193">
            <v>157</v>
          </cell>
          <cell r="B193" t="str">
            <v>RO</v>
          </cell>
          <cell r="C193" t="str">
            <v>Roofa's Squadron</v>
          </cell>
          <cell r="D193" t="str">
            <v>Raife</v>
          </cell>
        </row>
        <row r="194">
          <cell r="A194">
            <v>158</v>
          </cell>
          <cell r="B194" t="str">
            <v>RE</v>
          </cell>
          <cell r="C194" t="str">
            <v>Real Saints</v>
          </cell>
          <cell r="D194" t="str">
            <v>Rosco</v>
          </cell>
        </row>
        <row r="195">
          <cell r="A195">
            <v>159</v>
          </cell>
          <cell r="B195" t="str">
            <v>KK</v>
          </cell>
          <cell r="C195" t="str">
            <v>Karl's Krushers</v>
          </cell>
          <cell r="D195" t="str">
            <v>Karl</v>
          </cell>
        </row>
        <row r="196">
          <cell r="A196">
            <v>160</v>
          </cell>
          <cell r="B196" t="str">
            <v>MC</v>
          </cell>
          <cell r="C196" t="str">
            <v>Meat &amp; Cheese</v>
          </cell>
          <cell r="D196" t="str">
            <v>Mick</v>
          </cell>
        </row>
        <row r="197">
          <cell r="A197">
            <v>161</v>
          </cell>
          <cell r="B197" t="str">
            <v>MC</v>
          </cell>
          <cell r="C197" t="str">
            <v>Meat &amp; Cheese</v>
          </cell>
          <cell r="D197" t="str">
            <v>Mick</v>
          </cell>
        </row>
        <row r="198">
          <cell r="A198">
            <v>162</v>
          </cell>
          <cell r="B198" t="str">
            <v>RO</v>
          </cell>
          <cell r="C198" t="str">
            <v>Roofa's Squadron</v>
          </cell>
          <cell r="D198" t="str">
            <v>Raife</v>
          </cell>
        </row>
        <row r="199">
          <cell r="A199">
            <v>163</v>
          </cell>
          <cell r="B199" t="str">
            <v>MP</v>
          </cell>
          <cell r="C199" t="str">
            <v>Mustard Pots</v>
          </cell>
          <cell r="D199" t="str">
            <v>Sammy</v>
          </cell>
        </row>
        <row r="200">
          <cell r="A200">
            <v>164</v>
          </cell>
          <cell r="B200" t="str">
            <v>BS</v>
          </cell>
          <cell r="C200" t="str">
            <v>Buddhastators</v>
          </cell>
          <cell r="D200" t="str">
            <v>Buddha</v>
          </cell>
        </row>
        <row r="201">
          <cell r="A201">
            <v>165</v>
          </cell>
          <cell r="B201" t="str">
            <v>DA</v>
          </cell>
          <cell r="C201" t="str">
            <v>Dark Side</v>
          </cell>
          <cell r="D201" t="str">
            <v>Anand</v>
          </cell>
        </row>
        <row r="202">
          <cell r="A202">
            <v>166</v>
          </cell>
          <cell r="B202" t="str">
            <v>MB</v>
          </cell>
          <cell r="C202" t="str">
            <v>Mayblooms</v>
          </cell>
          <cell r="D202" t="str">
            <v>Tobes</v>
          </cell>
        </row>
        <row r="203">
          <cell r="A203">
            <v>167</v>
          </cell>
          <cell r="B203" t="str">
            <v>XX</v>
          </cell>
          <cell r="C203" t="str">
            <v>DRAFT COMPLETE</v>
          </cell>
          <cell r="D203" t="str">
            <v>XX</v>
          </cell>
        </row>
        <row r="204">
          <cell r="A204">
            <v>168</v>
          </cell>
          <cell r="B204" t="str">
            <v>XX</v>
          </cell>
          <cell r="C204" t="str">
            <v>DRAFT COMPLETE</v>
          </cell>
          <cell r="D204" t="str">
            <v>XX</v>
          </cell>
        </row>
        <row r="205">
          <cell r="A205">
            <v>169</v>
          </cell>
          <cell r="B205" t="str">
            <v>XX</v>
          </cell>
          <cell r="C205" t="str">
            <v>DRAFT COMPLETE</v>
          </cell>
          <cell r="D205" t="str">
            <v>XX</v>
          </cell>
        </row>
        <row r="206">
          <cell r="A206">
            <v>170</v>
          </cell>
          <cell r="B206" t="str">
            <v>XX</v>
          </cell>
          <cell r="C206" t="str">
            <v>DRAFT COMPLETE</v>
          </cell>
          <cell r="D206" t="str">
            <v>XX</v>
          </cell>
        </row>
        <row r="207">
          <cell r="A207">
            <v>171</v>
          </cell>
          <cell r="B207" t="str">
            <v>XX</v>
          </cell>
          <cell r="C207" t="str">
            <v>DRAFT COMPLETE</v>
          </cell>
          <cell r="D207" t="str">
            <v>XX</v>
          </cell>
        </row>
        <row r="208">
          <cell r="A208">
            <v>172</v>
          </cell>
          <cell r="B208" t="str">
            <v>XX</v>
          </cell>
          <cell r="C208" t="str">
            <v>DRAFT COMPLETE</v>
          </cell>
          <cell r="D208" t="str">
            <v>XX</v>
          </cell>
        </row>
        <row r="209">
          <cell r="A209">
            <v>173</v>
          </cell>
          <cell r="B209" t="str">
            <v>XX</v>
          </cell>
          <cell r="C209" t="str">
            <v>DRAFT COMPLETE</v>
          </cell>
          <cell r="D209" t="str">
            <v>XX</v>
          </cell>
        </row>
        <row r="210">
          <cell r="A210">
            <v>174</v>
          </cell>
          <cell r="B210" t="str">
            <v>XX</v>
          </cell>
          <cell r="C210" t="str">
            <v>DRAFT COMPLETE</v>
          </cell>
          <cell r="D210" t="str">
            <v>XX</v>
          </cell>
        </row>
        <row r="211">
          <cell r="A211">
            <v>175</v>
          </cell>
          <cell r="B211" t="str">
            <v>XX</v>
          </cell>
          <cell r="C211" t="str">
            <v>DRAFT COMPLETE</v>
          </cell>
          <cell r="D211" t="str">
            <v>XX</v>
          </cell>
        </row>
        <row r="212">
          <cell r="A212">
            <v>176</v>
          </cell>
          <cell r="B212" t="str">
            <v>XX</v>
          </cell>
          <cell r="C212" t="str">
            <v>DRAFT COMPLETE</v>
          </cell>
          <cell r="D212" t="str">
            <v>XX</v>
          </cell>
        </row>
        <row r="213">
          <cell r="A213">
            <v>177</v>
          </cell>
          <cell r="B213" t="str">
            <v>XX</v>
          </cell>
          <cell r="C213" t="str">
            <v>DRAFT COMPLETE</v>
          </cell>
          <cell r="D213" t="str">
            <v>XX</v>
          </cell>
        </row>
        <row r="214">
          <cell r="A214">
            <v>178</v>
          </cell>
          <cell r="B214" t="str">
            <v>XX</v>
          </cell>
          <cell r="C214" t="str">
            <v>DRAFT COMPLETE</v>
          </cell>
          <cell r="D214" t="str">
            <v>XX</v>
          </cell>
        </row>
        <row r="215">
          <cell r="A215">
            <v>179</v>
          </cell>
          <cell r="B215" t="str">
            <v>XX</v>
          </cell>
          <cell r="C215" t="str">
            <v>DRAFT COMPLETE</v>
          </cell>
          <cell r="D215" t="str">
            <v>XX</v>
          </cell>
        </row>
        <row r="216">
          <cell r="A216">
            <v>180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andrewtwaddle@gmail.com" TargetMode="External"/><Relationship Id="rId2" Type="http://schemas.openxmlformats.org/officeDocument/2006/relationships/hyperlink" Target="mailto:andrewtwaddle@gmail.com" TargetMode="External"/><Relationship Id="rId3" Type="http://schemas.openxmlformats.org/officeDocument/2006/relationships/hyperlink" Target="mailto:whoismichaelhealy@gmail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Relationship Id="rId2" Type="http://schemas.openxmlformats.org/officeDocument/2006/relationships/vmlDrawing" Target="../drawings/vmlDrawing2.vml"/><Relationship Id="rId3" Type="http://schemas.openxmlformats.org/officeDocument/2006/relationships/comments" Target="../comments2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3.vml"/><Relationship Id="rId2" Type="http://schemas.openxmlformats.org/officeDocument/2006/relationships/comments" Target="../comments3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Relationship Id="rId2" Type="http://schemas.openxmlformats.org/officeDocument/2006/relationships/vmlDrawing" Target="../drawings/vmlDrawing4.vml"/><Relationship Id="rId3" Type="http://schemas.openxmlformats.org/officeDocument/2006/relationships/comments" Target="../comments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 enableFormatConditionsCalculation="0"/>
  <dimension ref="B1:L18"/>
  <sheetViews>
    <sheetView zoomScale="125" workbookViewId="0">
      <selection activeCell="B2" sqref="B2"/>
    </sheetView>
  </sheetViews>
  <sheetFormatPr baseColWidth="10" defaultColWidth="7.85546875" defaultRowHeight="12" x14ac:dyDescent="0"/>
  <cols>
    <col min="1" max="1" width="2.5703125" style="5" customWidth="1"/>
    <col min="2" max="2" width="5.7109375" style="5" customWidth="1"/>
    <col min="3" max="3" width="8.42578125" style="5" customWidth="1"/>
    <col min="4" max="4" width="8" style="5" customWidth="1"/>
    <col min="5" max="5" width="11.5703125" style="5" customWidth="1"/>
    <col min="6" max="6" width="7.28515625" style="5" customWidth="1"/>
    <col min="7" max="7" width="18.7109375" style="5" bestFit="1" customWidth="1"/>
    <col min="8" max="8" width="16" style="5" bestFit="1" customWidth="1"/>
    <col min="9" max="9" width="13.7109375" style="6" customWidth="1"/>
    <col min="10" max="10" width="29.42578125" style="5" customWidth="1"/>
    <col min="11" max="11" width="7.42578125" style="7" customWidth="1"/>
    <col min="12" max="16384" width="7.85546875" style="5"/>
  </cols>
  <sheetData>
    <row r="1" spans="2:12" ht="18">
      <c r="B1" s="72" t="s">
        <v>0</v>
      </c>
    </row>
    <row r="2" spans="2:12" ht="13" thickBot="1"/>
    <row r="3" spans="2:12">
      <c r="B3" s="61"/>
      <c r="C3" s="62" t="s">
        <v>1</v>
      </c>
      <c r="D3" s="63"/>
      <c r="E3" s="63"/>
      <c r="F3" s="62"/>
      <c r="G3" s="62"/>
      <c r="H3" s="62"/>
      <c r="I3" s="64"/>
      <c r="J3" s="62"/>
      <c r="K3" s="71"/>
    </row>
    <row r="4" spans="2:12" ht="13" thickBot="1">
      <c r="B4" s="229" t="s">
        <v>2</v>
      </c>
      <c r="C4" s="230" t="s">
        <v>3</v>
      </c>
      <c r="D4" s="230" t="s">
        <v>4</v>
      </c>
      <c r="E4" s="230" t="s">
        <v>5</v>
      </c>
      <c r="F4" s="230" t="s">
        <v>6</v>
      </c>
      <c r="G4" s="230" t="s">
        <v>7</v>
      </c>
      <c r="H4" s="230" t="s">
        <v>8</v>
      </c>
      <c r="I4" s="231" t="s">
        <v>9</v>
      </c>
      <c r="J4" s="230" t="s">
        <v>10</v>
      </c>
      <c r="K4" s="232" t="s">
        <v>11</v>
      </c>
    </row>
    <row r="5" spans="2:12" ht="13">
      <c r="B5" s="65">
        <v>1</v>
      </c>
      <c r="C5" s="66" t="s">
        <v>12</v>
      </c>
      <c r="D5" s="66" t="s">
        <v>13</v>
      </c>
      <c r="E5" s="66" t="s">
        <v>14</v>
      </c>
      <c r="F5" s="66" t="s">
        <v>13</v>
      </c>
      <c r="G5" s="66" t="s">
        <v>15</v>
      </c>
      <c r="H5" s="66" t="s">
        <v>16</v>
      </c>
      <c r="I5" s="69" t="s">
        <v>17</v>
      </c>
      <c r="J5" s="67" t="s">
        <v>18</v>
      </c>
      <c r="K5" s="68"/>
    </row>
    <row r="6" spans="2:12" ht="13">
      <c r="B6" s="65">
        <v>2</v>
      </c>
      <c r="C6" s="66" t="s">
        <v>19</v>
      </c>
      <c r="D6" s="66" t="s">
        <v>20</v>
      </c>
      <c r="E6" s="66" t="s">
        <v>21</v>
      </c>
      <c r="F6" s="66" t="s">
        <v>20</v>
      </c>
      <c r="G6" s="66" t="s">
        <v>22</v>
      </c>
      <c r="H6" s="66" t="s">
        <v>23</v>
      </c>
      <c r="I6" s="69" t="s">
        <v>24</v>
      </c>
      <c r="J6" s="67" t="s">
        <v>25</v>
      </c>
      <c r="K6" s="68"/>
    </row>
    <row r="7" spans="2:12" ht="13">
      <c r="B7" s="65">
        <v>3</v>
      </c>
      <c r="C7" s="292" t="s">
        <v>12</v>
      </c>
      <c r="D7" s="292" t="s">
        <v>26</v>
      </c>
      <c r="E7" s="292" t="s">
        <v>27</v>
      </c>
      <c r="F7" s="292" t="s">
        <v>26</v>
      </c>
      <c r="G7" s="292" t="s">
        <v>28</v>
      </c>
      <c r="H7" s="292" t="s">
        <v>29</v>
      </c>
      <c r="I7" s="293" t="s">
        <v>30</v>
      </c>
      <c r="J7" s="294" t="s">
        <v>31</v>
      </c>
      <c r="K7" s="295"/>
    </row>
    <row r="8" spans="2:12" ht="13">
      <c r="B8" s="296">
        <v>4</v>
      </c>
      <c r="C8" s="66" t="s">
        <v>32</v>
      </c>
      <c r="D8" s="66" t="s">
        <v>33</v>
      </c>
      <c r="E8" s="66" t="s">
        <v>34</v>
      </c>
      <c r="F8" s="66" t="s">
        <v>33</v>
      </c>
      <c r="G8" s="66" t="s">
        <v>35</v>
      </c>
      <c r="H8" s="66" t="s">
        <v>36</v>
      </c>
      <c r="I8" s="69" t="s">
        <v>37</v>
      </c>
      <c r="J8" s="67" t="s">
        <v>38</v>
      </c>
      <c r="K8" s="68"/>
    </row>
    <row r="9" spans="2:12" ht="13">
      <c r="B9" s="65">
        <v>5</v>
      </c>
      <c r="C9" s="66" t="s">
        <v>39</v>
      </c>
      <c r="D9" s="66" t="s">
        <v>40</v>
      </c>
      <c r="E9" s="66" t="str">
        <f>D9 &amp; " " &amp; C9</f>
        <v>Anand Senthi</v>
      </c>
      <c r="F9" s="66" t="str">
        <f>D9</f>
        <v>Anand</v>
      </c>
      <c r="G9" s="66" t="s">
        <v>41</v>
      </c>
      <c r="H9" s="66" t="s">
        <v>42</v>
      </c>
      <c r="I9" s="69" t="s">
        <v>43</v>
      </c>
      <c r="J9" s="67" t="s">
        <v>44</v>
      </c>
      <c r="K9" s="68"/>
    </row>
    <row r="10" spans="2:12" ht="13">
      <c r="B10" s="65">
        <v>6</v>
      </c>
      <c r="C10" s="175" t="s">
        <v>45</v>
      </c>
      <c r="D10" s="175" t="s">
        <v>46</v>
      </c>
      <c r="E10" s="175" t="s">
        <v>47</v>
      </c>
      <c r="F10" s="175" t="s">
        <v>46</v>
      </c>
      <c r="G10" s="175" t="s">
        <v>48</v>
      </c>
      <c r="H10" s="175" t="s">
        <v>49</v>
      </c>
      <c r="I10" s="176" t="s">
        <v>50</v>
      </c>
      <c r="J10" s="177" t="s">
        <v>51</v>
      </c>
      <c r="K10" s="178"/>
    </row>
    <row r="11" spans="2:12" ht="13">
      <c r="B11" s="65">
        <v>7</v>
      </c>
      <c r="C11" s="66" t="s">
        <v>52</v>
      </c>
      <c r="D11" s="66" t="s">
        <v>53</v>
      </c>
      <c r="E11" s="66" t="s">
        <v>54</v>
      </c>
      <c r="F11" s="66" t="s">
        <v>55</v>
      </c>
      <c r="G11" s="66" t="s">
        <v>56</v>
      </c>
      <c r="H11" s="66" t="s">
        <v>57</v>
      </c>
      <c r="I11" s="69" t="s">
        <v>58</v>
      </c>
      <c r="J11" s="67" t="s">
        <v>59</v>
      </c>
      <c r="K11" s="68"/>
      <c r="L11" s="234"/>
    </row>
    <row r="12" spans="2:12" ht="13">
      <c r="B12" s="65">
        <v>8</v>
      </c>
      <c r="C12" s="66" t="s">
        <v>60</v>
      </c>
      <c r="D12" s="66" t="s">
        <v>61</v>
      </c>
      <c r="E12" s="66" t="s">
        <v>62</v>
      </c>
      <c r="F12" s="66" t="s">
        <v>61</v>
      </c>
      <c r="G12" s="66" t="s">
        <v>63</v>
      </c>
      <c r="H12" s="66" t="s">
        <v>64</v>
      </c>
      <c r="I12" s="69" t="s">
        <v>65</v>
      </c>
      <c r="J12" s="67" t="s">
        <v>66</v>
      </c>
      <c r="K12" s="68"/>
    </row>
    <row r="13" spans="2:12" s="9" customFormat="1" ht="13">
      <c r="B13" s="65">
        <v>9</v>
      </c>
      <c r="C13" s="66" t="s">
        <v>67</v>
      </c>
      <c r="D13" s="66" t="s">
        <v>68</v>
      </c>
      <c r="E13" s="66" t="str">
        <f>D13 &amp; " " &amp; C13</f>
        <v>Karl Wendt</v>
      </c>
      <c r="F13" s="66" t="str">
        <f>D13</f>
        <v>Karl</v>
      </c>
      <c r="G13" s="66" t="s">
        <v>69</v>
      </c>
      <c r="H13" s="66" t="s">
        <v>70</v>
      </c>
      <c r="I13" s="69" t="s">
        <v>71</v>
      </c>
      <c r="J13" s="67" t="s">
        <v>72</v>
      </c>
      <c r="K13" s="68"/>
    </row>
    <row r="14" spans="2:12" ht="14" thickBot="1">
      <c r="B14" s="70">
        <v>10</v>
      </c>
      <c r="C14" s="66" t="s">
        <v>73</v>
      </c>
      <c r="D14" s="66" t="s">
        <v>74</v>
      </c>
      <c r="E14" s="66" t="s">
        <v>75</v>
      </c>
      <c r="F14" s="66" t="s">
        <v>74</v>
      </c>
      <c r="G14" s="66" t="s">
        <v>76</v>
      </c>
      <c r="H14" s="66" t="s">
        <v>77</v>
      </c>
      <c r="I14" s="69" t="s">
        <v>78</v>
      </c>
      <c r="J14" s="67" t="s">
        <v>79</v>
      </c>
      <c r="K14" s="68"/>
    </row>
    <row r="18" spans="11:11">
      <c r="K18" s="268"/>
    </row>
  </sheetData>
  <phoneticPr fontId="5"/>
  <hyperlinks>
    <hyperlink ref="J6" r:id="rId1" display="andrewtwaddle@gmail.com"/>
    <hyperlink ref="J9" r:id="rId2" display="andrewtwaddle@gmail.com"/>
    <hyperlink ref="J11" r:id="rId3" display="whoismichaelhealy@gmail.com"/>
  </hyperlinks>
  <pageMargins left="0.75" right="0.75" top="1" bottom="1" header="0.5" footer="0.5"/>
  <pageSetup paperSize="9" orientation="portrait" horizontalDpi="4294967292" verticalDpi="4294967292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 enableFormatConditionsCalculation="0">
    <pageSetUpPr fitToPage="1"/>
  </sheetPr>
  <dimension ref="A1:P20"/>
  <sheetViews>
    <sheetView workbookViewId="0">
      <selection activeCell="D8" sqref="D8"/>
    </sheetView>
  </sheetViews>
  <sheetFormatPr baseColWidth="10" defaultColWidth="11" defaultRowHeight="13" x14ac:dyDescent="0"/>
  <cols>
    <col min="1" max="1" width="5.42578125" customWidth="1"/>
    <col min="2" max="2" width="10.140625" customWidth="1"/>
    <col min="3" max="3" width="4" hidden="1" customWidth="1"/>
    <col min="4" max="4" width="29.28515625" bestFit="1" customWidth="1"/>
    <col min="5" max="5" width="18.42578125" customWidth="1"/>
    <col min="6" max="6" width="7.85546875" customWidth="1"/>
    <col min="7" max="7" width="8" customWidth="1"/>
    <col min="8" max="8" width="8.5703125" customWidth="1"/>
    <col min="9" max="9" width="7.140625" customWidth="1"/>
    <col min="10" max="10" width="8.5703125" bestFit="1" customWidth="1"/>
    <col min="11" max="11" width="8.5703125" customWidth="1"/>
    <col min="12" max="12" width="11.5703125" bestFit="1" customWidth="1"/>
    <col min="13" max="13" width="11.5703125" customWidth="1"/>
    <col min="14" max="14" width="12" bestFit="1" customWidth="1"/>
    <col min="15" max="15" width="27.28515625" customWidth="1"/>
    <col min="16" max="16" width="8.28515625" customWidth="1"/>
  </cols>
  <sheetData>
    <row r="1" spans="1:14" ht="20">
      <c r="A1" s="12" t="s">
        <v>80</v>
      </c>
    </row>
    <row r="4" spans="1:14" ht="14" thickBot="1"/>
    <row r="5" spans="1:14" ht="18">
      <c r="B5" s="22" t="s">
        <v>81</v>
      </c>
      <c r="C5" s="23" t="s">
        <v>82</v>
      </c>
      <c r="D5" s="23" t="s">
        <v>83</v>
      </c>
      <c r="E5" s="23" t="s">
        <v>1</v>
      </c>
      <c r="F5" s="23" t="s">
        <v>84</v>
      </c>
      <c r="G5" s="23" t="s">
        <v>85</v>
      </c>
      <c r="H5" s="23" t="s">
        <v>86</v>
      </c>
      <c r="I5" s="23" t="s">
        <v>87</v>
      </c>
      <c r="J5" s="23" t="s">
        <v>88</v>
      </c>
      <c r="K5" s="23" t="s">
        <v>89</v>
      </c>
      <c r="L5" s="23" t="s">
        <v>90</v>
      </c>
      <c r="M5" s="78" t="s">
        <v>91</v>
      </c>
      <c r="N5" s="24" t="s">
        <v>92</v>
      </c>
    </row>
    <row r="6" spans="1:14" ht="18">
      <c r="B6" s="237">
        <v>1</v>
      </c>
      <c r="C6" s="17">
        <v>7</v>
      </c>
      <c r="D6" s="19" t="str">
        <f>VLOOKUP(C6,'Coaches'' Details'!$B$3:$K$14,6)</f>
        <v>Twaddstars</v>
      </c>
      <c r="E6" s="17" t="str">
        <f>VLOOKUP(C6,'Coaches'' Details'!$B$3:$K$14,4)</f>
        <v>Andrew Twaddle</v>
      </c>
      <c r="F6" s="19">
        <f t="shared" ref="F6:F15" si="0">4*G6+2*I6</f>
        <v>52</v>
      </c>
      <c r="G6" s="17">
        <f>VLOOKUP($C6,'2016 Results'!$AK$3:$AQ$13,3)</f>
        <v>13</v>
      </c>
      <c r="H6" s="17">
        <f>VLOOKUP($C6,'2016 Results'!$AK$3:$AQ$13,4)</f>
        <v>5</v>
      </c>
      <c r="I6" s="17">
        <f>VLOOKUP($C6,'2016 Results'!$AK$3:$AQ$13,5)</f>
        <v>0</v>
      </c>
      <c r="J6" s="136">
        <f>VLOOKUP($C6,'2016 Results'!$AK$3:$AQ$13,6)</f>
        <v>3710</v>
      </c>
      <c r="K6" s="81">
        <f t="shared" ref="K6:K15" si="1">J6/(G6+H6+I6)</f>
        <v>206.11111111111111</v>
      </c>
      <c r="L6" s="136">
        <f>VLOOKUP($C6,'2016 Results'!$AK$3:$AQ$13,7)</f>
        <v>3350.5</v>
      </c>
      <c r="M6" s="83">
        <f t="shared" ref="M6:M15" si="2">L6/(G6+H6+I6)</f>
        <v>186.13888888888889</v>
      </c>
      <c r="N6" s="79">
        <f t="shared" ref="N6:N15" si="3">J6/L6</f>
        <v>1.1072974182957767</v>
      </c>
    </row>
    <row r="7" spans="1:14" ht="18">
      <c r="B7" s="238">
        <v>2</v>
      </c>
      <c r="C7" s="17">
        <v>2</v>
      </c>
      <c r="D7" s="19" t="str">
        <f>VLOOKUP(C7,'Coaches'' Details'!$B$3:$K$14,6)</f>
        <v>Mustard Pots</v>
      </c>
      <c r="E7" s="17" t="str">
        <f>VLOOKUP(C7,'Coaches'' Details'!$B$3:$K$14,4)</f>
        <v>Sam Devine</v>
      </c>
      <c r="F7" s="19">
        <f t="shared" si="0"/>
        <v>44</v>
      </c>
      <c r="G7" s="17">
        <f>VLOOKUP($C7,'2016 Results'!$AK$3:$AQ$13,3)</f>
        <v>11</v>
      </c>
      <c r="H7" s="17">
        <f>VLOOKUP($C7,'2016 Results'!$AK$3:$AQ$13,4)</f>
        <v>7</v>
      </c>
      <c r="I7" s="17">
        <f>VLOOKUP($C7,'2016 Results'!$AK$3:$AQ$13,5)</f>
        <v>0</v>
      </c>
      <c r="J7" s="136">
        <f>VLOOKUP($C7,'2016 Results'!$AK$3:$AQ$13,6)</f>
        <v>3680</v>
      </c>
      <c r="K7" s="81">
        <f t="shared" si="1"/>
        <v>204.44444444444446</v>
      </c>
      <c r="L7" s="136">
        <f>VLOOKUP($C7,'2016 Results'!$AK$3:$AQ$13,7)</f>
        <v>3613.5</v>
      </c>
      <c r="M7" s="83">
        <f t="shared" si="2"/>
        <v>200.75</v>
      </c>
      <c r="N7" s="79">
        <f t="shared" si="3"/>
        <v>1.0184032101840321</v>
      </c>
    </row>
    <row r="8" spans="1:14" ht="18">
      <c r="B8" s="238">
        <v>3</v>
      </c>
      <c r="C8" s="17">
        <v>5</v>
      </c>
      <c r="D8" s="19" t="str">
        <f>VLOOKUP(C8,'Coaches'' Details'!$B$3:$K$14,6)</f>
        <v>Dark Side</v>
      </c>
      <c r="E8" s="17" t="str">
        <f>VLOOKUP(C8,'Coaches'' Details'!$B$3:$K$14,4)</f>
        <v>Anand Senthi</v>
      </c>
      <c r="F8" s="19">
        <f t="shared" si="0"/>
        <v>44</v>
      </c>
      <c r="G8" s="17">
        <f>VLOOKUP($C8,'2016 Results'!$AK$3:$AQ$13,3)</f>
        <v>11</v>
      </c>
      <c r="H8" s="17">
        <f>VLOOKUP($C8,'2016 Results'!$AK$3:$AQ$13,4)</f>
        <v>7</v>
      </c>
      <c r="I8" s="17">
        <f>VLOOKUP($C8,'2016 Results'!$AK$3:$AQ$13,5)</f>
        <v>0</v>
      </c>
      <c r="J8" s="136">
        <f>VLOOKUP($C8,'2016 Results'!$AK$3:$AQ$13,6)</f>
        <v>3536.5</v>
      </c>
      <c r="K8" s="81">
        <f t="shared" si="1"/>
        <v>196.47222222222223</v>
      </c>
      <c r="L8" s="136">
        <f>VLOOKUP($C8,'2016 Results'!$AK$3:$AQ$13,7)</f>
        <v>3426</v>
      </c>
      <c r="M8" s="83">
        <f t="shared" si="2"/>
        <v>190.33333333333334</v>
      </c>
      <c r="N8" s="79">
        <f t="shared" si="3"/>
        <v>1.0322533566841798</v>
      </c>
    </row>
    <row r="9" spans="1:14" ht="18">
      <c r="B9" s="238">
        <v>4</v>
      </c>
      <c r="C9" s="17">
        <v>6</v>
      </c>
      <c r="D9" s="19" t="str">
        <f>VLOOKUP(C9,'Coaches'' Details'!$B$3:$K$14,6)</f>
        <v>Rapid Sossage</v>
      </c>
      <c r="E9" s="17" t="str">
        <f>VLOOKUP(C9,'Coaches'' Details'!$B$3:$K$14,4)</f>
        <v>Michael Healy</v>
      </c>
      <c r="F9" s="19">
        <f t="shared" si="0"/>
        <v>36</v>
      </c>
      <c r="G9" s="17">
        <f>VLOOKUP($C9,'2016 Results'!$AK$3:$AQ$13,3)</f>
        <v>9</v>
      </c>
      <c r="H9" s="17">
        <f>VLOOKUP($C9,'2016 Results'!$AK$3:$AQ$13,4)</f>
        <v>9</v>
      </c>
      <c r="I9" s="17">
        <f>VLOOKUP($C9,'2016 Results'!$AK$3:$AQ$13,5)</f>
        <v>0</v>
      </c>
      <c r="J9" s="136">
        <f>VLOOKUP($C9,'2016 Results'!$AK$3:$AQ$13,6)</f>
        <v>3364.5</v>
      </c>
      <c r="K9" s="81">
        <f t="shared" si="1"/>
        <v>186.91666666666666</v>
      </c>
      <c r="L9" s="136">
        <f>VLOOKUP($C9,'2016 Results'!$AK$3:$AQ$13,7)</f>
        <v>3161</v>
      </c>
      <c r="M9" s="83">
        <f t="shared" si="2"/>
        <v>175.61111111111111</v>
      </c>
      <c r="N9" s="79">
        <f t="shared" si="3"/>
        <v>1.0643783612780766</v>
      </c>
    </row>
    <row r="10" spans="1:14" ht="18">
      <c r="B10" s="238">
        <v>5</v>
      </c>
      <c r="C10" s="17">
        <v>4</v>
      </c>
      <c r="D10" s="19" t="str">
        <f>VLOOKUP(C10,'Coaches'' Details'!$B$3:$K$14,6)</f>
        <v>May Blooms</v>
      </c>
      <c r="E10" s="17" t="str">
        <f>VLOOKUP(C10,'Coaches'' Details'!$B$3:$K$14,4)</f>
        <v>Toby Hambling</v>
      </c>
      <c r="F10" s="19">
        <f t="shared" si="0"/>
        <v>32</v>
      </c>
      <c r="G10" s="17">
        <f>VLOOKUP($C10,'2016 Results'!$AK$3:$AQ$13,3)</f>
        <v>8</v>
      </c>
      <c r="H10" s="17">
        <f>VLOOKUP($C10,'2016 Results'!$AK$3:$AQ$13,4)</f>
        <v>10</v>
      </c>
      <c r="I10" s="17">
        <f>VLOOKUP($C10,'2016 Results'!$AK$3:$AQ$13,5)</f>
        <v>0</v>
      </c>
      <c r="J10" s="136">
        <f>VLOOKUP($C10,'2016 Results'!$AK$3:$AQ$13,6)</f>
        <v>3359</v>
      </c>
      <c r="K10" s="81">
        <f t="shared" si="1"/>
        <v>186.61111111111111</v>
      </c>
      <c r="L10" s="136">
        <f>VLOOKUP($C10,'2016 Results'!$AK$3:$AQ$13,7)</f>
        <v>3395</v>
      </c>
      <c r="M10" s="83">
        <f t="shared" si="2"/>
        <v>188.61111111111111</v>
      </c>
      <c r="N10" s="79">
        <f t="shared" si="3"/>
        <v>0.98939617083946985</v>
      </c>
    </row>
    <row r="11" spans="1:14" ht="18">
      <c r="B11" s="238">
        <v>6</v>
      </c>
      <c r="C11" s="17">
        <v>3</v>
      </c>
      <c r="D11" s="19" t="str">
        <f>VLOOKUP(C11,'Coaches'' Details'!$B$3:$K$14,6)</f>
        <v>Rhubarbarians</v>
      </c>
      <c r="E11" s="17" t="str">
        <f>VLOOKUP(C11,'Coaches'' Details'!$B$3:$K$14,4)</f>
        <v>Heath Branigan</v>
      </c>
      <c r="F11" s="19">
        <f t="shared" si="0"/>
        <v>32</v>
      </c>
      <c r="G11" s="17">
        <f>VLOOKUP($C11,'2016 Results'!$AK$3:$AQ$13,3)</f>
        <v>8</v>
      </c>
      <c r="H11" s="17">
        <f>VLOOKUP($C11,'2016 Results'!$AK$3:$AQ$13,4)</f>
        <v>10</v>
      </c>
      <c r="I11" s="17">
        <f>VLOOKUP($C11,'2016 Results'!$AK$3:$AQ$13,5)</f>
        <v>0</v>
      </c>
      <c r="J11" s="136">
        <f>VLOOKUP($C11,'2016 Results'!$AK$3:$AQ$13,6)</f>
        <v>3284.5</v>
      </c>
      <c r="K11" s="81">
        <f t="shared" si="1"/>
        <v>182.47222222222223</v>
      </c>
      <c r="L11" s="136">
        <f>VLOOKUP($C11,'2016 Results'!$AK$3:$AQ$13,7)</f>
        <v>3371.5</v>
      </c>
      <c r="M11" s="83">
        <f t="shared" si="2"/>
        <v>187.30555555555554</v>
      </c>
      <c r="N11" s="79">
        <f t="shared" si="3"/>
        <v>0.97419546196055173</v>
      </c>
    </row>
    <row r="12" spans="1:14" ht="18">
      <c r="B12" s="238">
        <v>7</v>
      </c>
      <c r="C12" s="17">
        <v>10</v>
      </c>
      <c r="D12" s="19" t="str">
        <f>VLOOKUP(C12,'Coaches'' Details'!$B$3:$K$14,6)</f>
        <v>Buddha's Brewsers</v>
      </c>
      <c r="E12" s="17" t="str">
        <f>VLOOKUP(C12,'Coaches'' Details'!$B$3:$K$14,4)</f>
        <v>Paul Edwards</v>
      </c>
      <c r="F12" s="19">
        <f t="shared" si="0"/>
        <v>32</v>
      </c>
      <c r="G12" s="17">
        <f>VLOOKUP($C12,'2016 Results'!$AK$3:$AQ$13,3)</f>
        <v>8</v>
      </c>
      <c r="H12" s="17">
        <f>VLOOKUP($C12,'2016 Results'!$AK$3:$AQ$13,4)</f>
        <v>10</v>
      </c>
      <c r="I12" s="17">
        <f>VLOOKUP($C12,'2016 Results'!$AK$3:$AQ$13,5)</f>
        <v>0</v>
      </c>
      <c r="J12" s="136">
        <f>VLOOKUP($C12,'2016 Results'!$AK$3:$AQ$13,6)</f>
        <v>3263</v>
      </c>
      <c r="K12" s="81">
        <f t="shared" si="1"/>
        <v>181.27777777777777</v>
      </c>
      <c r="L12" s="136">
        <f>VLOOKUP($C12,'2016 Results'!$AK$3:$AQ$13,7)</f>
        <v>3417.5</v>
      </c>
      <c r="M12" s="83">
        <f t="shared" si="2"/>
        <v>189.86111111111111</v>
      </c>
      <c r="N12" s="79">
        <f t="shared" si="3"/>
        <v>0.95479151426481346</v>
      </c>
    </row>
    <row r="13" spans="1:14" ht="18">
      <c r="B13" s="238">
        <v>8</v>
      </c>
      <c r="C13" s="17">
        <v>8</v>
      </c>
      <c r="D13" s="19" t="str">
        <f>VLOOKUP(C13,'Coaches'' Details'!$B$3:$K$14,6)</f>
        <v>Real Saints</v>
      </c>
      <c r="E13" s="17" t="str">
        <f>VLOOKUP(C13,'Coaches'' Details'!$B$3:$K$14,4)</f>
        <v>Ross Duckham</v>
      </c>
      <c r="F13" s="19">
        <f t="shared" si="0"/>
        <v>30</v>
      </c>
      <c r="G13" s="17">
        <f>VLOOKUP($C13,'2016 Results'!$AK$3:$AQ$13,3)</f>
        <v>7</v>
      </c>
      <c r="H13" s="17">
        <f>VLOOKUP($C13,'2016 Results'!$AK$3:$AQ$13,4)</f>
        <v>10</v>
      </c>
      <c r="I13" s="17">
        <f>VLOOKUP($C13,'2016 Results'!$AK$3:$AQ$13,5)</f>
        <v>1</v>
      </c>
      <c r="J13" s="136">
        <f>VLOOKUP($C13,'2016 Results'!$AK$3:$AQ$13,6)</f>
        <v>3598.5</v>
      </c>
      <c r="K13" s="81">
        <f t="shared" si="1"/>
        <v>199.91666666666666</v>
      </c>
      <c r="L13" s="136">
        <f>VLOOKUP($C13,'2016 Results'!$AK$3:$AQ$13,7)</f>
        <v>3629.5</v>
      </c>
      <c r="M13" s="83">
        <f t="shared" si="2"/>
        <v>201.63888888888889</v>
      </c>
      <c r="N13" s="79">
        <f t="shared" si="3"/>
        <v>0.99145887863342053</v>
      </c>
    </row>
    <row r="14" spans="1:14" ht="18">
      <c r="B14" s="238">
        <v>9</v>
      </c>
      <c r="C14" s="17">
        <v>9</v>
      </c>
      <c r="D14" s="19" t="str">
        <f>VLOOKUP(C14,'Coaches'' Details'!$B$3:$K$14,6)</f>
        <v>Karl's Krushers</v>
      </c>
      <c r="E14" s="17" t="str">
        <f>VLOOKUP(C14,'Coaches'' Details'!$B$3:$K$14,4)</f>
        <v>Karl Wendt</v>
      </c>
      <c r="F14" s="19">
        <f t="shared" si="0"/>
        <v>30</v>
      </c>
      <c r="G14" s="17">
        <f>VLOOKUP($C14,'2016 Results'!$AK$3:$AQ$13,3)</f>
        <v>7</v>
      </c>
      <c r="H14" s="17">
        <f>VLOOKUP($C14,'2016 Results'!$AK$3:$AQ$13,4)</f>
        <v>10</v>
      </c>
      <c r="I14" s="17">
        <f>VLOOKUP($C14,'2016 Results'!$AK$3:$AQ$13,5)</f>
        <v>1</v>
      </c>
      <c r="J14" s="136">
        <f>VLOOKUP($C14,'2016 Results'!$AK$3:$AQ$13,6)</f>
        <v>3384.5</v>
      </c>
      <c r="K14" s="81">
        <f t="shared" si="1"/>
        <v>188.02777777777777</v>
      </c>
      <c r="L14" s="136">
        <f>VLOOKUP($C14,'2016 Results'!$AK$3:$AQ$13,7)</f>
        <v>3639.5</v>
      </c>
      <c r="M14" s="83">
        <f t="shared" si="2"/>
        <v>202.19444444444446</v>
      </c>
      <c r="N14" s="79">
        <f t="shared" si="3"/>
        <v>0.92993543069102902</v>
      </c>
    </row>
    <row r="15" spans="1:14" ht="19" thickBot="1">
      <c r="B15" s="239">
        <v>10</v>
      </c>
      <c r="C15" s="18">
        <v>1</v>
      </c>
      <c r="D15" s="20" t="str">
        <f>VLOOKUP(C15,'Coaches'' Details'!$B$3:$K$14,6)</f>
        <v>Roofa's Squadron</v>
      </c>
      <c r="E15" s="18" t="str">
        <f>VLOOKUP(C15,'Coaches'' Details'!$B$3:$K$14,4)</f>
        <v>Raife Branigan</v>
      </c>
      <c r="F15" s="20">
        <f t="shared" si="0"/>
        <v>28</v>
      </c>
      <c r="G15" s="18">
        <f>VLOOKUP($C15,'2016 Results'!$AK$3:$AQ$13,3)</f>
        <v>7</v>
      </c>
      <c r="H15" s="18">
        <f>VLOOKUP($C15,'2016 Results'!$AK$3:$AQ$13,4)</f>
        <v>11</v>
      </c>
      <c r="I15" s="18">
        <f>VLOOKUP($C15,'2016 Results'!$AK$3:$AQ$13,5)</f>
        <v>0</v>
      </c>
      <c r="J15" s="137">
        <f>VLOOKUP($C15,'2016 Results'!$AK$3:$AQ$13,6)</f>
        <v>3402</v>
      </c>
      <c r="K15" s="82">
        <f t="shared" si="1"/>
        <v>189</v>
      </c>
      <c r="L15" s="137">
        <f>VLOOKUP($C15,'2016 Results'!$AK$3:$AQ$13,7)</f>
        <v>3578.5</v>
      </c>
      <c r="M15" s="84">
        <f t="shared" si="2"/>
        <v>198.80555555555554</v>
      </c>
      <c r="N15" s="80">
        <f t="shared" si="3"/>
        <v>0.95067765823669137</v>
      </c>
    </row>
    <row r="16" spans="1:14">
      <c r="B16" s="15"/>
    </row>
    <row r="18" spans="10:16">
      <c r="J18" s="103"/>
      <c r="L18" s="103"/>
      <c r="M18" s="105"/>
      <c r="N18" s="103"/>
      <c r="O18" s="103"/>
      <c r="P18" s="104"/>
    </row>
    <row r="19" spans="10:16">
      <c r="J19" s="103"/>
      <c r="L19" s="103"/>
      <c r="M19" s="105"/>
      <c r="N19" s="103"/>
      <c r="O19" s="103"/>
      <c r="P19" s="104"/>
    </row>
    <row r="20" spans="10:16">
      <c r="J20" s="103"/>
      <c r="L20" s="103"/>
      <c r="M20" s="105"/>
      <c r="N20" s="103"/>
      <c r="O20" s="103"/>
      <c r="P20" s="104"/>
    </row>
  </sheetData>
  <phoneticPr fontId="5" type="noConversion"/>
  <pageMargins left="0.74803149606299213" right="0.74803149606299213" top="0.98425196850393704" bottom="0.98425196850393704" header="0.51181102362204722" footer="0.51181102362204722"/>
  <pageSetup paperSize="9" scale="72" orientation="landscape" horizontalDpi="4294967292" verticalDpi="4294967292"/>
  <headerFooter alignWithMargins="0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 enableFormatConditionsCalculation="0"/>
  <dimension ref="A2:AA112"/>
  <sheetViews>
    <sheetView workbookViewId="0">
      <pane ySplit="16" topLeftCell="A17" activePane="bottomLeft" state="frozen"/>
      <selection pane="bottomLeft" activeCell="I119" sqref="I119"/>
    </sheetView>
  </sheetViews>
  <sheetFormatPr baseColWidth="10" defaultColWidth="11" defaultRowHeight="13" x14ac:dyDescent="0"/>
  <cols>
    <col min="1" max="1" width="2.85546875" customWidth="1"/>
    <col min="2" max="2" width="11" hidden="1" customWidth="1"/>
    <col min="4" max="4" width="0" hidden="1" customWidth="1"/>
    <col min="5" max="5" width="5.7109375" customWidth="1"/>
    <col min="6" max="6" width="11" hidden="1" customWidth="1"/>
    <col min="7" max="7" width="2.42578125" customWidth="1"/>
    <col min="8" max="8" width="11" hidden="1" customWidth="1"/>
    <col min="9" max="9" width="26.7109375" bestFit="1" customWidth="1"/>
    <col min="10" max="10" width="5.42578125" customWidth="1"/>
    <col min="11" max="11" width="26.7109375" bestFit="1" customWidth="1"/>
    <col min="12" max="12" width="23.28515625" customWidth="1"/>
    <col min="13" max="14" width="4.28515625" customWidth="1"/>
    <col min="15" max="17" width="10.7109375" customWidth="1"/>
    <col min="18" max="27" width="4" customWidth="1"/>
  </cols>
  <sheetData>
    <row r="2" spans="1:27" ht="20">
      <c r="A2" s="12" t="s">
        <v>93</v>
      </c>
      <c r="I2" s="2"/>
    </row>
    <row r="3" spans="1:27" ht="21" thickBot="1">
      <c r="B3" s="12"/>
    </row>
    <row r="4" spans="1:27" ht="15" hidden="1">
      <c r="I4" s="42" t="s">
        <v>94</v>
      </c>
      <c r="J4" s="114" t="s">
        <v>83</v>
      </c>
      <c r="K4" s="114" t="s">
        <v>95</v>
      </c>
      <c r="L4" s="115" t="s">
        <v>8</v>
      </c>
      <c r="M4" s="11" t="s">
        <v>96</v>
      </c>
      <c r="N4" s="11" t="s">
        <v>97</v>
      </c>
      <c r="O4" s="11" t="s">
        <v>98</v>
      </c>
      <c r="Q4" s="11" t="s">
        <v>99</v>
      </c>
      <c r="R4" s="11">
        <v>1</v>
      </c>
      <c r="S4" s="11">
        <v>2</v>
      </c>
      <c r="T4" s="2">
        <v>3</v>
      </c>
      <c r="U4" s="11">
        <v>4</v>
      </c>
      <c r="V4" s="11">
        <v>5</v>
      </c>
      <c r="W4" s="11">
        <v>6</v>
      </c>
      <c r="X4" s="11">
        <v>7</v>
      </c>
      <c r="Y4" s="11">
        <v>8</v>
      </c>
      <c r="Z4" s="11">
        <v>9</v>
      </c>
      <c r="AA4" s="11">
        <v>10</v>
      </c>
    </row>
    <row r="5" spans="1:27" ht="15" hidden="1">
      <c r="I5" s="116">
        <v>1</v>
      </c>
      <c r="J5" s="113">
        <v>1</v>
      </c>
      <c r="K5" s="112" t="str">
        <f>VLOOKUP(I5,'Coaches'' Details'!$B$5:$K$14,6) &amp; " (" &amp; VLOOKUP(I5,'Coaches'' Details'!$B$5:$K$14,5) &amp; ")"</f>
        <v>Roofa's Squadron (Raife)</v>
      </c>
      <c r="L5" s="117" t="str">
        <f>VLOOKUP(I5,'Coaches'' Details'!$B$5:$K$14,7)</f>
        <v>Patrick's Paddock</v>
      </c>
      <c r="M5" s="2">
        <f t="shared" ref="M5:M14" si="0">FREQUENCY($F$17:$F$112,O5:P5)</f>
        <v>9</v>
      </c>
      <c r="N5" s="2">
        <f>FREQUENCY($H$17:$H$112,O5:P5)</f>
        <v>9</v>
      </c>
      <c r="O5">
        <v>1</v>
      </c>
      <c r="P5">
        <f>O5-0.1</f>
        <v>0.9</v>
      </c>
      <c r="Q5" s="2">
        <v>1</v>
      </c>
      <c r="R5">
        <v>0</v>
      </c>
      <c r="S5">
        <v>1</v>
      </c>
      <c r="T5">
        <v>1</v>
      </c>
      <c r="U5">
        <v>1</v>
      </c>
      <c r="V5">
        <v>1</v>
      </c>
      <c r="W5">
        <v>1</v>
      </c>
      <c r="X5">
        <v>1</v>
      </c>
      <c r="Y5">
        <v>1</v>
      </c>
      <c r="Z5">
        <v>1</v>
      </c>
      <c r="AA5">
        <v>1</v>
      </c>
    </row>
    <row r="6" spans="1:27" ht="15" hidden="1">
      <c r="I6" s="116">
        <v>2</v>
      </c>
      <c r="J6" s="113">
        <v>2</v>
      </c>
      <c r="K6" s="112" t="str">
        <f>VLOOKUP(I6,'Coaches'' Details'!$B$5:$K$14,6) &amp; " (" &amp; VLOOKUP(I6,'Coaches'' Details'!$B$5:$K$14,5) &amp; ")"</f>
        <v>Mustard Pots (Sam)</v>
      </c>
      <c r="L6" s="117" t="str">
        <f>VLOOKUP(I6,'Coaches'' Details'!$B$5:$K$14,7)</f>
        <v>MPG</v>
      </c>
      <c r="M6" s="2">
        <f t="shared" si="0"/>
        <v>9</v>
      </c>
      <c r="N6" s="2">
        <f t="shared" ref="N6:N14" si="1">FREQUENCY($H$17:$H$112,O6:P6)</f>
        <v>9</v>
      </c>
      <c r="O6">
        <v>2</v>
      </c>
      <c r="P6">
        <f t="shared" ref="P6:P14" si="2">O6-0.1</f>
        <v>1.9</v>
      </c>
      <c r="Q6" s="2">
        <v>2</v>
      </c>
      <c r="S6">
        <v>0</v>
      </c>
      <c r="T6">
        <v>1</v>
      </c>
      <c r="U6">
        <v>1</v>
      </c>
      <c r="V6">
        <v>1</v>
      </c>
      <c r="W6">
        <v>1</v>
      </c>
      <c r="X6">
        <v>1</v>
      </c>
      <c r="Y6">
        <v>1</v>
      </c>
      <c r="Z6">
        <v>1</v>
      </c>
      <c r="AA6">
        <v>1</v>
      </c>
    </row>
    <row r="7" spans="1:27" ht="15" hidden="1">
      <c r="I7" s="116">
        <v>3</v>
      </c>
      <c r="J7" s="113">
        <v>3</v>
      </c>
      <c r="K7" s="112" t="str">
        <f>VLOOKUP(I7,'Coaches'' Details'!$B$5:$K$14,6) &amp; " (" &amp; VLOOKUP(I7,'Coaches'' Details'!$B$5:$K$14,5) &amp; ")"</f>
        <v>Rhubarbarians (Heath)</v>
      </c>
      <c r="L7" s="117" t="str">
        <f>VLOOKUP(I7,'Coaches'' Details'!$B$5:$K$14,7)</f>
        <v>Savage Gardens</v>
      </c>
      <c r="M7" s="2">
        <f t="shared" si="0"/>
        <v>9</v>
      </c>
      <c r="N7" s="2">
        <f t="shared" si="1"/>
        <v>9</v>
      </c>
      <c r="O7">
        <v>3</v>
      </c>
      <c r="P7">
        <f t="shared" si="2"/>
        <v>2.9</v>
      </c>
      <c r="Q7" s="2">
        <v>3</v>
      </c>
      <c r="T7">
        <v>0</v>
      </c>
      <c r="U7">
        <v>1</v>
      </c>
      <c r="V7">
        <v>1</v>
      </c>
      <c r="W7">
        <v>1</v>
      </c>
      <c r="X7">
        <v>1</v>
      </c>
      <c r="Y7">
        <v>1</v>
      </c>
      <c r="Z7">
        <v>1</v>
      </c>
      <c r="AA7">
        <v>1</v>
      </c>
    </row>
    <row r="8" spans="1:27" ht="15" hidden="1">
      <c r="I8" s="116">
        <v>4</v>
      </c>
      <c r="J8" s="113">
        <v>4</v>
      </c>
      <c r="K8" s="112" t="str">
        <f>VLOOKUP(I8,'Coaches'' Details'!$B$5:$K$14,6) &amp; " (" &amp; VLOOKUP(I8,'Coaches'' Details'!$B$5:$K$14,5) &amp; ")"</f>
        <v>May Blooms (Toby)</v>
      </c>
      <c r="L8" s="117" t="str">
        <f>VLOOKUP(I8,'Coaches'' Details'!$B$5:$K$14,7)</f>
        <v>May Bloom Fields</v>
      </c>
      <c r="M8" s="2">
        <f t="shared" si="0"/>
        <v>9</v>
      </c>
      <c r="N8" s="2">
        <f t="shared" si="1"/>
        <v>9</v>
      </c>
      <c r="O8">
        <v>4</v>
      </c>
      <c r="P8">
        <f t="shared" si="2"/>
        <v>3.9</v>
      </c>
      <c r="Q8" s="2">
        <v>4</v>
      </c>
      <c r="U8">
        <v>0</v>
      </c>
      <c r="V8">
        <v>1</v>
      </c>
      <c r="W8">
        <v>1</v>
      </c>
      <c r="X8">
        <v>1</v>
      </c>
      <c r="Y8">
        <v>1</v>
      </c>
      <c r="Z8">
        <v>1</v>
      </c>
      <c r="AA8">
        <v>1</v>
      </c>
    </row>
    <row r="9" spans="1:27" ht="15" hidden="1">
      <c r="I9" s="116">
        <v>5</v>
      </c>
      <c r="J9" s="113">
        <v>5</v>
      </c>
      <c r="K9" s="112" t="str">
        <f>VLOOKUP(I9,'Coaches'' Details'!$B$5:$K$14,6) &amp; " (" &amp; VLOOKUP(I9,'Coaches'' Details'!$B$5:$K$14,5) &amp; ")"</f>
        <v>Dark Side (Anand)</v>
      </c>
      <c r="L9" s="117" t="str">
        <f>VLOOKUP(I9,'Coaches'' Details'!$B$5:$K$14,7)</f>
        <v>Death Star</v>
      </c>
      <c r="M9" s="2">
        <f t="shared" si="0"/>
        <v>9</v>
      </c>
      <c r="N9" s="2">
        <f t="shared" si="1"/>
        <v>9</v>
      </c>
      <c r="O9">
        <v>5</v>
      </c>
      <c r="P9">
        <f t="shared" si="2"/>
        <v>4.9000000000000004</v>
      </c>
      <c r="Q9" s="2">
        <v>5</v>
      </c>
      <c r="V9">
        <v>0</v>
      </c>
      <c r="W9">
        <v>1</v>
      </c>
      <c r="X9">
        <v>1</v>
      </c>
      <c r="Y9">
        <v>1</v>
      </c>
      <c r="Z9">
        <v>1</v>
      </c>
      <c r="AA9">
        <v>1</v>
      </c>
    </row>
    <row r="10" spans="1:27" ht="15" hidden="1">
      <c r="I10" s="116">
        <v>6</v>
      </c>
      <c r="J10" s="113">
        <v>6</v>
      </c>
      <c r="K10" s="112" t="str">
        <f>VLOOKUP(I10,'Coaches'' Details'!$B$5:$K$14,6) &amp; " (" &amp; VLOOKUP(I10,'Coaches'' Details'!$B$5:$K$14,5) &amp; ")"</f>
        <v>Rapid Sossage (Michael)</v>
      </c>
      <c r="L10" s="117" t="str">
        <f>VLOOKUP(I10,'Coaches'' Details'!$B$5:$K$14,7)</f>
        <v>Sossage Bowl</v>
      </c>
      <c r="M10" s="2">
        <f t="shared" si="0"/>
        <v>9</v>
      </c>
      <c r="N10" s="2">
        <f t="shared" si="1"/>
        <v>9</v>
      </c>
      <c r="O10">
        <v>6</v>
      </c>
      <c r="P10">
        <f t="shared" si="2"/>
        <v>5.9</v>
      </c>
      <c r="Q10" s="2">
        <v>6</v>
      </c>
      <c r="W10">
        <v>0</v>
      </c>
      <c r="X10">
        <v>1</v>
      </c>
      <c r="Y10">
        <v>1</v>
      </c>
      <c r="Z10">
        <v>1</v>
      </c>
      <c r="AA10">
        <v>1</v>
      </c>
    </row>
    <row r="11" spans="1:27" ht="15" hidden="1">
      <c r="I11" s="116">
        <v>7</v>
      </c>
      <c r="J11" s="113">
        <v>7</v>
      </c>
      <c r="K11" s="112" t="str">
        <f>VLOOKUP(I11,'Coaches'' Details'!$B$5:$K$14,6) &amp; " (" &amp; VLOOKUP(I11,'Coaches'' Details'!$B$5:$K$14,5) &amp; ")"</f>
        <v>Twaddstars (Andrew T)</v>
      </c>
      <c r="L11" s="117" t="str">
        <f>VLOOKUP(I11,'Coaches'' Details'!$B$5:$K$14,7)</f>
        <v>Twaddle Park</v>
      </c>
      <c r="M11" s="2">
        <f t="shared" si="0"/>
        <v>9</v>
      </c>
      <c r="N11" s="2">
        <f t="shared" si="1"/>
        <v>9</v>
      </c>
      <c r="O11">
        <v>7</v>
      </c>
      <c r="P11">
        <f t="shared" si="2"/>
        <v>6.9</v>
      </c>
      <c r="Q11" s="2">
        <v>7</v>
      </c>
      <c r="X11">
        <v>0</v>
      </c>
      <c r="Y11">
        <v>1</v>
      </c>
      <c r="Z11">
        <v>1</v>
      </c>
      <c r="AA11">
        <v>1</v>
      </c>
    </row>
    <row r="12" spans="1:27" ht="15" hidden="1">
      <c r="I12" s="116">
        <v>8</v>
      </c>
      <c r="J12" s="113">
        <v>8</v>
      </c>
      <c r="K12" s="112" t="str">
        <f>VLOOKUP(I12,'Coaches'' Details'!$B$5:$K$14,6) &amp; " (" &amp; VLOOKUP(I12,'Coaches'' Details'!$B$5:$K$14,5) &amp; ")"</f>
        <v>Real Saints (Ross)</v>
      </c>
      <c r="L12" s="117" t="str">
        <f>VLOOKUP(I12,'Coaches'' Details'!$B$5:$K$14,7)</f>
        <v>Tina Arena</v>
      </c>
      <c r="M12" s="2">
        <f t="shared" si="0"/>
        <v>9</v>
      </c>
      <c r="N12" s="2">
        <f t="shared" si="1"/>
        <v>9</v>
      </c>
      <c r="O12">
        <v>8</v>
      </c>
      <c r="P12">
        <f t="shared" si="2"/>
        <v>7.9</v>
      </c>
      <c r="Q12" s="2">
        <v>8</v>
      </c>
      <c r="Y12">
        <v>0</v>
      </c>
      <c r="Z12">
        <v>1</v>
      </c>
      <c r="AA12">
        <v>1</v>
      </c>
    </row>
    <row r="13" spans="1:27" ht="15" hidden="1">
      <c r="I13" s="116">
        <v>9</v>
      </c>
      <c r="J13" s="113">
        <v>9</v>
      </c>
      <c r="K13" s="112" t="str">
        <f>VLOOKUP(I13,'Coaches'' Details'!$B$5:$K$14,6) &amp; " (" &amp; VLOOKUP(I13,'Coaches'' Details'!$B$5:$K$14,5) &amp; ")"</f>
        <v>Karl's Krushers (Karl)</v>
      </c>
      <c r="L13" s="117" t="str">
        <f>VLOOKUP(I13,'Coaches'' Details'!$B$5:$K$14,7)</f>
        <v>Krusharena</v>
      </c>
      <c r="M13" s="2">
        <f t="shared" si="0"/>
        <v>9</v>
      </c>
      <c r="N13" s="2">
        <f t="shared" si="1"/>
        <v>9</v>
      </c>
      <c r="O13">
        <v>9</v>
      </c>
      <c r="P13">
        <f t="shared" si="2"/>
        <v>8.9</v>
      </c>
      <c r="Q13" s="2">
        <v>9</v>
      </c>
      <c r="Z13">
        <v>0</v>
      </c>
      <c r="AA13">
        <v>1</v>
      </c>
    </row>
    <row r="14" spans="1:27" ht="16" hidden="1" thickBot="1">
      <c r="I14" s="118">
        <v>10</v>
      </c>
      <c r="J14" s="119">
        <v>10</v>
      </c>
      <c r="K14" s="120" t="str">
        <f>VLOOKUP(I14,'Coaches'' Details'!$B$5:$K$14,6) &amp; " (" &amp; VLOOKUP(I14,'Coaches'' Details'!$B$5:$K$14,5) &amp; ")"</f>
        <v>Buddha's Brewsers (Paul)</v>
      </c>
      <c r="L14" s="121" t="str">
        <f>VLOOKUP(I14,'Coaches'' Details'!$B$5:$K$14,7)</f>
        <v>The Keg</v>
      </c>
      <c r="M14" s="2">
        <f t="shared" si="0"/>
        <v>9</v>
      </c>
      <c r="N14" s="2">
        <f t="shared" si="1"/>
        <v>9</v>
      </c>
      <c r="O14">
        <v>10</v>
      </c>
      <c r="P14">
        <f t="shared" si="2"/>
        <v>9.9</v>
      </c>
      <c r="Q14" s="2">
        <v>10</v>
      </c>
      <c r="AA14">
        <v>0</v>
      </c>
    </row>
    <row r="15" spans="1:27" ht="14" hidden="1" thickBot="1"/>
    <row r="16" spans="1:27">
      <c r="B16" s="25" t="s">
        <v>82</v>
      </c>
      <c r="C16" s="26" t="s">
        <v>100</v>
      </c>
      <c r="D16" s="26" t="s">
        <v>101</v>
      </c>
      <c r="E16" s="26" t="s">
        <v>102</v>
      </c>
      <c r="F16" s="26" t="s">
        <v>103</v>
      </c>
      <c r="G16" s="26"/>
      <c r="H16" s="26" t="s">
        <v>104</v>
      </c>
      <c r="I16" s="27" t="s">
        <v>103</v>
      </c>
      <c r="J16" s="27"/>
      <c r="K16" s="122" t="s">
        <v>104</v>
      </c>
      <c r="L16" s="131" t="s">
        <v>105</v>
      </c>
    </row>
    <row r="17" spans="2:12">
      <c r="B17" s="28">
        <v>1</v>
      </c>
      <c r="C17" s="29">
        <v>1</v>
      </c>
      <c r="D17" s="29">
        <v>1</v>
      </c>
      <c r="E17" s="29">
        <v>1</v>
      </c>
      <c r="F17" s="30">
        <v>1</v>
      </c>
      <c r="G17" s="29" t="s">
        <v>106</v>
      </c>
      <c r="H17" s="30">
        <v>2</v>
      </c>
      <c r="I17" s="14" t="str">
        <f>IF(F17="","",VLOOKUP(F17,$I$5:$K$14,3))</f>
        <v>Roofa's Squadron (Raife)</v>
      </c>
      <c r="J17" s="14" t="s">
        <v>106</v>
      </c>
      <c r="K17" s="123" t="str">
        <f>IF(H17="","",VLOOKUP(H17,$I$5:$K$14,3))</f>
        <v>Mustard Pots (Sam)</v>
      </c>
      <c r="L17" s="132" t="str">
        <f>IF(F17="","",VLOOKUP(F17,$I$5:$L$14,4))</f>
        <v>Patrick's Paddock</v>
      </c>
    </row>
    <row r="18" spans="2:12">
      <c r="B18" s="28">
        <v>2</v>
      </c>
      <c r="C18" s="29" t="s">
        <v>107</v>
      </c>
      <c r="D18" s="29" t="s">
        <v>107</v>
      </c>
      <c r="E18" s="29">
        <v>2</v>
      </c>
      <c r="F18" s="30">
        <v>3</v>
      </c>
      <c r="G18" s="29" t="s">
        <v>106</v>
      </c>
      <c r="H18" s="30">
        <v>4</v>
      </c>
      <c r="I18" s="14" t="str">
        <f t="shared" ref="I18:I81" si="3">IF(F18="","",VLOOKUP(F18,$I$5:$K$14,3))</f>
        <v>Rhubarbarians (Heath)</v>
      </c>
      <c r="J18" s="14" t="s">
        <v>106</v>
      </c>
      <c r="K18" s="123" t="str">
        <f t="shared" ref="K18:K81" si="4">IF(H18="","",VLOOKUP(H18,$I$5:$K$14,3))</f>
        <v>May Blooms (Toby)</v>
      </c>
      <c r="L18" s="132" t="str">
        <f t="shared" ref="L18:L81" si="5">IF(F18="","",VLOOKUP(F18,$I$5:$L$14,4))</f>
        <v>Savage Gardens</v>
      </c>
    </row>
    <row r="19" spans="2:12">
      <c r="B19" s="28">
        <v>3</v>
      </c>
      <c r="C19" s="29" t="s">
        <v>107</v>
      </c>
      <c r="D19" s="29" t="s">
        <v>107</v>
      </c>
      <c r="E19" s="29">
        <v>3</v>
      </c>
      <c r="F19" s="30">
        <v>5</v>
      </c>
      <c r="G19" s="29" t="s">
        <v>106</v>
      </c>
      <c r="H19" s="30">
        <v>6</v>
      </c>
      <c r="I19" s="14" t="str">
        <f t="shared" si="3"/>
        <v>Dark Side (Anand)</v>
      </c>
      <c r="J19" s="14" t="s">
        <v>106</v>
      </c>
      <c r="K19" s="123" t="str">
        <f t="shared" si="4"/>
        <v>Rapid Sossage (Michael)</v>
      </c>
      <c r="L19" s="132" t="str">
        <f t="shared" si="5"/>
        <v>Death Star</v>
      </c>
    </row>
    <row r="20" spans="2:12">
      <c r="B20" s="28">
        <v>4</v>
      </c>
      <c r="C20" s="29" t="s">
        <v>107</v>
      </c>
      <c r="D20" s="29" t="s">
        <v>107</v>
      </c>
      <c r="E20" s="29">
        <v>4</v>
      </c>
      <c r="F20" s="30">
        <v>7</v>
      </c>
      <c r="G20" s="29" t="s">
        <v>106</v>
      </c>
      <c r="H20" s="30">
        <v>8</v>
      </c>
      <c r="I20" s="14" t="str">
        <f t="shared" si="3"/>
        <v>Twaddstars (Andrew T)</v>
      </c>
      <c r="J20" s="14" t="s">
        <v>106</v>
      </c>
      <c r="K20" s="123" t="str">
        <f t="shared" si="4"/>
        <v>Real Saints (Ross)</v>
      </c>
      <c r="L20" s="132" t="str">
        <f t="shared" si="5"/>
        <v>Twaddle Park</v>
      </c>
    </row>
    <row r="21" spans="2:12" ht="14" thickBot="1">
      <c r="B21" s="31">
        <v>5</v>
      </c>
      <c r="C21" s="32"/>
      <c r="D21" s="32"/>
      <c r="E21" s="32">
        <v>5</v>
      </c>
      <c r="F21" s="33">
        <v>9</v>
      </c>
      <c r="G21" s="32" t="s">
        <v>106</v>
      </c>
      <c r="H21" s="33">
        <v>10</v>
      </c>
      <c r="I21" s="34" t="str">
        <f t="shared" si="3"/>
        <v>Karl's Krushers (Karl)</v>
      </c>
      <c r="J21" s="34" t="s">
        <v>106</v>
      </c>
      <c r="K21" s="124" t="str">
        <f t="shared" si="4"/>
        <v>Buddha's Brewsers (Paul)</v>
      </c>
      <c r="L21" s="133" t="str">
        <f t="shared" si="5"/>
        <v>Krusharena</v>
      </c>
    </row>
    <row r="22" spans="2:12">
      <c r="B22" s="35">
        <v>6</v>
      </c>
      <c r="C22" s="36">
        <v>2</v>
      </c>
      <c r="D22" s="36">
        <v>2</v>
      </c>
      <c r="E22" s="36">
        <v>1</v>
      </c>
      <c r="F22" s="37">
        <v>3</v>
      </c>
      <c r="G22" s="36" t="s">
        <v>106</v>
      </c>
      <c r="H22" s="37">
        <v>1</v>
      </c>
      <c r="I22" s="21" t="str">
        <f t="shared" si="3"/>
        <v>Rhubarbarians (Heath)</v>
      </c>
      <c r="J22" s="21" t="s">
        <v>106</v>
      </c>
      <c r="K22" s="125" t="str">
        <f t="shared" si="4"/>
        <v>Roofa's Squadron (Raife)</v>
      </c>
      <c r="L22" s="134" t="str">
        <f t="shared" si="5"/>
        <v>Savage Gardens</v>
      </c>
    </row>
    <row r="23" spans="2:12">
      <c r="B23" s="28">
        <v>7</v>
      </c>
      <c r="C23" s="29" t="s">
        <v>107</v>
      </c>
      <c r="D23" s="29" t="s">
        <v>107</v>
      </c>
      <c r="E23" s="29">
        <v>2</v>
      </c>
      <c r="F23" s="30">
        <v>2</v>
      </c>
      <c r="G23" s="29" t="s">
        <v>106</v>
      </c>
      <c r="H23" s="30">
        <v>6</v>
      </c>
      <c r="I23" s="14" t="str">
        <f t="shared" si="3"/>
        <v>Mustard Pots (Sam)</v>
      </c>
      <c r="J23" s="14" t="s">
        <v>106</v>
      </c>
      <c r="K23" s="123" t="str">
        <f t="shared" si="4"/>
        <v>Rapid Sossage (Michael)</v>
      </c>
      <c r="L23" s="132" t="str">
        <f t="shared" si="5"/>
        <v>MPG</v>
      </c>
    </row>
    <row r="24" spans="2:12">
      <c r="B24" s="28">
        <v>8</v>
      </c>
      <c r="C24" s="29" t="s">
        <v>107</v>
      </c>
      <c r="D24" s="29" t="s">
        <v>107</v>
      </c>
      <c r="E24" s="29">
        <v>3</v>
      </c>
      <c r="F24" s="30">
        <v>4</v>
      </c>
      <c r="G24" s="29" t="s">
        <v>106</v>
      </c>
      <c r="H24" s="30">
        <v>5</v>
      </c>
      <c r="I24" s="14" t="str">
        <f t="shared" si="3"/>
        <v>May Blooms (Toby)</v>
      </c>
      <c r="J24" s="14" t="s">
        <v>106</v>
      </c>
      <c r="K24" s="123" t="str">
        <f t="shared" si="4"/>
        <v>Dark Side (Anand)</v>
      </c>
      <c r="L24" s="132" t="str">
        <f t="shared" si="5"/>
        <v>May Bloom Fields</v>
      </c>
    </row>
    <row r="25" spans="2:12">
      <c r="B25" s="28">
        <v>9</v>
      </c>
      <c r="C25" s="29" t="s">
        <v>107</v>
      </c>
      <c r="D25" s="29" t="s">
        <v>107</v>
      </c>
      <c r="E25" s="29">
        <v>4</v>
      </c>
      <c r="F25" s="30">
        <v>10</v>
      </c>
      <c r="G25" s="29" t="s">
        <v>106</v>
      </c>
      <c r="H25" s="30">
        <v>7</v>
      </c>
      <c r="I25" s="14" t="str">
        <f t="shared" si="3"/>
        <v>Buddha's Brewsers (Paul)</v>
      </c>
      <c r="J25" s="14" t="s">
        <v>106</v>
      </c>
      <c r="K25" s="123" t="str">
        <f t="shared" si="4"/>
        <v>Twaddstars (Andrew T)</v>
      </c>
      <c r="L25" s="132" t="str">
        <f t="shared" si="5"/>
        <v>The Keg</v>
      </c>
    </row>
    <row r="26" spans="2:12" ht="14" thickBot="1">
      <c r="B26" s="31">
        <v>10</v>
      </c>
      <c r="C26" s="32"/>
      <c r="D26" s="32"/>
      <c r="E26" s="32">
        <v>5</v>
      </c>
      <c r="F26" s="33">
        <v>8</v>
      </c>
      <c r="G26" s="32" t="s">
        <v>106</v>
      </c>
      <c r="H26" s="33">
        <v>9</v>
      </c>
      <c r="I26" s="34" t="str">
        <f t="shared" si="3"/>
        <v>Real Saints (Ross)</v>
      </c>
      <c r="J26" s="34" t="s">
        <v>106</v>
      </c>
      <c r="K26" s="124" t="str">
        <f t="shared" si="4"/>
        <v>Karl's Krushers (Karl)</v>
      </c>
      <c r="L26" s="133" t="str">
        <f t="shared" si="5"/>
        <v>Tina Arena</v>
      </c>
    </row>
    <row r="27" spans="2:12">
      <c r="B27" s="35">
        <v>11</v>
      </c>
      <c r="C27" s="36">
        <v>3</v>
      </c>
      <c r="D27" s="36">
        <v>3</v>
      </c>
      <c r="E27" s="36">
        <v>1</v>
      </c>
      <c r="F27" s="37">
        <v>1</v>
      </c>
      <c r="G27" s="36" t="s">
        <v>106</v>
      </c>
      <c r="H27" s="37">
        <v>4</v>
      </c>
      <c r="I27" s="21" t="str">
        <f t="shared" si="3"/>
        <v>Roofa's Squadron (Raife)</v>
      </c>
      <c r="J27" s="21" t="s">
        <v>106</v>
      </c>
      <c r="K27" s="125" t="str">
        <f t="shared" si="4"/>
        <v>May Blooms (Toby)</v>
      </c>
      <c r="L27" s="134" t="str">
        <f t="shared" si="5"/>
        <v>Patrick's Paddock</v>
      </c>
    </row>
    <row r="28" spans="2:12">
      <c r="B28" s="28">
        <v>12</v>
      </c>
      <c r="C28" s="29" t="s">
        <v>107</v>
      </c>
      <c r="D28" s="29" t="s">
        <v>107</v>
      </c>
      <c r="E28" s="29">
        <v>2</v>
      </c>
      <c r="F28" s="30">
        <v>5</v>
      </c>
      <c r="G28" s="29" t="s">
        <v>106</v>
      </c>
      <c r="H28" s="30">
        <v>2</v>
      </c>
      <c r="I28" s="14" t="str">
        <f t="shared" si="3"/>
        <v>Dark Side (Anand)</v>
      </c>
      <c r="J28" s="14" t="s">
        <v>106</v>
      </c>
      <c r="K28" s="123" t="str">
        <f t="shared" si="4"/>
        <v>Mustard Pots (Sam)</v>
      </c>
      <c r="L28" s="132" t="str">
        <f t="shared" si="5"/>
        <v>Death Star</v>
      </c>
    </row>
    <row r="29" spans="2:12">
      <c r="B29" s="28">
        <v>13</v>
      </c>
      <c r="C29" s="29" t="s">
        <v>107</v>
      </c>
      <c r="D29" s="29" t="s">
        <v>107</v>
      </c>
      <c r="E29" s="29">
        <v>3</v>
      </c>
      <c r="F29" s="30">
        <v>6</v>
      </c>
      <c r="G29" s="29" t="s">
        <v>106</v>
      </c>
      <c r="H29" s="30">
        <v>3</v>
      </c>
      <c r="I29" s="14" t="str">
        <f t="shared" si="3"/>
        <v>Rapid Sossage (Michael)</v>
      </c>
      <c r="J29" s="14" t="s">
        <v>106</v>
      </c>
      <c r="K29" s="123" t="str">
        <f t="shared" si="4"/>
        <v>Rhubarbarians (Heath)</v>
      </c>
      <c r="L29" s="132" t="str">
        <f t="shared" si="5"/>
        <v>Sossage Bowl</v>
      </c>
    </row>
    <row r="30" spans="2:12">
      <c r="B30" s="38">
        <v>14</v>
      </c>
      <c r="C30" s="39" t="s">
        <v>107</v>
      </c>
      <c r="D30" s="39" t="s">
        <v>107</v>
      </c>
      <c r="E30" s="39">
        <v>4</v>
      </c>
      <c r="F30" s="40">
        <v>7</v>
      </c>
      <c r="G30" s="39" t="s">
        <v>106</v>
      </c>
      <c r="H30" s="40">
        <v>9</v>
      </c>
      <c r="I30" s="41" t="str">
        <f t="shared" si="3"/>
        <v>Twaddstars (Andrew T)</v>
      </c>
      <c r="J30" s="41" t="s">
        <v>106</v>
      </c>
      <c r="K30" s="126" t="str">
        <f t="shared" si="4"/>
        <v>Karl's Krushers (Karl)</v>
      </c>
      <c r="L30" s="132" t="str">
        <f t="shared" si="5"/>
        <v>Twaddle Park</v>
      </c>
    </row>
    <row r="31" spans="2:12" s="3" customFormat="1" ht="14" thickBot="1">
      <c r="B31" s="31">
        <v>15</v>
      </c>
      <c r="C31" s="32"/>
      <c r="D31" s="32"/>
      <c r="E31" s="32">
        <v>5</v>
      </c>
      <c r="F31" s="33">
        <v>8</v>
      </c>
      <c r="G31" s="32" t="s">
        <v>106</v>
      </c>
      <c r="H31" s="33">
        <v>10</v>
      </c>
      <c r="I31" s="34" t="str">
        <f t="shared" si="3"/>
        <v>Real Saints (Ross)</v>
      </c>
      <c r="J31" s="34" t="s">
        <v>106</v>
      </c>
      <c r="K31" s="124" t="str">
        <f t="shared" si="4"/>
        <v>Buddha's Brewsers (Paul)</v>
      </c>
      <c r="L31" s="133" t="str">
        <f t="shared" si="5"/>
        <v>Tina Arena</v>
      </c>
    </row>
    <row r="32" spans="2:12">
      <c r="B32" s="35">
        <v>16</v>
      </c>
      <c r="C32" s="36">
        <v>4</v>
      </c>
      <c r="D32" s="36">
        <v>4</v>
      </c>
      <c r="E32" s="36">
        <v>1</v>
      </c>
      <c r="F32" s="37">
        <v>9</v>
      </c>
      <c r="G32" s="36" t="s">
        <v>106</v>
      </c>
      <c r="H32" s="37">
        <v>1</v>
      </c>
      <c r="I32" s="21" t="str">
        <f t="shared" si="3"/>
        <v>Karl's Krushers (Karl)</v>
      </c>
      <c r="J32" s="21" t="s">
        <v>106</v>
      </c>
      <c r="K32" s="125" t="str">
        <f t="shared" si="4"/>
        <v>Roofa's Squadron (Raife)</v>
      </c>
      <c r="L32" s="134" t="str">
        <f t="shared" si="5"/>
        <v>Krusharena</v>
      </c>
    </row>
    <row r="33" spans="2:12">
      <c r="B33" s="28">
        <v>17</v>
      </c>
      <c r="C33" s="29" t="s">
        <v>107</v>
      </c>
      <c r="D33" s="29" t="s">
        <v>107</v>
      </c>
      <c r="E33" s="29">
        <v>2</v>
      </c>
      <c r="F33" s="30">
        <v>6</v>
      </c>
      <c r="G33" s="29" t="s">
        <v>106</v>
      </c>
      <c r="H33" s="30">
        <v>8</v>
      </c>
      <c r="I33" s="14" t="str">
        <f t="shared" si="3"/>
        <v>Rapid Sossage (Michael)</v>
      </c>
      <c r="J33" s="14" t="s">
        <v>106</v>
      </c>
      <c r="K33" s="123" t="str">
        <f t="shared" si="4"/>
        <v>Real Saints (Ross)</v>
      </c>
      <c r="L33" s="132" t="str">
        <f t="shared" si="5"/>
        <v>Sossage Bowl</v>
      </c>
    </row>
    <row r="34" spans="2:12">
      <c r="B34" s="28">
        <v>18</v>
      </c>
      <c r="C34" s="29" t="s">
        <v>107</v>
      </c>
      <c r="D34" s="29" t="s">
        <v>107</v>
      </c>
      <c r="E34" s="29">
        <v>3</v>
      </c>
      <c r="F34" s="30">
        <v>10</v>
      </c>
      <c r="G34" s="29" t="s">
        <v>106</v>
      </c>
      <c r="H34" s="30">
        <v>5</v>
      </c>
      <c r="I34" s="14" t="str">
        <f t="shared" si="3"/>
        <v>Buddha's Brewsers (Paul)</v>
      </c>
      <c r="J34" s="14" t="s">
        <v>106</v>
      </c>
      <c r="K34" s="123" t="str">
        <f t="shared" si="4"/>
        <v>Dark Side (Anand)</v>
      </c>
      <c r="L34" s="132" t="str">
        <f t="shared" si="5"/>
        <v>The Keg</v>
      </c>
    </row>
    <row r="35" spans="2:12">
      <c r="B35" s="28">
        <v>19</v>
      </c>
      <c r="C35" s="29" t="s">
        <v>107</v>
      </c>
      <c r="D35" s="29" t="s">
        <v>107</v>
      </c>
      <c r="E35" s="29">
        <v>4</v>
      </c>
      <c r="F35" s="30">
        <v>4</v>
      </c>
      <c r="G35" s="29" t="s">
        <v>106</v>
      </c>
      <c r="H35" s="30">
        <v>7</v>
      </c>
      <c r="I35" s="14" t="str">
        <f t="shared" si="3"/>
        <v>May Blooms (Toby)</v>
      </c>
      <c r="J35" s="14" t="s">
        <v>106</v>
      </c>
      <c r="K35" s="123" t="str">
        <f t="shared" si="4"/>
        <v>Twaddstars (Andrew T)</v>
      </c>
      <c r="L35" s="132" t="str">
        <f t="shared" si="5"/>
        <v>May Bloom Fields</v>
      </c>
    </row>
    <row r="36" spans="2:12" ht="14" thickBot="1">
      <c r="B36" s="31">
        <v>20</v>
      </c>
      <c r="C36" s="32"/>
      <c r="D36" s="32"/>
      <c r="E36" s="32">
        <v>5</v>
      </c>
      <c r="F36" s="33">
        <v>2</v>
      </c>
      <c r="G36" s="32" t="s">
        <v>106</v>
      </c>
      <c r="H36" s="33">
        <v>3</v>
      </c>
      <c r="I36" s="34" t="str">
        <f t="shared" si="3"/>
        <v>Mustard Pots (Sam)</v>
      </c>
      <c r="J36" s="34" t="s">
        <v>106</v>
      </c>
      <c r="K36" s="124" t="str">
        <f t="shared" si="4"/>
        <v>Rhubarbarians (Heath)</v>
      </c>
      <c r="L36" s="133" t="str">
        <f t="shared" si="5"/>
        <v>MPG</v>
      </c>
    </row>
    <row r="37" spans="2:12">
      <c r="B37" s="35">
        <v>21</v>
      </c>
      <c r="C37" s="36">
        <v>5</v>
      </c>
      <c r="D37" s="36">
        <v>5</v>
      </c>
      <c r="E37" s="36">
        <v>1</v>
      </c>
      <c r="F37" s="37">
        <v>1</v>
      </c>
      <c r="G37" s="36" t="s">
        <v>106</v>
      </c>
      <c r="H37" s="37">
        <v>5</v>
      </c>
      <c r="I37" s="21" t="str">
        <f t="shared" si="3"/>
        <v>Roofa's Squadron (Raife)</v>
      </c>
      <c r="J37" s="21" t="s">
        <v>106</v>
      </c>
      <c r="K37" s="125" t="str">
        <f t="shared" si="4"/>
        <v>Dark Side (Anand)</v>
      </c>
      <c r="L37" s="134" t="str">
        <f t="shared" si="5"/>
        <v>Patrick's Paddock</v>
      </c>
    </row>
    <row r="38" spans="2:12">
      <c r="B38" s="28">
        <v>22</v>
      </c>
      <c r="C38" s="29" t="s">
        <v>107</v>
      </c>
      <c r="D38" s="29" t="s">
        <v>107</v>
      </c>
      <c r="E38" s="29">
        <v>2</v>
      </c>
      <c r="F38" s="30">
        <v>2</v>
      </c>
      <c r="G38" s="29" t="s">
        <v>106</v>
      </c>
      <c r="H38" s="30">
        <v>7</v>
      </c>
      <c r="I38" s="14" t="str">
        <f t="shared" si="3"/>
        <v>Mustard Pots (Sam)</v>
      </c>
      <c r="J38" s="14" t="s">
        <v>106</v>
      </c>
      <c r="K38" s="123" t="str">
        <f t="shared" si="4"/>
        <v>Twaddstars (Andrew T)</v>
      </c>
      <c r="L38" s="132" t="str">
        <f t="shared" si="5"/>
        <v>MPG</v>
      </c>
    </row>
    <row r="39" spans="2:12">
      <c r="B39" s="28">
        <v>23</v>
      </c>
      <c r="C39" s="29" t="s">
        <v>107</v>
      </c>
      <c r="D39" s="29" t="s">
        <v>107</v>
      </c>
      <c r="E39" s="29">
        <v>3</v>
      </c>
      <c r="F39" s="30">
        <v>3</v>
      </c>
      <c r="G39" s="29" t="s">
        <v>106</v>
      </c>
      <c r="H39" s="30">
        <v>8</v>
      </c>
      <c r="I39" s="14" t="str">
        <f t="shared" si="3"/>
        <v>Rhubarbarians (Heath)</v>
      </c>
      <c r="J39" s="14" t="s">
        <v>106</v>
      </c>
      <c r="K39" s="123" t="str">
        <f t="shared" si="4"/>
        <v>Real Saints (Ross)</v>
      </c>
      <c r="L39" s="132" t="str">
        <f t="shared" si="5"/>
        <v>Savage Gardens</v>
      </c>
    </row>
    <row r="40" spans="2:12">
      <c r="B40" s="38">
        <v>24</v>
      </c>
      <c r="C40" s="39" t="s">
        <v>107</v>
      </c>
      <c r="D40" s="39" t="s">
        <v>107</v>
      </c>
      <c r="E40" s="39">
        <v>4</v>
      </c>
      <c r="F40" s="40">
        <v>4</v>
      </c>
      <c r="G40" s="39" t="s">
        <v>106</v>
      </c>
      <c r="H40" s="40">
        <v>9</v>
      </c>
      <c r="I40" s="41" t="str">
        <f t="shared" si="3"/>
        <v>May Blooms (Toby)</v>
      </c>
      <c r="J40" s="41" t="s">
        <v>106</v>
      </c>
      <c r="K40" s="126" t="str">
        <f t="shared" si="4"/>
        <v>Karl's Krushers (Karl)</v>
      </c>
      <c r="L40" s="132" t="str">
        <f t="shared" si="5"/>
        <v>May Bloom Fields</v>
      </c>
    </row>
    <row r="41" spans="2:12" s="3" customFormat="1" ht="14" thickBot="1">
      <c r="B41" s="31">
        <v>25</v>
      </c>
      <c r="C41" s="32"/>
      <c r="D41" s="32"/>
      <c r="E41" s="32">
        <v>5</v>
      </c>
      <c r="F41" s="33">
        <v>10</v>
      </c>
      <c r="G41" s="32" t="s">
        <v>106</v>
      </c>
      <c r="H41" s="33">
        <v>6</v>
      </c>
      <c r="I41" s="34" t="str">
        <f t="shared" si="3"/>
        <v>Buddha's Brewsers (Paul)</v>
      </c>
      <c r="J41" s="34" t="s">
        <v>106</v>
      </c>
      <c r="K41" s="124" t="str">
        <f t="shared" si="4"/>
        <v>Rapid Sossage (Michael)</v>
      </c>
      <c r="L41" s="133" t="str">
        <f t="shared" si="5"/>
        <v>The Keg</v>
      </c>
    </row>
    <row r="42" spans="2:12">
      <c r="B42" s="35">
        <v>26</v>
      </c>
      <c r="C42" s="36">
        <v>6</v>
      </c>
      <c r="D42" s="36">
        <v>6</v>
      </c>
      <c r="E42" s="36">
        <v>1</v>
      </c>
      <c r="F42" s="37">
        <v>6</v>
      </c>
      <c r="G42" s="36" t="s">
        <v>106</v>
      </c>
      <c r="H42" s="37">
        <v>1</v>
      </c>
      <c r="I42" s="21" t="str">
        <f t="shared" si="3"/>
        <v>Rapid Sossage (Michael)</v>
      </c>
      <c r="J42" s="21" t="s">
        <v>106</v>
      </c>
      <c r="K42" s="125" t="str">
        <f t="shared" si="4"/>
        <v>Roofa's Squadron (Raife)</v>
      </c>
      <c r="L42" s="134" t="str">
        <f t="shared" si="5"/>
        <v>Sossage Bowl</v>
      </c>
    </row>
    <row r="43" spans="2:12">
      <c r="B43" s="28">
        <v>27</v>
      </c>
      <c r="C43" s="29" t="s">
        <v>107</v>
      </c>
      <c r="D43" s="29" t="s">
        <v>107</v>
      </c>
      <c r="E43" s="29">
        <v>2</v>
      </c>
      <c r="F43" s="30">
        <v>8</v>
      </c>
      <c r="G43" s="29" t="s">
        <v>106</v>
      </c>
      <c r="H43" s="30">
        <v>2</v>
      </c>
      <c r="I43" s="14" t="str">
        <f t="shared" si="3"/>
        <v>Real Saints (Ross)</v>
      </c>
      <c r="J43" s="14" t="s">
        <v>106</v>
      </c>
      <c r="K43" s="123" t="str">
        <f t="shared" si="4"/>
        <v>Mustard Pots (Sam)</v>
      </c>
      <c r="L43" s="132" t="str">
        <f t="shared" si="5"/>
        <v>Tina Arena</v>
      </c>
    </row>
    <row r="44" spans="2:12">
      <c r="B44" s="28">
        <v>28</v>
      </c>
      <c r="C44" s="29" t="s">
        <v>107</v>
      </c>
      <c r="D44" s="29" t="s">
        <v>107</v>
      </c>
      <c r="E44" s="29">
        <v>3</v>
      </c>
      <c r="F44" s="30">
        <v>9</v>
      </c>
      <c r="G44" s="29" t="s">
        <v>106</v>
      </c>
      <c r="H44" s="30">
        <v>3</v>
      </c>
      <c r="I44" s="14" t="str">
        <f t="shared" si="3"/>
        <v>Karl's Krushers (Karl)</v>
      </c>
      <c r="J44" s="14" t="s">
        <v>106</v>
      </c>
      <c r="K44" s="123" t="str">
        <f t="shared" si="4"/>
        <v>Rhubarbarians (Heath)</v>
      </c>
      <c r="L44" s="132" t="str">
        <f t="shared" si="5"/>
        <v>Krusharena</v>
      </c>
    </row>
    <row r="45" spans="2:12">
      <c r="B45" s="28">
        <v>29</v>
      </c>
      <c r="C45" s="29" t="s">
        <v>107</v>
      </c>
      <c r="D45" s="29" t="s">
        <v>107</v>
      </c>
      <c r="E45" s="29">
        <v>4</v>
      </c>
      <c r="F45" s="30">
        <v>10</v>
      </c>
      <c r="G45" s="29" t="s">
        <v>106</v>
      </c>
      <c r="H45" s="30">
        <v>4</v>
      </c>
      <c r="I45" s="14" t="str">
        <f t="shared" si="3"/>
        <v>Buddha's Brewsers (Paul)</v>
      </c>
      <c r="J45" s="14" t="s">
        <v>106</v>
      </c>
      <c r="K45" s="123" t="str">
        <f t="shared" si="4"/>
        <v>May Blooms (Toby)</v>
      </c>
      <c r="L45" s="132" t="str">
        <f t="shared" si="5"/>
        <v>The Keg</v>
      </c>
    </row>
    <row r="46" spans="2:12" ht="14" thickBot="1">
      <c r="B46" s="31">
        <v>30</v>
      </c>
      <c r="C46" s="32"/>
      <c r="D46" s="32"/>
      <c r="E46" s="32">
        <v>5</v>
      </c>
      <c r="F46" s="33">
        <v>7</v>
      </c>
      <c r="G46" s="32" t="s">
        <v>106</v>
      </c>
      <c r="H46" s="33">
        <v>5</v>
      </c>
      <c r="I46" s="34" t="str">
        <f t="shared" si="3"/>
        <v>Twaddstars (Andrew T)</v>
      </c>
      <c r="J46" s="34" t="s">
        <v>106</v>
      </c>
      <c r="K46" s="124" t="str">
        <f t="shared" si="4"/>
        <v>Dark Side (Anand)</v>
      </c>
      <c r="L46" s="133" t="str">
        <f t="shared" si="5"/>
        <v>Twaddle Park</v>
      </c>
    </row>
    <row r="47" spans="2:12">
      <c r="B47" s="35">
        <v>31</v>
      </c>
      <c r="C47" s="36">
        <v>7</v>
      </c>
      <c r="D47" s="36">
        <v>7</v>
      </c>
      <c r="E47" s="36">
        <v>1</v>
      </c>
      <c r="F47" s="37">
        <v>1</v>
      </c>
      <c r="G47" s="36" t="s">
        <v>106</v>
      </c>
      <c r="H47" s="37">
        <v>7</v>
      </c>
      <c r="I47" s="21" t="str">
        <f t="shared" si="3"/>
        <v>Roofa's Squadron (Raife)</v>
      </c>
      <c r="J47" s="21" t="s">
        <v>106</v>
      </c>
      <c r="K47" s="125" t="str">
        <f t="shared" si="4"/>
        <v>Twaddstars (Andrew T)</v>
      </c>
      <c r="L47" s="134" t="str">
        <f t="shared" si="5"/>
        <v>Patrick's Paddock</v>
      </c>
    </row>
    <row r="48" spans="2:12">
      <c r="B48" s="28">
        <v>32</v>
      </c>
      <c r="C48" s="29" t="s">
        <v>107</v>
      </c>
      <c r="D48" s="29" t="s">
        <v>107</v>
      </c>
      <c r="E48" s="29">
        <v>2</v>
      </c>
      <c r="F48" s="30">
        <v>2</v>
      </c>
      <c r="G48" s="29" t="s">
        <v>106</v>
      </c>
      <c r="H48" s="30">
        <v>4</v>
      </c>
      <c r="I48" s="14" t="str">
        <f t="shared" si="3"/>
        <v>Mustard Pots (Sam)</v>
      </c>
      <c r="J48" s="14" t="s">
        <v>106</v>
      </c>
      <c r="K48" s="123" t="str">
        <f t="shared" si="4"/>
        <v>May Blooms (Toby)</v>
      </c>
      <c r="L48" s="132" t="str">
        <f t="shared" si="5"/>
        <v>MPG</v>
      </c>
    </row>
    <row r="49" spans="2:12">
      <c r="B49" s="28">
        <v>33</v>
      </c>
      <c r="C49" s="29" t="s">
        <v>107</v>
      </c>
      <c r="D49" s="29" t="s">
        <v>107</v>
      </c>
      <c r="E49" s="29">
        <v>3</v>
      </c>
      <c r="F49" s="30">
        <v>3</v>
      </c>
      <c r="G49" s="29" t="s">
        <v>106</v>
      </c>
      <c r="H49" s="30">
        <v>10</v>
      </c>
      <c r="I49" s="14" t="str">
        <f t="shared" si="3"/>
        <v>Rhubarbarians (Heath)</v>
      </c>
      <c r="J49" s="14" t="s">
        <v>106</v>
      </c>
      <c r="K49" s="123" t="str">
        <f t="shared" si="4"/>
        <v>Buddha's Brewsers (Paul)</v>
      </c>
      <c r="L49" s="132" t="str">
        <f t="shared" si="5"/>
        <v>Savage Gardens</v>
      </c>
    </row>
    <row r="50" spans="2:12">
      <c r="B50" s="28">
        <v>34</v>
      </c>
      <c r="C50" s="29" t="s">
        <v>107</v>
      </c>
      <c r="D50" s="29" t="s">
        <v>107</v>
      </c>
      <c r="E50" s="29">
        <v>4</v>
      </c>
      <c r="F50" s="30">
        <v>5</v>
      </c>
      <c r="G50" s="29" t="s">
        <v>106</v>
      </c>
      <c r="H50" s="30">
        <v>8</v>
      </c>
      <c r="I50" s="14" t="str">
        <f t="shared" si="3"/>
        <v>Dark Side (Anand)</v>
      </c>
      <c r="J50" s="14" t="s">
        <v>106</v>
      </c>
      <c r="K50" s="123" t="str">
        <f t="shared" si="4"/>
        <v>Real Saints (Ross)</v>
      </c>
      <c r="L50" s="132" t="str">
        <f t="shared" si="5"/>
        <v>Death Star</v>
      </c>
    </row>
    <row r="51" spans="2:12" ht="14" thickBot="1">
      <c r="B51" s="31">
        <v>35</v>
      </c>
      <c r="C51" s="32"/>
      <c r="D51" s="32"/>
      <c r="E51" s="32">
        <v>5</v>
      </c>
      <c r="F51" s="33">
        <v>9</v>
      </c>
      <c r="G51" s="32" t="s">
        <v>106</v>
      </c>
      <c r="H51" s="33">
        <v>6</v>
      </c>
      <c r="I51" s="34" t="str">
        <f t="shared" si="3"/>
        <v>Karl's Krushers (Karl)</v>
      </c>
      <c r="J51" s="34" t="s">
        <v>106</v>
      </c>
      <c r="K51" s="124" t="str">
        <f t="shared" si="4"/>
        <v>Rapid Sossage (Michael)</v>
      </c>
      <c r="L51" s="133" t="str">
        <f t="shared" si="5"/>
        <v>Krusharena</v>
      </c>
    </row>
    <row r="52" spans="2:12">
      <c r="B52" s="35">
        <v>36</v>
      </c>
      <c r="C52" s="36">
        <v>8</v>
      </c>
      <c r="D52" s="36">
        <v>8</v>
      </c>
      <c r="E52" s="36">
        <v>1</v>
      </c>
      <c r="F52" s="37">
        <v>8</v>
      </c>
      <c r="G52" s="36" t="s">
        <v>106</v>
      </c>
      <c r="H52" s="37">
        <v>1</v>
      </c>
      <c r="I52" s="21" t="str">
        <f t="shared" si="3"/>
        <v>Real Saints (Ross)</v>
      </c>
      <c r="J52" s="21" t="s">
        <v>106</v>
      </c>
      <c r="K52" s="125" t="str">
        <f t="shared" si="4"/>
        <v>Roofa's Squadron (Raife)</v>
      </c>
      <c r="L52" s="134" t="str">
        <f t="shared" si="5"/>
        <v>Tina Arena</v>
      </c>
    </row>
    <row r="53" spans="2:12">
      <c r="B53" s="28">
        <v>37</v>
      </c>
      <c r="C53" s="29" t="s">
        <v>107</v>
      </c>
      <c r="D53" s="29" t="s">
        <v>107</v>
      </c>
      <c r="E53" s="29">
        <v>2</v>
      </c>
      <c r="F53" s="30">
        <v>5</v>
      </c>
      <c r="G53" s="29" t="s">
        <v>106</v>
      </c>
      <c r="H53" s="30">
        <v>9</v>
      </c>
      <c r="I53" s="14" t="str">
        <f t="shared" si="3"/>
        <v>Dark Side (Anand)</v>
      </c>
      <c r="J53" s="14" t="s">
        <v>106</v>
      </c>
      <c r="K53" s="123" t="str">
        <f t="shared" si="4"/>
        <v>Karl's Krushers (Karl)</v>
      </c>
      <c r="L53" s="132" t="str">
        <f t="shared" si="5"/>
        <v>Death Star</v>
      </c>
    </row>
    <row r="54" spans="2:12">
      <c r="B54" s="28">
        <v>38</v>
      </c>
      <c r="C54" s="29" t="s">
        <v>107</v>
      </c>
      <c r="D54" s="29" t="s">
        <v>107</v>
      </c>
      <c r="E54" s="29">
        <v>3</v>
      </c>
      <c r="F54" s="30">
        <v>2</v>
      </c>
      <c r="G54" s="29" t="s">
        <v>106</v>
      </c>
      <c r="H54" s="30">
        <v>10</v>
      </c>
      <c r="I54" s="14" t="str">
        <f t="shared" si="3"/>
        <v>Mustard Pots (Sam)</v>
      </c>
      <c r="J54" s="14" t="s">
        <v>106</v>
      </c>
      <c r="K54" s="123" t="str">
        <f t="shared" si="4"/>
        <v>Buddha's Brewsers (Paul)</v>
      </c>
      <c r="L54" s="132" t="str">
        <f t="shared" si="5"/>
        <v>MPG</v>
      </c>
    </row>
    <row r="55" spans="2:12">
      <c r="B55" s="28">
        <v>39</v>
      </c>
      <c r="C55" s="29" t="s">
        <v>107</v>
      </c>
      <c r="D55" s="29" t="s">
        <v>107</v>
      </c>
      <c r="E55" s="29">
        <v>4</v>
      </c>
      <c r="F55" s="30">
        <v>7</v>
      </c>
      <c r="G55" s="29" t="s">
        <v>106</v>
      </c>
      <c r="H55" s="30">
        <v>3</v>
      </c>
      <c r="I55" s="14" t="str">
        <f t="shared" si="3"/>
        <v>Twaddstars (Andrew T)</v>
      </c>
      <c r="J55" s="14" t="s">
        <v>106</v>
      </c>
      <c r="K55" s="123" t="str">
        <f t="shared" si="4"/>
        <v>Rhubarbarians (Heath)</v>
      </c>
      <c r="L55" s="132" t="str">
        <f t="shared" si="5"/>
        <v>Twaddle Park</v>
      </c>
    </row>
    <row r="56" spans="2:12" ht="14" thickBot="1">
      <c r="B56" s="31">
        <v>40</v>
      </c>
      <c r="C56" s="32"/>
      <c r="D56" s="32"/>
      <c r="E56" s="32">
        <v>5</v>
      </c>
      <c r="F56" s="33">
        <v>4</v>
      </c>
      <c r="G56" s="32" t="s">
        <v>106</v>
      </c>
      <c r="H56" s="33">
        <v>6</v>
      </c>
      <c r="I56" s="34" t="str">
        <f t="shared" si="3"/>
        <v>May Blooms (Toby)</v>
      </c>
      <c r="J56" s="34" t="s">
        <v>106</v>
      </c>
      <c r="K56" s="124" t="str">
        <f t="shared" si="4"/>
        <v>Rapid Sossage (Michael)</v>
      </c>
      <c r="L56" s="133" t="str">
        <f t="shared" si="5"/>
        <v>May Bloom Fields</v>
      </c>
    </row>
    <row r="57" spans="2:12">
      <c r="B57" s="35">
        <v>41</v>
      </c>
      <c r="C57" s="36">
        <v>9</v>
      </c>
      <c r="D57" s="36">
        <v>9</v>
      </c>
      <c r="E57" s="36">
        <v>1</v>
      </c>
      <c r="F57" s="37">
        <v>9</v>
      </c>
      <c r="G57" s="36" t="s">
        <v>106</v>
      </c>
      <c r="H57" s="37">
        <v>2</v>
      </c>
      <c r="I57" s="21" t="str">
        <f t="shared" si="3"/>
        <v>Karl's Krushers (Karl)</v>
      </c>
      <c r="J57" s="21" t="s">
        <v>106</v>
      </c>
      <c r="K57" s="125" t="str">
        <f t="shared" si="4"/>
        <v>Mustard Pots (Sam)</v>
      </c>
      <c r="L57" s="134" t="str">
        <f t="shared" si="5"/>
        <v>Krusharena</v>
      </c>
    </row>
    <row r="58" spans="2:12">
      <c r="B58" s="28">
        <v>42</v>
      </c>
      <c r="C58" s="29" t="s">
        <v>107</v>
      </c>
      <c r="D58" s="29" t="s">
        <v>107</v>
      </c>
      <c r="E58" s="29">
        <v>2</v>
      </c>
      <c r="F58" s="30">
        <v>6</v>
      </c>
      <c r="G58" s="29" t="s">
        <v>106</v>
      </c>
      <c r="H58" s="30">
        <v>7</v>
      </c>
      <c r="I58" s="14" t="str">
        <f t="shared" si="3"/>
        <v>Rapid Sossage (Michael)</v>
      </c>
      <c r="J58" s="14" t="s">
        <v>106</v>
      </c>
      <c r="K58" s="123" t="str">
        <f t="shared" si="4"/>
        <v>Twaddstars (Andrew T)</v>
      </c>
      <c r="L58" s="132" t="str">
        <f t="shared" si="5"/>
        <v>Sossage Bowl</v>
      </c>
    </row>
    <row r="59" spans="2:12">
      <c r="B59" s="28">
        <v>43</v>
      </c>
      <c r="C59" s="29" t="s">
        <v>107</v>
      </c>
      <c r="D59" s="29" t="s">
        <v>107</v>
      </c>
      <c r="E59" s="29">
        <v>3</v>
      </c>
      <c r="F59" s="30">
        <v>1</v>
      </c>
      <c r="G59" s="29" t="s">
        <v>106</v>
      </c>
      <c r="H59" s="30">
        <v>10</v>
      </c>
      <c r="I59" s="14" t="str">
        <f t="shared" si="3"/>
        <v>Roofa's Squadron (Raife)</v>
      </c>
      <c r="J59" s="14" t="s">
        <v>106</v>
      </c>
      <c r="K59" s="123" t="str">
        <f t="shared" si="4"/>
        <v>Buddha's Brewsers (Paul)</v>
      </c>
      <c r="L59" s="132" t="str">
        <f t="shared" si="5"/>
        <v>Patrick's Paddock</v>
      </c>
    </row>
    <row r="60" spans="2:12">
      <c r="B60" s="28">
        <v>44</v>
      </c>
      <c r="C60" s="29" t="s">
        <v>107</v>
      </c>
      <c r="D60" s="29" t="s">
        <v>107</v>
      </c>
      <c r="E60" s="29">
        <v>4</v>
      </c>
      <c r="F60" s="30">
        <v>3</v>
      </c>
      <c r="G60" s="29" t="s">
        <v>106</v>
      </c>
      <c r="H60" s="30">
        <v>5</v>
      </c>
      <c r="I60" s="14" t="str">
        <f t="shared" si="3"/>
        <v>Rhubarbarians (Heath)</v>
      </c>
      <c r="J60" s="14" t="s">
        <v>106</v>
      </c>
      <c r="K60" s="123" t="str">
        <f t="shared" si="4"/>
        <v>Dark Side (Anand)</v>
      </c>
      <c r="L60" s="132" t="str">
        <f t="shared" si="5"/>
        <v>Savage Gardens</v>
      </c>
    </row>
    <row r="61" spans="2:12" ht="14" thickBot="1">
      <c r="B61" s="31">
        <v>45</v>
      </c>
      <c r="C61" s="32"/>
      <c r="D61" s="32"/>
      <c r="E61" s="32">
        <v>5</v>
      </c>
      <c r="F61" s="33">
        <v>4</v>
      </c>
      <c r="G61" s="32" t="s">
        <v>106</v>
      </c>
      <c r="H61" s="33">
        <v>8</v>
      </c>
      <c r="I61" s="34" t="str">
        <f t="shared" si="3"/>
        <v>May Blooms (Toby)</v>
      </c>
      <c r="J61" s="34" t="s">
        <v>106</v>
      </c>
      <c r="K61" s="124" t="str">
        <f t="shared" si="4"/>
        <v>Real Saints (Ross)</v>
      </c>
      <c r="L61" s="133" t="str">
        <f t="shared" si="5"/>
        <v>May Bloom Fields</v>
      </c>
    </row>
    <row r="62" spans="2:12">
      <c r="B62" s="35">
        <v>46</v>
      </c>
      <c r="C62" s="36">
        <v>10</v>
      </c>
      <c r="D62" s="36">
        <v>10</v>
      </c>
      <c r="E62" s="36">
        <v>1</v>
      </c>
      <c r="F62" s="30">
        <v>2</v>
      </c>
      <c r="G62" s="36" t="s">
        <v>106</v>
      </c>
      <c r="H62" s="37">
        <v>1</v>
      </c>
      <c r="I62" s="21" t="str">
        <f t="shared" si="3"/>
        <v>Mustard Pots (Sam)</v>
      </c>
      <c r="J62" s="21" t="s">
        <v>106</v>
      </c>
      <c r="K62" s="125" t="str">
        <f t="shared" si="4"/>
        <v>Roofa's Squadron (Raife)</v>
      </c>
      <c r="L62" s="134" t="str">
        <f t="shared" si="5"/>
        <v>MPG</v>
      </c>
    </row>
    <row r="63" spans="2:12">
      <c r="B63" s="28">
        <v>47</v>
      </c>
      <c r="C63" s="29" t="s">
        <v>107</v>
      </c>
      <c r="D63" s="29" t="s">
        <v>107</v>
      </c>
      <c r="E63" s="29">
        <v>2</v>
      </c>
      <c r="F63" s="30">
        <v>4</v>
      </c>
      <c r="G63" s="29" t="s">
        <v>106</v>
      </c>
      <c r="H63" s="30">
        <v>3</v>
      </c>
      <c r="I63" s="14" t="str">
        <f t="shared" si="3"/>
        <v>May Blooms (Toby)</v>
      </c>
      <c r="J63" s="14" t="s">
        <v>106</v>
      </c>
      <c r="K63" s="123" t="str">
        <f t="shared" si="4"/>
        <v>Rhubarbarians (Heath)</v>
      </c>
      <c r="L63" s="132" t="str">
        <f t="shared" si="5"/>
        <v>May Bloom Fields</v>
      </c>
    </row>
    <row r="64" spans="2:12">
      <c r="B64" s="28">
        <v>48</v>
      </c>
      <c r="C64" s="29" t="s">
        <v>107</v>
      </c>
      <c r="D64" s="29" t="s">
        <v>107</v>
      </c>
      <c r="E64" s="29">
        <v>3</v>
      </c>
      <c r="F64" s="30">
        <v>6</v>
      </c>
      <c r="G64" s="29" t="s">
        <v>106</v>
      </c>
      <c r="H64" s="30">
        <v>5</v>
      </c>
      <c r="I64" s="14" t="str">
        <f t="shared" si="3"/>
        <v>Rapid Sossage (Michael)</v>
      </c>
      <c r="J64" s="14" t="s">
        <v>106</v>
      </c>
      <c r="K64" s="123" t="str">
        <f t="shared" si="4"/>
        <v>Dark Side (Anand)</v>
      </c>
      <c r="L64" s="132" t="str">
        <f t="shared" si="5"/>
        <v>Sossage Bowl</v>
      </c>
    </row>
    <row r="65" spans="2:12">
      <c r="B65" s="28">
        <v>49</v>
      </c>
      <c r="C65" s="29" t="s">
        <v>107</v>
      </c>
      <c r="D65" s="29" t="s">
        <v>107</v>
      </c>
      <c r="E65" s="29">
        <v>4</v>
      </c>
      <c r="F65" s="30">
        <v>8</v>
      </c>
      <c r="G65" s="29" t="s">
        <v>106</v>
      </c>
      <c r="H65" s="30">
        <v>7</v>
      </c>
      <c r="I65" s="14" t="str">
        <f t="shared" si="3"/>
        <v>Real Saints (Ross)</v>
      </c>
      <c r="J65" s="14" t="s">
        <v>106</v>
      </c>
      <c r="K65" s="123" t="str">
        <f t="shared" si="4"/>
        <v>Twaddstars (Andrew T)</v>
      </c>
      <c r="L65" s="132" t="str">
        <f t="shared" si="5"/>
        <v>Tina Arena</v>
      </c>
    </row>
    <row r="66" spans="2:12" ht="14" thickBot="1">
      <c r="B66" s="31">
        <v>50</v>
      </c>
      <c r="C66" s="32"/>
      <c r="D66" s="32"/>
      <c r="E66" s="32">
        <v>5</v>
      </c>
      <c r="F66" s="33">
        <v>10</v>
      </c>
      <c r="G66" s="32" t="s">
        <v>106</v>
      </c>
      <c r="H66" s="33">
        <v>9</v>
      </c>
      <c r="I66" s="34" t="str">
        <f t="shared" si="3"/>
        <v>Buddha's Brewsers (Paul)</v>
      </c>
      <c r="J66" s="34" t="s">
        <v>106</v>
      </c>
      <c r="K66" s="124" t="str">
        <f t="shared" si="4"/>
        <v>Karl's Krushers (Karl)</v>
      </c>
      <c r="L66" s="133" t="str">
        <f t="shared" si="5"/>
        <v>The Keg</v>
      </c>
    </row>
    <row r="67" spans="2:12">
      <c r="B67" s="35">
        <v>51</v>
      </c>
      <c r="C67" s="36">
        <v>11</v>
      </c>
      <c r="D67" s="36">
        <v>11</v>
      </c>
      <c r="E67" s="36">
        <v>1</v>
      </c>
      <c r="F67" s="37">
        <v>1</v>
      </c>
      <c r="G67" s="36" t="s">
        <v>106</v>
      </c>
      <c r="H67" s="37">
        <v>3</v>
      </c>
      <c r="I67" s="21" t="str">
        <f t="shared" si="3"/>
        <v>Roofa's Squadron (Raife)</v>
      </c>
      <c r="J67" s="21" t="s">
        <v>106</v>
      </c>
      <c r="K67" s="125" t="str">
        <f t="shared" si="4"/>
        <v>Rhubarbarians (Heath)</v>
      </c>
      <c r="L67" s="134" t="str">
        <f t="shared" si="5"/>
        <v>Patrick's Paddock</v>
      </c>
    </row>
    <row r="68" spans="2:12">
      <c r="B68" s="28">
        <v>52</v>
      </c>
      <c r="C68" s="29" t="s">
        <v>107</v>
      </c>
      <c r="D68" s="29" t="s">
        <v>107</v>
      </c>
      <c r="E68" s="29">
        <v>2</v>
      </c>
      <c r="F68" s="30">
        <v>6</v>
      </c>
      <c r="G68" s="29" t="s">
        <v>106</v>
      </c>
      <c r="H68" s="30">
        <v>2</v>
      </c>
      <c r="I68" s="14" t="str">
        <f t="shared" si="3"/>
        <v>Rapid Sossage (Michael)</v>
      </c>
      <c r="J68" s="14" t="s">
        <v>106</v>
      </c>
      <c r="K68" s="123" t="str">
        <f t="shared" si="4"/>
        <v>Mustard Pots (Sam)</v>
      </c>
      <c r="L68" s="132" t="str">
        <f t="shared" si="5"/>
        <v>Sossage Bowl</v>
      </c>
    </row>
    <row r="69" spans="2:12">
      <c r="B69" s="28">
        <v>53</v>
      </c>
      <c r="C69" s="29" t="s">
        <v>107</v>
      </c>
      <c r="D69" s="29" t="s">
        <v>107</v>
      </c>
      <c r="E69" s="29">
        <v>3</v>
      </c>
      <c r="F69" s="30">
        <v>5</v>
      </c>
      <c r="G69" s="29" t="s">
        <v>106</v>
      </c>
      <c r="H69" s="30">
        <v>4</v>
      </c>
      <c r="I69" s="14" t="str">
        <f t="shared" si="3"/>
        <v>Dark Side (Anand)</v>
      </c>
      <c r="J69" s="14" t="s">
        <v>106</v>
      </c>
      <c r="K69" s="123" t="str">
        <f t="shared" si="4"/>
        <v>May Blooms (Toby)</v>
      </c>
      <c r="L69" s="132" t="str">
        <f t="shared" si="5"/>
        <v>Death Star</v>
      </c>
    </row>
    <row r="70" spans="2:12">
      <c r="B70" s="28">
        <v>54</v>
      </c>
      <c r="C70" s="29" t="s">
        <v>107</v>
      </c>
      <c r="D70" s="29" t="s">
        <v>107</v>
      </c>
      <c r="E70" s="29">
        <v>4</v>
      </c>
      <c r="F70" s="30">
        <v>7</v>
      </c>
      <c r="G70" s="29" t="s">
        <v>106</v>
      </c>
      <c r="H70" s="30">
        <v>10</v>
      </c>
      <c r="I70" s="14" t="str">
        <f t="shared" si="3"/>
        <v>Twaddstars (Andrew T)</v>
      </c>
      <c r="J70" s="14" t="s">
        <v>106</v>
      </c>
      <c r="K70" s="123" t="str">
        <f t="shared" si="4"/>
        <v>Buddha's Brewsers (Paul)</v>
      </c>
      <c r="L70" s="132" t="str">
        <f t="shared" si="5"/>
        <v>Twaddle Park</v>
      </c>
    </row>
    <row r="71" spans="2:12" ht="14" thickBot="1">
      <c r="B71" s="31">
        <v>55</v>
      </c>
      <c r="C71" s="32"/>
      <c r="D71" s="32"/>
      <c r="E71" s="32">
        <v>5</v>
      </c>
      <c r="F71" s="33">
        <v>9</v>
      </c>
      <c r="G71" s="32" t="s">
        <v>106</v>
      </c>
      <c r="H71" s="33">
        <v>8</v>
      </c>
      <c r="I71" s="34" t="str">
        <f t="shared" si="3"/>
        <v>Karl's Krushers (Karl)</v>
      </c>
      <c r="J71" s="34" t="s">
        <v>106</v>
      </c>
      <c r="K71" s="124" t="str">
        <f t="shared" si="4"/>
        <v>Real Saints (Ross)</v>
      </c>
      <c r="L71" s="133" t="str">
        <f t="shared" si="5"/>
        <v>Krusharena</v>
      </c>
    </row>
    <row r="72" spans="2:12">
      <c r="B72" s="35">
        <v>56</v>
      </c>
      <c r="C72" s="36">
        <v>12</v>
      </c>
      <c r="D72" s="36">
        <v>12</v>
      </c>
      <c r="E72" s="36">
        <v>1</v>
      </c>
      <c r="F72" s="37">
        <v>4</v>
      </c>
      <c r="G72" s="36" t="s">
        <v>106</v>
      </c>
      <c r="H72" s="37">
        <v>1</v>
      </c>
      <c r="I72" s="21" t="str">
        <f t="shared" si="3"/>
        <v>May Blooms (Toby)</v>
      </c>
      <c r="J72" s="21" t="s">
        <v>106</v>
      </c>
      <c r="K72" s="125" t="str">
        <f t="shared" si="4"/>
        <v>Roofa's Squadron (Raife)</v>
      </c>
      <c r="L72" s="134" t="str">
        <f t="shared" si="5"/>
        <v>May Bloom Fields</v>
      </c>
    </row>
    <row r="73" spans="2:12">
      <c r="B73" s="28">
        <v>57</v>
      </c>
      <c r="C73" s="29" t="s">
        <v>107</v>
      </c>
      <c r="D73" s="29" t="s">
        <v>107</v>
      </c>
      <c r="E73" s="29">
        <v>2</v>
      </c>
      <c r="F73" s="30">
        <v>2</v>
      </c>
      <c r="G73" s="29" t="s">
        <v>106</v>
      </c>
      <c r="H73" s="30">
        <v>5</v>
      </c>
      <c r="I73" s="14" t="str">
        <f t="shared" si="3"/>
        <v>Mustard Pots (Sam)</v>
      </c>
      <c r="J73" s="14" t="s">
        <v>106</v>
      </c>
      <c r="K73" s="123" t="str">
        <f t="shared" si="4"/>
        <v>Dark Side (Anand)</v>
      </c>
      <c r="L73" s="132" t="str">
        <f t="shared" si="5"/>
        <v>MPG</v>
      </c>
    </row>
    <row r="74" spans="2:12">
      <c r="B74" s="28">
        <v>58</v>
      </c>
      <c r="C74" s="29" t="s">
        <v>107</v>
      </c>
      <c r="D74" s="29" t="s">
        <v>107</v>
      </c>
      <c r="E74" s="29">
        <v>3</v>
      </c>
      <c r="F74" s="30">
        <v>3</v>
      </c>
      <c r="G74" s="29" t="s">
        <v>106</v>
      </c>
      <c r="H74" s="30">
        <v>6</v>
      </c>
      <c r="I74" s="14" t="str">
        <f t="shared" si="3"/>
        <v>Rhubarbarians (Heath)</v>
      </c>
      <c r="J74" s="14" t="s">
        <v>106</v>
      </c>
      <c r="K74" s="123" t="str">
        <f t="shared" si="4"/>
        <v>Rapid Sossage (Michael)</v>
      </c>
      <c r="L74" s="132" t="str">
        <f t="shared" si="5"/>
        <v>Savage Gardens</v>
      </c>
    </row>
    <row r="75" spans="2:12">
      <c r="B75" s="28">
        <v>59</v>
      </c>
      <c r="C75" s="29" t="s">
        <v>107</v>
      </c>
      <c r="D75" s="29" t="s">
        <v>107</v>
      </c>
      <c r="E75" s="29">
        <v>4</v>
      </c>
      <c r="F75" s="40">
        <v>9</v>
      </c>
      <c r="G75" s="29" t="s">
        <v>106</v>
      </c>
      <c r="H75" s="40">
        <v>7</v>
      </c>
      <c r="I75" s="14" t="str">
        <f t="shared" si="3"/>
        <v>Karl's Krushers (Karl)</v>
      </c>
      <c r="J75" s="14" t="s">
        <v>106</v>
      </c>
      <c r="K75" s="123" t="str">
        <f t="shared" si="4"/>
        <v>Twaddstars (Andrew T)</v>
      </c>
      <c r="L75" s="132" t="str">
        <f t="shared" si="5"/>
        <v>Krusharena</v>
      </c>
    </row>
    <row r="76" spans="2:12" ht="14" thickBot="1">
      <c r="B76" s="31">
        <v>60</v>
      </c>
      <c r="C76" s="32"/>
      <c r="D76" s="32"/>
      <c r="E76" s="32">
        <v>5</v>
      </c>
      <c r="F76" s="33">
        <v>10</v>
      </c>
      <c r="G76" s="32" t="s">
        <v>106</v>
      </c>
      <c r="H76" s="33">
        <v>8</v>
      </c>
      <c r="I76" s="34" t="str">
        <f t="shared" si="3"/>
        <v>Buddha's Brewsers (Paul)</v>
      </c>
      <c r="J76" s="34" t="s">
        <v>106</v>
      </c>
      <c r="K76" s="124" t="str">
        <f t="shared" si="4"/>
        <v>Real Saints (Ross)</v>
      </c>
      <c r="L76" s="133" t="str">
        <f t="shared" si="5"/>
        <v>The Keg</v>
      </c>
    </row>
    <row r="77" spans="2:12">
      <c r="B77" s="35">
        <v>61</v>
      </c>
      <c r="C77" s="36">
        <v>13</v>
      </c>
      <c r="D77" s="36">
        <v>13</v>
      </c>
      <c r="E77" s="36">
        <v>1</v>
      </c>
      <c r="F77" s="37">
        <v>1</v>
      </c>
      <c r="G77" s="36" t="s">
        <v>106</v>
      </c>
      <c r="H77" s="37">
        <v>9</v>
      </c>
      <c r="I77" s="21" t="str">
        <f t="shared" si="3"/>
        <v>Roofa's Squadron (Raife)</v>
      </c>
      <c r="J77" s="21" t="s">
        <v>106</v>
      </c>
      <c r="K77" s="125" t="str">
        <f t="shared" si="4"/>
        <v>Karl's Krushers (Karl)</v>
      </c>
      <c r="L77" s="134" t="str">
        <f t="shared" si="5"/>
        <v>Patrick's Paddock</v>
      </c>
    </row>
    <row r="78" spans="2:12">
      <c r="B78" s="28">
        <v>62</v>
      </c>
      <c r="C78" s="29" t="s">
        <v>107</v>
      </c>
      <c r="D78" s="29" t="s">
        <v>107</v>
      </c>
      <c r="E78" s="29">
        <v>2</v>
      </c>
      <c r="F78" s="30">
        <v>8</v>
      </c>
      <c r="G78" s="29" t="s">
        <v>106</v>
      </c>
      <c r="H78" s="30">
        <v>6</v>
      </c>
      <c r="I78" s="14" t="str">
        <f t="shared" si="3"/>
        <v>Real Saints (Ross)</v>
      </c>
      <c r="J78" s="14" t="s">
        <v>106</v>
      </c>
      <c r="K78" s="123" t="str">
        <f t="shared" si="4"/>
        <v>Rapid Sossage (Michael)</v>
      </c>
      <c r="L78" s="132" t="str">
        <f t="shared" si="5"/>
        <v>Tina Arena</v>
      </c>
    </row>
    <row r="79" spans="2:12">
      <c r="B79" s="28">
        <v>63</v>
      </c>
      <c r="C79" s="29" t="s">
        <v>107</v>
      </c>
      <c r="D79" s="29" t="s">
        <v>107</v>
      </c>
      <c r="E79" s="29">
        <v>3</v>
      </c>
      <c r="F79" s="30">
        <v>5</v>
      </c>
      <c r="G79" s="29" t="s">
        <v>106</v>
      </c>
      <c r="H79" s="30">
        <v>10</v>
      </c>
      <c r="I79" s="14" t="str">
        <f t="shared" si="3"/>
        <v>Dark Side (Anand)</v>
      </c>
      <c r="J79" s="14" t="s">
        <v>106</v>
      </c>
      <c r="K79" s="123" t="str">
        <f t="shared" si="4"/>
        <v>Buddha's Brewsers (Paul)</v>
      </c>
      <c r="L79" s="132" t="str">
        <f t="shared" si="5"/>
        <v>Death Star</v>
      </c>
    </row>
    <row r="80" spans="2:12">
      <c r="B80" s="28">
        <v>64</v>
      </c>
      <c r="C80" s="29" t="s">
        <v>107</v>
      </c>
      <c r="D80" s="29" t="s">
        <v>107</v>
      </c>
      <c r="E80" s="29">
        <v>4</v>
      </c>
      <c r="F80" s="30">
        <v>7</v>
      </c>
      <c r="G80" s="29" t="s">
        <v>106</v>
      </c>
      <c r="H80" s="30">
        <v>4</v>
      </c>
      <c r="I80" s="14" t="str">
        <f t="shared" si="3"/>
        <v>Twaddstars (Andrew T)</v>
      </c>
      <c r="J80" s="14" t="s">
        <v>106</v>
      </c>
      <c r="K80" s="123" t="str">
        <f t="shared" si="4"/>
        <v>May Blooms (Toby)</v>
      </c>
      <c r="L80" s="132" t="str">
        <f t="shared" si="5"/>
        <v>Twaddle Park</v>
      </c>
    </row>
    <row r="81" spans="2:12" ht="14" thickBot="1">
      <c r="B81" s="31">
        <v>65</v>
      </c>
      <c r="C81" s="32"/>
      <c r="D81" s="32"/>
      <c r="E81" s="32">
        <v>5</v>
      </c>
      <c r="F81" s="33">
        <v>3</v>
      </c>
      <c r="G81" s="32" t="s">
        <v>106</v>
      </c>
      <c r="H81" s="33">
        <v>2</v>
      </c>
      <c r="I81" s="34" t="str">
        <f t="shared" si="3"/>
        <v>Rhubarbarians (Heath)</v>
      </c>
      <c r="J81" s="34" t="s">
        <v>106</v>
      </c>
      <c r="K81" s="124" t="str">
        <f t="shared" si="4"/>
        <v>Mustard Pots (Sam)</v>
      </c>
      <c r="L81" s="133" t="str">
        <f t="shared" si="5"/>
        <v>Savage Gardens</v>
      </c>
    </row>
    <row r="82" spans="2:12">
      <c r="B82" s="35">
        <v>66</v>
      </c>
      <c r="C82" s="36">
        <v>14</v>
      </c>
      <c r="D82" s="36">
        <v>14</v>
      </c>
      <c r="E82" s="36">
        <v>1</v>
      </c>
      <c r="F82" s="37">
        <v>5</v>
      </c>
      <c r="G82" s="36" t="s">
        <v>106</v>
      </c>
      <c r="H82" s="37">
        <v>1</v>
      </c>
      <c r="I82" s="21" t="str">
        <f t="shared" ref="I82:I112" si="6">IF(F82="","",VLOOKUP(F82,$I$5:$K$14,3))</f>
        <v>Dark Side (Anand)</v>
      </c>
      <c r="J82" s="21" t="s">
        <v>106</v>
      </c>
      <c r="K82" s="125" t="str">
        <f t="shared" ref="K82:K112" si="7">IF(H82="","",VLOOKUP(H82,$I$5:$K$14,3))</f>
        <v>Roofa's Squadron (Raife)</v>
      </c>
      <c r="L82" s="134" t="str">
        <f t="shared" ref="L82:L111" si="8">IF(F82="","",VLOOKUP(F82,$I$5:$L$14,4))</f>
        <v>Death Star</v>
      </c>
    </row>
    <row r="83" spans="2:12">
      <c r="B83" s="28">
        <v>67</v>
      </c>
      <c r="C83" s="29" t="s">
        <v>107</v>
      </c>
      <c r="D83" s="29" t="s">
        <v>107</v>
      </c>
      <c r="E83" s="29">
        <v>2</v>
      </c>
      <c r="F83" s="30">
        <v>7</v>
      </c>
      <c r="G83" s="29" t="s">
        <v>106</v>
      </c>
      <c r="H83" s="30">
        <v>2</v>
      </c>
      <c r="I83" s="14" t="str">
        <f t="shared" si="6"/>
        <v>Twaddstars (Andrew T)</v>
      </c>
      <c r="J83" s="14" t="s">
        <v>106</v>
      </c>
      <c r="K83" s="123" t="str">
        <f t="shared" si="7"/>
        <v>Mustard Pots (Sam)</v>
      </c>
      <c r="L83" s="132" t="str">
        <f t="shared" si="8"/>
        <v>Twaddle Park</v>
      </c>
    </row>
    <row r="84" spans="2:12">
      <c r="B84" s="28">
        <v>68</v>
      </c>
      <c r="C84" s="29" t="s">
        <v>107</v>
      </c>
      <c r="D84" s="29" t="s">
        <v>107</v>
      </c>
      <c r="E84" s="29">
        <v>3</v>
      </c>
      <c r="F84" s="30">
        <v>8</v>
      </c>
      <c r="G84" s="29" t="s">
        <v>106</v>
      </c>
      <c r="H84" s="30">
        <v>3</v>
      </c>
      <c r="I84" s="14" t="str">
        <f t="shared" si="6"/>
        <v>Real Saints (Ross)</v>
      </c>
      <c r="J84" s="14" t="s">
        <v>106</v>
      </c>
      <c r="K84" s="123" t="str">
        <f t="shared" si="7"/>
        <v>Rhubarbarians (Heath)</v>
      </c>
      <c r="L84" s="132" t="str">
        <f t="shared" si="8"/>
        <v>Tina Arena</v>
      </c>
    </row>
    <row r="85" spans="2:12">
      <c r="B85" s="28">
        <v>69</v>
      </c>
      <c r="C85" s="29" t="s">
        <v>107</v>
      </c>
      <c r="D85" s="29" t="s">
        <v>107</v>
      </c>
      <c r="E85" s="29">
        <v>4</v>
      </c>
      <c r="F85" s="40">
        <v>9</v>
      </c>
      <c r="G85" s="29" t="s">
        <v>106</v>
      </c>
      <c r="H85" s="40">
        <v>4</v>
      </c>
      <c r="I85" s="14" t="str">
        <f t="shared" si="6"/>
        <v>Karl's Krushers (Karl)</v>
      </c>
      <c r="J85" s="14" t="s">
        <v>106</v>
      </c>
      <c r="K85" s="123" t="str">
        <f t="shared" si="7"/>
        <v>May Blooms (Toby)</v>
      </c>
      <c r="L85" s="132" t="str">
        <f t="shared" si="8"/>
        <v>Krusharena</v>
      </c>
    </row>
    <row r="86" spans="2:12" ht="14" thickBot="1">
      <c r="B86" s="31">
        <v>70</v>
      </c>
      <c r="C86" s="32"/>
      <c r="D86" s="32"/>
      <c r="E86" s="32">
        <v>5</v>
      </c>
      <c r="F86" s="33">
        <v>6</v>
      </c>
      <c r="G86" s="32" t="s">
        <v>106</v>
      </c>
      <c r="H86" s="33">
        <v>10</v>
      </c>
      <c r="I86" s="34" t="str">
        <f t="shared" si="6"/>
        <v>Rapid Sossage (Michael)</v>
      </c>
      <c r="J86" s="34" t="s">
        <v>106</v>
      </c>
      <c r="K86" s="124" t="str">
        <f t="shared" si="7"/>
        <v>Buddha's Brewsers (Paul)</v>
      </c>
      <c r="L86" s="133" t="str">
        <f t="shared" si="8"/>
        <v>Sossage Bowl</v>
      </c>
    </row>
    <row r="87" spans="2:12">
      <c r="B87" s="35">
        <v>71</v>
      </c>
      <c r="C87" s="36">
        <v>15</v>
      </c>
      <c r="D87" s="36">
        <v>15</v>
      </c>
      <c r="E87" s="36">
        <v>1</v>
      </c>
      <c r="F87" s="37">
        <v>1</v>
      </c>
      <c r="G87" s="36" t="s">
        <v>106</v>
      </c>
      <c r="H87" s="37">
        <v>6</v>
      </c>
      <c r="I87" s="21" t="str">
        <f t="shared" si="6"/>
        <v>Roofa's Squadron (Raife)</v>
      </c>
      <c r="J87" s="21" t="s">
        <v>106</v>
      </c>
      <c r="K87" s="125" t="str">
        <f t="shared" si="7"/>
        <v>Rapid Sossage (Michael)</v>
      </c>
      <c r="L87" s="134" t="str">
        <f t="shared" si="8"/>
        <v>Patrick's Paddock</v>
      </c>
    </row>
    <row r="88" spans="2:12">
      <c r="B88" s="28">
        <v>72</v>
      </c>
      <c r="C88" s="29" t="s">
        <v>107</v>
      </c>
      <c r="D88" s="29" t="s">
        <v>107</v>
      </c>
      <c r="E88" s="29">
        <v>2</v>
      </c>
      <c r="F88" s="30">
        <v>2</v>
      </c>
      <c r="G88" s="29" t="s">
        <v>106</v>
      </c>
      <c r="H88" s="30">
        <v>8</v>
      </c>
      <c r="I88" s="14" t="str">
        <f t="shared" si="6"/>
        <v>Mustard Pots (Sam)</v>
      </c>
      <c r="J88" s="14" t="s">
        <v>106</v>
      </c>
      <c r="K88" s="123" t="str">
        <f t="shared" si="7"/>
        <v>Real Saints (Ross)</v>
      </c>
      <c r="L88" s="132" t="str">
        <f t="shared" si="8"/>
        <v>MPG</v>
      </c>
    </row>
    <row r="89" spans="2:12">
      <c r="B89" s="28">
        <v>73</v>
      </c>
      <c r="C89" s="29" t="s">
        <v>107</v>
      </c>
      <c r="D89" s="29" t="s">
        <v>107</v>
      </c>
      <c r="E89" s="29">
        <v>3</v>
      </c>
      <c r="F89" s="30">
        <v>3</v>
      </c>
      <c r="G89" s="29" t="s">
        <v>106</v>
      </c>
      <c r="H89" s="30">
        <v>9</v>
      </c>
      <c r="I89" s="14" t="str">
        <f t="shared" si="6"/>
        <v>Rhubarbarians (Heath)</v>
      </c>
      <c r="J89" s="14" t="s">
        <v>106</v>
      </c>
      <c r="K89" s="123" t="str">
        <f t="shared" si="7"/>
        <v>Karl's Krushers (Karl)</v>
      </c>
      <c r="L89" s="132" t="str">
        <f t="shared" si="8"/>
        <v>Savage Gardens</v>
      </c>
    </row>
    <row r="90" spans="2:12">
      <c r="B90" s="28">
        <v>74</v>
      </c>
      <c r="C90" s="29" t="s">
        <v>107</v>
      </c>
      <c r="D90" s="29" t="s">
        <v>107</v>
      </c>
      <c r="E90" s="29">
        <v>4</v>
      </c>
      <c r="F90" s="30">
        <v>4</v>
      </c>
      <c r="G90" s="29" t="s">
        <v>106</v>
      </c>
      <c r="H90" s="30">
        <v>10</v>
      </c>
      <c r="I90" s="14" t="str">
        <f t="shared" si="6"/>
        <v>May Blooms (Toby)</v>
      </c>
      <c r="J90" s="14" t="s">
        <v>106</v>
      </c>
      <c r="K90" s="123" t="str">
        <f t="shared" si="7"/>
        <v>Buddha's Brewsers (Paul)</v>
      </c>
      <c r="L90" s="132" t="str">
        <f t="shared" si="8"/>
        <v>May Bloom Fields</v>
      </c>
    </row>
    <row r="91" spans="2:12" ht="14" thickBot="1">
      <c r="B91" s="31">
        <v>75</v>
      </c>
      <c r="C91" s="32"/>
      <c r="D91" s="32"/>
      <c r="E91" s="32">
        <v>5</v>
      </c>
      <c r="F91" s="33">
        <v>5</v>
      </c>
      <c r="G91" s="32" t="s">
        <v>106</v>
      </c>
      <c r="H91" s="33">
        <v>7</v>
      </c>
      <c r="I91" s="34" t="str">
        <f t="shared" si="6"/>
        <v>Dark Side (Anand)</v>
      </c>
      <c r="J91" s="34" t="s">
        <v>106</v>
      </c>
      <c r="K91" s="124" t="str">
        <f t="shared" si="7"/>
        <v>Twaddstars (Andrew T)</v>
      </c>
      <c r="L91" s="133" t="str">
        <f t="shared" si="8"/>
        <v>Death Star</v>
      </c>
    </row>
    <row r="92" spans="2:12">
      <c r="B92" s="35">
        <v>76</v>
      </c>
      <c r="C92" s="36">
        <v>16</v>
      </c>
      <c r="D92" s="36">
        <v>16</v>
      </c>
      <c r="E92" s="36">
        <v>1</v>
      </c>
      <c r="F92" s="37">
        <v>7</v>
      </c>
      <c r="G92" s="36" t="s">
        <v>106</v>
      </c>
      <c r="H92" s="37">
        <v>1</v>
      </c>
      <c r="I92" s="21" t="str">
        <f t="shared" si="6"/>
        <v>Twaddstars (Andrew T)</v>
      </c>
      <c r="J92" s="21" t="s">
        <v>106</v>
      </c>
      <c r="K92" s="125" t="str">
        <f t="shared" si="7"/>
        <v>Roofa's Squadron (Raife)</v>
      </c>
      <c r="L92" s="134" t="str">
        <f t="shared" si="8"/>
        <v>Twaddle Park</v>
      </c>
    </row>
    <row r="93" spans="2:12">
      <c r="B93" s="28">
        <v>77</v>
      </c>
      <c r="C93" s="29" t="s">
        <v>107</v>
      </c>
      <c r="D93" s="29" t="s">
        <v>107</v>
      </c>
      <c r="E93" s="29">
        <v>2</v>
      </c>
      <c r="F93" s="30">
        <v>4</v>
      </c>
      <c r="G93" s="29" t="s">
        <v>106</v>
      </c>
      <c r="H93" s="30">
        <v>2</v>
      </c>
      <c r="I93" s="14" t="str">
        <f t="shared" si="6"/>
        <v>May Blooms (Toby)</v>
      </c>
      <c r="J93" s="14" t="s">
        <v>106</v>
      </c>
      <c r="K93" s="123" t="str">
        <f t="shared" si="7"/>
        <v>Mustard Pots (Sam)</v>
      </c>
      <c r="L93" s="132" t="str">
        <f t="shared" si="8"/>
        <v>May Bloom Fields</v>
      </c>
    </row>
    <row r="94" spans="2:12">
      <c r="B94" s="28">
        <v>78</v>
      </c>
      <c r="C94" s="29" t="s">
        <v>107</v>
      </c>
      <c r="D94" s="29" t="s">
        <v>107</v>
      </c>
      <c r="E94" s="29">
        <v>3</v>
      </c>
      <c r="F94" s="30">
        <v>10</v>
      </c>
      <c r="G94" s="29" t="s">
        <v>106</v>
      </c>
      <c r="H94" s="30">
        <v>3</v>
      </c>
      <c r="I94" s="14" t="str">
        <f t="shared" si="6"/>
        <v>Buddha's Brewsers (Paul)</v>
      </c>
      <c r="J94" s="14" t="s">
        <v>106</v>
      </c>
      <c r="K94" s="123" t="str">
        <f t="shared" si="7"/>
        <v>Rhubarbarians (Heath)</v>
      </c>
      <c r="L94" s="132" t="str">
        <f t="shared" si="8"/>
        <v>The Keg</v>
      </c>
    </row>
    <row r="95" spans="2:12">
      <c r="B95" s="28">
        <v>79</v>
      </c>
      <c r="C95" s="29" t="s">
        <v>107</v>
      </c>
      <c r="D95" s="29" t="s">
        <v>107</v>
      </c>
      <c r="E95" s="29">
        <v>4</v>
      </c>
      <c r="F95" s="30">
        <v>8</v>
      </c>
      <c r="G95" s="29" t="s">
        <v>106</v>
      </c>
      <c r="H95" s="30">
        <v>5</v>
      </c>
      <c r="I95" s="14" t="str">
        <f t="shared" si="6"/>
        <v>Real Saints (Ross)</v>
      </c>
      <c r="J95" s="14" t="s">
        <v>106</v>
      </c>
      <c r="K95" s="123" t="str">
        <f t="shared" si="7"/>
        <v>Dark Side (Anand)</v>
      </c>
      <c r="L95" s="132" t="str">
        <f t="shared" si="8"/>
        <v>Tina Arena</v>
      </c>
    </row>
    <row r="96" spans="2:12" ht="14" thickBot="1">
      <c r="B96" s="31">
        <v>80</v>
      </c>
      <c r="C96" s="32"/>
      <c r="D96" s="32"/>
      <c r="E96" s="32">
        <v>5</v>
      </c>
      <c r="F96" s="33">
        <v>6</v>
      </c>
      <c r="G96" s="32" t="s">
        <v>106</v>
      </c>
      <c r="H96" s="33">
        <v>9</v>
      </c>
      <c r="I96" s="34" t="str">
        <f t="shared" si="6"/>
        <v>Rapid Sossage (Michael)</v>
      </c>
      <c r="J96" s="34" t="s">
        <v>106</v>
      </c>
      <c r="K96" s="124" t="str">
        <f t="shared" si="7"/>
        <v>Karl's Krushers (Karl)</v>
      </c>
      <c r="L96" s="133" t="str">
        <f t="shared" si="8"/>
        <v>Sossage Bowl</v>
      </c>
    </row>
    <row r="97" spans="2:12">
      <c r="B97" s="35">
        <v>81</v>
      </c>
      <c r="C97" s="36">
        <v>17</v>
      </c>
      <c r="D97" s="36">
        <v>17</v>
      </c>
      <c r="E97" s="36">
        <v>1</v>
      </c>
      <c r="F97" s="37">
        <v>1</v>
      </c>
      <c r="G97" s="36" t="s">
        <v>106</v>
      </c>
      <c r="H97" s="37">
        <v>8</v>
      </c>
      <c r="I97" s="21" t="str">
        <f t="shared" si="6"/>
        <v>Roofa's Squadron (Raife)</v>
      </c>
      <c r="J97" s="21" t="s">
        <v>106</v>
      </c>
      <c r="K97" s="125" t="str">
        <f t="shared" si="7"/>
        <v>Real Saints (Ross)</v>
      </c>
      <c r="L97" s="134" t="str">
        <f t="shared" si="8"/>
        <v>Patrick's Paddock</v>
      </c>
    </row>
    <row r="98" spans="2:12">
      <c r="B98" s="28">
        <v>82</v>
      </c>
      <c r="C98" s="29" t="s">
        <v>107</v>
      </c>
      <c r="D98" s="29" t="s">
        <v>107</v>
      </c>
      <c r="E98" s="29">
        <v>2</v>
      </c>
      <c r="F98" s="30">
        <v>9</v>
      </c>
      <c r="G98" s="29" t="s">
        <v>106</v>
      </c>
      <c r="H98" s="30">
        <v>5</v>
      </c>
      <c r="I98" s="14" t="str">
        <f t="shared" si="6"/>
        <v>Karl's Krushers (Karl)</v>
      </c>
      <c r="J98" s="14" t="s">
        <v>106</v>
      </c>
      <c r="K98" s="123" t="str">
        <f t="shared" si="7"/>
        <v>Dark Side (Anand)</v>
      </c>
      <c r="L98" s="132" t="str">
        <f t="shared" si="8"/>
        <v>Krusharena</v>
      </c>
    </row>
    <row r="99" spans="2:12">
      <c r="B99" s="28">
        <v>83</v>
      </c>
      <c r="C99" s="29"/>
      <c r="D99" s="29"/>
      <c r="E99" s="29">
        <v>3</v>
      </c>
      <c r="F99" s="30">
        <v>10</v>
      </c>
      <c r="G99" s="29" t="s">
        <v>106</v>
      </c>
      <c r="H99" s="30">
        <v>2</v>
      </c>
      <c r="I99" s="14" t="str">
        <f t="shared" si="6"/>
        <v>Buddha's Brewsers (Paul)</v>
      </c>
      <c r="J99" s="14" t="s">
        <v>106</v>
      </c>
      <c r="K99" s="123" t="str">
        <f t="shared" si="7"/>
        <v>Mustard Pots (Sam)</v>
      </c>
      <c r="L99" s="132" t="str">
        <f t="shared" si="8"/>
        <v>The Keg</v>
      </c>
    </row>
    <row r="100" spans="2:12">
      <c r="B100" s="28">
        <v>84</v>
      </c>
      <c r="C100" s="29"/>
      <c r="D100" s="29"/>
      <c r="E100" s="29">
        <v>4</v>
      </c>
      <c r="F100" s="30">
        <v>3</v>
      </c>
      <c r="G100" s="29" t="s">
        <v>106</v>
      </c>
      <c r="H100" s="30">
        <v>7</v>
      </c>
      <c r="I100" s="14" t="str">
        <f t="shared" si="6"/>
        <v>Rhubarbarians (Heath)</v>
      </c>
      <c r="J100" s="14" t="s">
        <v>106</v>
      </c>
      <c r="K100" s="123" t="str">
        <f t="shared" si="7"/>
        <v>Twaddstars (Andrew T)</v>
      </c>
      <c r="L100" s="132" t="str">
        <f t="shared" si="8"/>
        <v>Savage Gardens</v>
      </c>
    </row>
    <row r="101" spans="2:12" ht="14" thickBot="1">
      <c r="B101" s="31">
        <v>85</v>
      </c>
      <c r="C101" s="32"/>
      <c r="D101" s="32"/>
      <c r="E101" s="32">
        <v>5</v>
      </c>
      <c r="F101" s="33">
        <v>6</v>
      </c>
      <c r="G101" s="32" t="s">
        <v>106</v>
      </c>
      <c r="H101" s="33">
        <v>4</v>
      </c>
      <c r="I101" s="34" t="str">
        <f t="shared" si="6"/>
        <v>Rapid Sossage (Michael)</v>
      </c>
      <c r="J101" s="34" t="s">
        <v>106</v>
      </c>
      <c r="K101" s="124" t="str">
        <f t="shared" si="7"/>
        <v>May Blooms (Toby)</v>
      </c>
      <c r="L101" s="133" t="str">
        <f t="shared" si="8"/>
        <v>Sossage Bowl</v>
      </c>
    </row>
    <row r="102" spans="2:12">
      <c r="B102" s="35">
        <v>86</v>
      </c>
      <c r="C102" s="36">
        <v>18</v>
      </c>
      <c r="D102" s="36">
        <v>18</v>
      </c>
      <c r="E102" s="36">
        <v>1</v>
      </c>
      <c r="F102" s="37">
        <v>2</v>
      </c>
      <c r="G102" s="36" t="s">
        <v>106</v>
      </c>
      <c r="H102" s="37">
        <v>9</v>
      </c>
      <c r="I102" s="21" t="str">
        <f t="shared" si="6"/>
        <v>Mustard Pots (Sam)</v>
      </c>
      <c r="J102" s="21" t="s">
        <v>106</v>
      </c>
      <c r="K102" s="125" t="str">
        <f t="shared" si="7"/>
        <v>Karl's Krushers (Karl)</v>
      </c>
      <c r="L102" s="134" t="str">
        <f t="shared" si="8"/>
        <v>MPG</v>
      </c>
    </row>
    <row r="103" spans="2:12">
      <c r="B103" s="28">
        <v>87</v>
      </c>
      <c r="C103" s="29"/>
      <c r="D103" s="29"/>
      <c r="E103" s="29">
        <v>2</v>
      </c>
      <c r="F103" s="30">
        <v>7</v>
      </c>
      <c r="G103" s="29" t="s">
        <v>106</v>
      </c>
      <c r="H103" s="30">
        <v>6</v>
      </c>
      <c r="I103" s="14" t="str">
        <f t="shared" si="6"/>
        <v>Twaddstars (Andrew T)</v>
      </c>
      <c r="J103" s="14" t="s">
        <v>106</v>
      </c>
      <c r="K103" s="123" t="str">
        <f t="shared" si="7"/>
        <v>Rapid Sossage (Michael)</v>
      </c>
      <c r="L103" s="132" t="str">
        <f t="shared" si="8"/>
        <v>Twaddle Park</v>
      </c>
    </row>
    <row r="104" spans="2:12">
      <c r="B104" s="28">
        <v>88</v>
      </c>
      <c r="C104" s="29"/>
      <c r="D104" s="29"/>
      <c r="E104" s="29">
        <v>3</v>
      </c>
      <c r="F104" s="30">
        <v>10</v>
      </c>
      <c r="G104" s="29" t="s">
        <v>106</v>
      </c>
      <c r="H104" s="30">
        <v>1</v>
      </c>
      <c r="I104" s="14" t="str">
        <f t="shared" si="6"/>
        <v>Buddha's Brewsers (Paul)</v>
      </c>
      <c r="J104" s="14" t="s">
        <v>106</v>
      </c>
      <c r="K104" s="123" t="str">
        <f t="shared" si="7"/>
        <v>Roofa's Squadron (Raife)</v>
      </c>
      <c r="L104" s="132" t="str">
        <f t="shared" si="8"/>
        <v>The Keg</v>
      </c>
    </row>
    <row r="105" spans="2:12">
      <c r="B105" s="28">
        <v>89</v>
      </c>
      <c r="C105" s="29"/>
      <c r="D105" s="29"/>
      <c r="E105" s="29">
        <v>4</v>
      </c>
      <c r="F105" s="30">
        <v>5</v>
      </c>
      <c r="G105" s="29" t="s">
        <v>106</v>
      </c>
      <c r="H105" s="30">
        <v>3</v>
      </c>
      <c r="I105" s="14" t="str">
        <f t="shared" si="6"/>
        <v>Dark Side (Anand)</v>
      </c>
      <c r="J105" s="14" t="s">
        <v>106</v>
      </c>
      <c r="K105" s="123" t="str">
        <f t="shared" si="7"/>
        <v>Rhubarbarians (Heath)</v>
      </c>
      <c r="L105" s="132" t="str">
        <f t="shared" si="8"/>
        <v>Death Star</v>
      </c>
    </row>
    <row r="106" spans="2:12" ht="14" thickBot="1">
      <c r="B106" s="31">
        <v>90</v>
      </c>
      <c r="C106" s="32" t="s">
        <v>107</v>
      </c>
      <c r="D106" s="32" t="s">
        <v>107</v>
      </c>
      <c r="E106" s="32">
        <v>5</v>
      </c>
      <c r="F106" s="33">
        <v>8</v>
      </c>
      <c r="G106" s="32" t="s">
        <v>106</v>
      </c>
      <c r="H106" s="33">
        <v>4</v>
      </c>
      <c r="I106" s="34" t="str">
        <f t="shared" si="6"/>
        <v>Real Saints (Ross)</v>
      </c>
      <c r="J106" s="34" t="s">
        <v>106</v>
      </c>
      <c r="K106" s="124" t="str">
        <f t="shared" si="7"/>
        <v>May Blooms (Toby)</v>
      </c>
      <c r="L106" s="133" t="str">
        <f t="shared" si="8"/>
        <v>Tina Arena</v>
      </c>
    </row>
    <row r="107" spans="2:12">
      <c r="B107" s="46">
        <v>91</v>
      </c>
      <c r="C107" s="47">
        <v>19</v>
      </c>
      <c r="D107" s="47" t="s">
        <v>108</v>
      </c>
      <c r="E107" s="47">
        <v>1</v>
      </c>
      <c r="F107" s="48"/>
      <c r="G107" s="47" t="s">
        <v>106</v>
      </c>
      <c r="H107" s="48"/>
      <c r="I107" s="49" t="str">
        <f t="shared" si="6"/>
        <v/>
      </c>
      <c r="J107" s="49" t="s">
        <v>106</v>
      </c>
      <c r="K107" s="127" t="str">
        <f t="shared" si="7"/>
        <v/>
      </c>
      <c r="L107" s="134" t="str">
        <f t="shared" si="8"/>
        <v/>
      </c>
    </row>
    <row r="108" spans="2:12" ht="14" thickBot="1">
      <c r="B108" s="50">
        <v>92</v>
      </c>
      <c r="C108" s="51"/>
      <c r="D108" s="51" t="s">
        <v>109</v>
      </c>
      <c r="E108" s="51">
        <v>2</v>
      </c>
      <c r="F108" s="52"/>
      <c r="G108" s="51" t="s">
        <v>106</v>
      </c>
      <c r="H108" s="52"/>
      <c r="I108" s="45" t="str">
        <f t="shared" si="6"/>
        <v/>
      </c>
      <c r="J108" s="45" t="s">
        <v>106</v>
      </c>
      <c r="K108" s="128" t="str">
        <f t="shared" si="7"/>
        <v/>
      </c>
      <c r="L108" s="133" t="str">
        <f t="shared" si="8"/>
        <v/>
      </c>
    </row>
    <row r="109" spans="2:12">
      <c r="B109" s="46">
        <v>93</v>
      </c>
      <c r="C109" s="47">
        <v>20</v>
      </c>
      <c r="D109" s="47" t="s">
        <v>110</v>
      </c>
      <c r="E109" s="47">
        <v>1</v>
      </c>
      <c r="F109" s="48"/>
      <c r="G109" s="47" t="s">
        <v>106</v>
      </c>
      <c r="H109" s="48"/>
      <c r="I109" s="49" t="str">
        <f t="shared" si="6"/>
        <v/>
      </c>
      <c r="J109" s="49" t="s">
        <v>106</v>
      </c>
      <c r="K109" s="127" t="str">
        <f t="shared" si="7"/>
        <v/>
      </c>
      <c r="L109" s="134" t="str">
        <f t="shared" si="8"/>
        <v/>
      </c>
    </row>
    <row r="110" spans="2:12" ht="14" thickBot="1">
      <c r="B110" s="50">
        <v>94</v>
      </c>
      <c r="C110" s="51"/>
      <c r="D110" s="51" t="s">
        <v>111</v>
      </c>
      <c r="E110" s="51">
        <v>2</v>
      </c>
      <c r="F110" s="52"/>
      <c r="G110" s="51" t="s">
        <v>106</v>
      </c>
      <c r="H110" s="52"/>
      <c r="I110" s="45" t="str">
        <f t="shared" si="6"/>
        <v/>
      </c>
      <c r="J110" s="45" t="s">
        <v>106</v>
      </c>
      <c r="K110" s="128" t="str">
        <f t="shared" si="7"/>
        <v/>
      </c>
      <c r="L110" s="133" t="str">
        <f t="shared" si="8"/>
        <v/>
      </c>
    </row>
    <row r="111" spans="2:12" ht="14" thickBot="1">
      <c r="B111" s="53">
        <v>95</v>
      </c>
      <c r="C111" s="54">
        <v>21</v>
      </c>
      <c r="D111" s="54" t="s">
        <v>112</v>
      </c>
      <c r="E111" s="54">
        <v>1</v>
      </c>
      <c r="F111" s="55"/>
      <c r="G111" s="54" t="s">
        <v>106</v>
      </c>
      <c r="H111" s="55"/>
      <c r="I111" s="56" t="str">
        <f t="shared" si="6"/>
        <v/>
      </c>
      <c r="J111" s="56" t="s">
        <v>106</v>
      </c>
      <c r="K111" s="129" t="str">
        <f t="shared" si="7"/>
        <v/>
      </c>
      <c r="L111" s="133" t="str">
        <f t="shared" si="8"/>
        <v/>
      </c>
    </row>
    <row r="112" spans="2:12" ht="14" thickBot="1">
      <c r="B112" s="57">
        <v>96</v>
      </c>
      <c r="C112" s="58">
        <v>22</v>
      </c>
      <c r="D112" s="58" t="s">
        <v>113</v>
      </c>
      <c r="E112" s="58">
        <v>1</v>
      </c>
      <c r="F112" s="59"/>
      <c r="G112" s="58" t="s">
        <v>106</v>
      </c>
      <c r="H112" s="59"/>
      <c r="I112" s="60" t="str">
        <f t="shared" si="6"/>
        <v/>
      </c>
      <c r="J112" s="60" t="s">
        <v>106</v>
      </c>
      <c r="K112" s="130" t="str">
        <f t="shared" si="7"/>
        <v/>
      </c>
      <c r="L112" s="135" t="s">
        <v>114</v>
      </c>
    </row>
  </sheetData>
  <phoneticPr fontId="5"/>
  <pageMargins left="0.75" right="0.75" top="1" bottom="1" header="0.5" footer="0.5"/>
  <pageSetup paperSize="0" orientation="portrait" horizontalDpi="4294967292" verticalDpi="4294967292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 enableFormatConditionsCalculation="0"/>
  <dimension ref="B1:AR114"/>
  <sheetViews>
    <sheetView workbookViewId="0">
      <pane ySplit="4" topLeftCell="A5" activePane="bottomLeft" state="frozen"/>
      <selection pane="bottomLeft" activeCell="E98" sqref="E98"/>
    </sheetView>
  </sheetViews>
  <sheetFormatPr baseColWidth="10" defaultColWidth="11" defaultRowHeight="13" x14ac:dyDescent="0"/>
  <cols>
    <col min="1" max="1" width="1.5703125" customWidth="1"/>
    <col min="4" max="4" width="2.85546875" hidden="1" customWidth="1"/>
    <col min="5" max="5" width="26.7109375" bestFit="1" customWidth="1"/>
    <col min="6" max="6" width="6.42578125" style="73" customWidth="1"/>
    <col min="8" max="8" width="2.7109375" hidden="1" customWidth="1"/>
    <col min="9" max="9" width="26.7109375" bestFit="1" customWidth="1"/>
    <col min="10" max="10" width="6.42578125" style="73" customWidth="1"/>
    <col min="11" max="11" width="2.5703125" style="73" hidden="1" customWidth="1"/>
    <col min="12" max="12" width="3.7109375" hidden="1" customWidth="1"/>
    <col min="13" max="13" width="4.28515625" hidden="1" customWidth="1"/>
    <col min="14" max="14" width="5.5703125" hidden="1" customWidth="1"/>
    <col min="15" max="15" width="5.85546875" hidden="1" customWidth="1"/>
    <col min="16" max="19" width="7.85546875" hidden="1" customWidth="1"/>
    <col min="20" max="20" width="6" hidden="1" customWidth="1"/>
    <col min="21" max="21" width="7.85546875" hidden="1" customWidth="1"/>
    <col min="22" max="22" width="6" hidden="1" customWidth="1"/>
    <col min="23" max="24" width="7.85546875" hidden="1" customWidth="1"/>
    <col min="25" max="25" width="8.5703125" hidden="1" customWidth="1"/>
    <col min="26" max="28" width="7.85546875" hidden="1" customWidth="1"/>
    <col min="29" max="32" width="6" hidden="1" customWidth="1"/>
    <col min="33" max="33" width="7.85546875" hidden="1" customWidth="1"/>
    <col min="34" max="34" width="6" hidden="1" customWidth="1"/>
    <col min="35" max="35" width="7.85546875" hidden="1" customWidth="1"/>
    <col min="36" max="36" width="11" hidden="1" customWidth="1"/>
    <col min="37" max="37" width="5" hidden="1" customWidth="1"/>
    <col min="38" max="38" width="17.140625" hidden="1" customWidth="1"/>
    <col min="39" max="39" width="4.85546875" hidden="1" customWidth="1"/>
    <col min="40" max="40" width="6" hidden="1" customWidth="1"/>
    <col min="41" max="41" width="5.28515625" hidden="1" customWidth="1"/>
    <col min="42" max="42" width="4.85546875" hidden="1" customWidth="1"/>
    <col min="43" max="43" width="7" hidden="1" customWidth="1"/>
  </cols>
  <sheetData>
    <row r="1" spans="2:44" ht="20">
      <c r="B1" s="12" t="s">
        <v>115</v>
      </c>
      <c r="G1" s="73"/>
    </row>
    <row r="3" spans="2:44" ht="14" thickBot="1">
      <c r="P3" s="2" t="s">
        <v>116</v>
      </c>
      <c r="Y3" s="2"/>
      <c r="Z3" s="2" t="s">
        <v>117</v>
      </c>
      <c r="AK3" s="4" t="s">
        <v>82</v>
      </c>
      <c r="AL3" s="4" t="s">
        <v>83</v>
      </c>
      <c r="AM3" s="4" t="s">
        <v>118</v>
      </c>
      <c r="AN3" s="4" t="s">
        <v>86</v>
      </c>
      <c r="AO3" s="4" t="s">
        <v>87</v>
      </c>
      <c r="AP3" s="4" t="s">
        <v>88</v>
      </c>
      <c r="AQ3" s="4" t="s">
        <v>90</v>
      </c>
    </row>
    <row r="4" spans="2:44" ht="14" thickBot="1">
      <c r="B4" s="86" t="s">
        <v>100</v>
      </c>
      <c r="C4" s="87" t="s">
        <v>101</v>
      </c>
      <c r="D4" s="87" t="s">
        <v>82</v>
      </c>
      <c r="E4" s="87" t="s">
        <v>103</v>
      </c>
      <c r="F4" s="88" t="s">
        <v>119</v>
      </c>
      <c r="G4" s="87" t="s">
        <v>120</v>
      </c>
      <c r="H4" s="87" t="s">
        <v>82</v>
      </c>
      <c r="I4" s="87" t="s">
        <v>104</v>
      </c>
      <c r="J4" s="89" t="s">
        <v>119</v>
      </c>
      <c r="K4" s="180"/>
      <c r="L4" s="13" t="s">
        <v>121</v>
      </c>
      <c r="M4" s="13" t="s">
        <v>122</v>
      </c>
      <c r="N4" s="13" t="s">
        <v>123</v>
      </c>
      <c r="O4" s="13" t="s">
        <v>124</v>
      </c>
      <c r="P4" s="13">
        <v>1</v>
      </c>
      <c r="Q4" s="13">
        <v>2</v>
      </c>
      <c r="R4" s="13">
        <v>3</v>
      </c>
      <c r="S4" s="13">
        <v>4</v>
      </c>
      <c r="T4" s="13">
        <v>5</v>
      </c>
      <c r="U4" s="13">
        <v>6</v>
      </c>
      <c r="V4" s="13">
        <v>7</v>
      </c>
      <c r="W4" s="13">
        <v>8</v>
      </c>
      <c r="X4" s="13">
        <v>9</v>
      </c>
      <c r="Y4" s="13">
        <v>10</v>
      </c>
      <c r="Z4" s="13">
        <v>1</v>
      </c>
      <c r="AA4" s="13">
        <v>2</v>
      </c>
      <c r="AB4" s="13">
        <v>3</v>
      </c>
      <c r="AC4" s="13">
        <v>4</v>
      </c>
      <c r="AD4" s="13">
        <v>5</v>
      </c>
      <c r="AE4" s="13">
        <v>6</v>
      </c>
      <c r="AF4" s="13">
        <v>7</v>
      </c>
      <c r="AG4" s="13">
        <v>8</v>
      </c>
      <c r="AH4" s="13">
        <v>9</v>
      </c>
      <c r="AI4" s="13">
        <v>10</v>
      </c>
      <c r="AK4" s="4">
        <v>1</v>
      </c>
      <c r="AL4" s="8" t="s">
        <v>125</v>
      </c>
      <c r="AM4" s="4">
        <f>COUNTIF(L$5:L$94,$AK4)</f>
        <v>7</v>
      </c>
      <c r="AN4" s="4">
        <f>COUNTIF(M$5:M$94,$AK4)</f>
        <v>11</v>
      </c>
      <c r="AO4" s="4">
        <f>COUNTIF(N$5:N$94,$AK4)+COUNTIF(O$5:O$94,$AK4)</f>
        <v>0</v>
      </c>
      <c r="AP4" s="4">
        <f>P95</f>
        <v>3402</v>
      </c>
      <c r="AQ4" s="4">
        <f>Z95</f>
        <v>3578.5</v>
      </c>
      <c r="AR4" s="181"/>
    </row>
    <row r="5" spans="2:44">
      <c r="B5" s="93">
        <f>'2016 Fixtures'!C17</f>
        <v>1</v>
      </c>
      <c r="C5" s="94">
        <f>'2016 Fixtures'!D17</f>
        <v>1</v>
      </c>
      <c r="D5" s="94">
        <f>'2016 Fixtures'!F17</f>
        <v>1</v>
      </c>
      <c r="E5" s="94" t="str">
        <f>'2016 Fixtures'!I17</f>
        <v>Roofa's Squadron (Raife)</v>
      </c>
      <c r="F5">
        <v>216</v>
      </c>
      <c r="G5" s="94" t="str">
        <f>IF(F5="","",IF(F5=J5,"drew with",IF(F5&gt;J5,"defeated","lost to")))</f>
        <v>defeated</v>
      </c>
      <c r="H5" s="94">
        <f>'2016 Fixtures'!H17</f>
        <v>2</v>
      </c>
      <c r="I5" s="94" t="str">
        <f>'2016 Fixtures'!K17</f>
        <v>Mustard Pots (Sam)</v>
      </c>
      <c r="J5">
        <v>181.5</v>
      </c>
      <c r="K5" s="179"/>
      <c r="L5" s="4">
        <f>IF($F5="","",IF($F5=$J5,"-",IF($F5&gt;$J5,$D5,$H5)))</f>
        <v>1</v>
      </c>
      <c r="M5" s="4">
        <f>IF($F5="","",IF($F5=$J5,"-",IF($F5&lt;$J5,$D5,$H5)))</f>
        <v>2</v>
      </c>
      <c r="N5" s="10" t="str">
        <f>IF($F5="","",IF($F5=$J5,$D5,"-"))</f>
        <v>-</v>
      </c>
      <c r="O5" s="10" t="str">
        <f>IF($F5="","",IF($F5=$J5,$H5,"-"))</f>
        <v>-</v>
      </c>
      <c r="P5" s="4">
        <f>IF($D5=P$4,$F5,IF($H5=P$4,$J5,0))</f>
        <v>216</v>
      </c>
      <c r="Q5" s="4">
        <f t="shared" ref="Q5:Y20" si="0">IF($D5=Q$4,$F5,IF($H5=Q$4,$J5,0))</f>
        <v>181.5</v>
      </c>
      <c r="R5" s="4">
        <f t="shared" si="0"/>
        <v>0</v>
      </c>
      <c r="S5" s="4">
        <f t="shared" si="0"/>
        <v>0</v>
      </c>
      <c r="T5" s="4">
        <f t="shared" si="0"/>
        <v>0</v>
      </c>
      <c r="U5" s="4">
        <f t="shared" si="0"/>
        <v>0</v>
      </c>
      <c r="V5" s="4">
        <f t="shared" si="0"/>
        <v>0</v>
      </c>
      <c r="W5" s="4">
        <f t="shared" si="0"/>
        <v>0</v>
      </c>
      <c r="X5" s="4">
        <f t="shared" si="0"/>
        <v>0</v>
      </c>
      <c r="Y5" s="4">
        <f t="shared" si="0"/>
        <v>0</v>
      </c>
      <c r="Z5" s="4">
        <f>IF($D5=Z$4,$J5,IF($H5=Z$4,$F5,0))</f>
        <v>181.5</v>
      </c>
      <c r="AA5" s="4">
        <f t="shared" ref="AA5:AI20" si="1">IF($D5=AA$4,$J5,IF($H5=AA$4,$F5,0))</f>
        <v>216</v>
      </c>
      <c r="AB5" s="4">
        <f t="shared" si="1"/>
        <v>0</v>
      </c>
      <c r="AC5" s="4">
        <f t="shared" si="1"/>
        <v>0</v>
      </c>
      <c r="AD5" s="4">
        <f t="shared" si="1"/>
        <v>0</v>
      </c>
      <c r="AE5" s="4">
        <f t="shared" si="1"/>
        <v>0</v>
      </c>
      <c r="AF5" s="4">
        <f t="shared" si="1"/>
        <v>0</v>
      </c>
      <c r="AG5" s="4">
        <f t="shared" si="1"/>
        <v>0</v>
      </c>
      <c r="AH5" s="4">
        <f t="shared" si="1"/>
        <v>0</v>
      </c>
      <c r="AI5" s="4">
        <f t="shared" si="1"/>
        <v>0</v>
      </c>
      <c r="AK5" s="4">
        <v>2</v>
      </c>
      <c r="AL5" s="8" t="s">
        <v>126</v>
      </c>
      <c r="AM5" s="4">
        <f t="shared" ref="AM5:AM13" si="2">COUNTIF($L$5:$L$94,$AK5)</f>
        <v>11</v>
      </c>
      <c r="AN5" s="4">
        <f t="shared" ref="AN5:AN13" si="3">COUNTIF(M$5:M$94,$AK5)</f>
        <v>7</v>
      </c>
      <c r="AO5" s="4">
        <f t="shared" ref="AO5:AO13" si="4">COUNTIF(N$5:N$94,$AK5)+COUNTIF(O$5:O$94,$AK5)</f>
        <v>0</v>
      </c>
      <c r="AP5" s="4">
        <f>Q95</f>
        <v>3680</v>
      </c>
      <c r="AQ5" s="4">
        <f>AA95</f>
        <v>3613.5</v>
      </c>
      <c r="AR5" s="182"/>
    </row>
    <row r="6" spans="2:44">
      <c r="B6" s="43" t="str">
        <f>'2016 Fixtures'!C18</f>
        <v/>
      </c>
      <c r="C6" s="14" t="str">
        <f>'2016 Fixtures'!D18</f>
        <v/>
      </c>
      <c r="D6" s="14">
        <f>'2016 Fixtures'!F18</f>
        <v>3</v>
      </c>
      <c r="E6" s="14" t="str">
        <f>'2016 Fixtures'!I18</f>
        <v>Rhubarbarians (Heath)</v>
      </c>
      <c r="F6">
        <v>178.5</v>
      </c>
      <c r="G6" s="14" t="str">
        <f t="shared" ref="G6:G69" si="5">IF(F6="","",IF(F6=J6,"drew with",IF(F6&gt;J6,"defeated","lost to")))</f>
        <v>defeated</v>
      </c>
      <c r="H6" s="14">
        <f>'2016 Fixtures'!H18</f>
        <v>4</v>
      </c>
      <c r="I6" s="14" t="str">
        <f>'2016 Fixtures'!K18</f>
        <v>May Blooms (Toby)</v>
      </c>
      <c r="J6">
        <v>153.5</v>
      </c>
      <c r="K6" s="179"/>
      <c r="L6" s="4">
        <f>IF($F6="","",IF($F6=$J6,"-",IF($F6&gt;$J6,'2016 Fixtures'!F18,'2016 Fixtures'!$H18)))</f>
        <v>3</v>
      </c>
      <c r="M6" s="4">
        <f>IF($F6="","",IF($F6=$J6,"-",IF($F6&lt;$J6,'2016 Fixtures'!F18,'2016 Fixtures'!$H18)))</f>
        <v>4</v>
      </c>
      <c r="N6" s="10" t="str">
        <f>IF($F6="","",IF($F6=$J6,'2016 Fixtures'!F18,"-"))</f>
        <v>-</v>
      </c>
      <c r="O6" s="10" t="str">
        <f>IF($F6="","",IF($F6=$J6,'2016 Fixtures'!H18,"-"))</f>
        <v>-</v>
      </c>
      <c r="P6" s="4">
        <f t="shared" ref="P6:Y37" si="6">IF($D6=P$4,$F6,IF($H6=P$4,$J6,0))</f>
        <v>0</v>
      </c>
      <c r="Q6" s="4">
        <f t="shared" si="0"/>
        <v>0</v>
      </c>
      <c r="R6" s="4">
        <f t="shared" si="0"/>
        <v>178.5</v>
      </c>
      <c r="S6" s="4">
        <f t="shared" si="0"/>
        <v>153.5</v>
      </c>
      <c r="T6" s="4">
        <f t="shared" si="0"/>
        <v>0</v>
      </c>
      <c r="U6" s="4">
        <f t="shared" si="0"/>
        <v>0</v>
      </c>
      <c r="V6" s="4">
        <f t="shared" si="0"/>
        <v>0</v>
      </c>
      <c r="W6" s="4">
        <f t="shared" si="0"/>
        <v>0</v>
      </c>
      <c r="X6" s="4">
        <f t="shared" si="0"/>
        <v>0</v>
      </c>
      <c r="Y6" s="4">
        <f t="shared" si="0"/>
        <v>0</v>
      </c>
      <c r="Z6" s="4">
        <f t="shared" ref="Z6:AI37" si="7">IF($D6=Z$4,$J6,IF($H6=Z$4,$F6,0))</f>
        <v>0</v>
      </c>
      <c r="AA6" s="4">
        <f t="shared" si="1"/>
        <v>0</v>
      </c>
      <c r="AB6" s="4">
        <f t="shared" si="1"/>
        <v>153.5</v>
      </c>
      <c r="AC6" s="4">
        <f t="shared" si="1"/>
        <v>178.5</v>
      </c>
      <c r="AD6" s="4">
        <f t="shared" si="1"/>
        <v>0</v>
      </c>
      <c r="AE6" s="4">
        <f t="shared" si="1"/>
        <v>0</v>
      </c>
      <c r="AF6" s="4">
        <f t="shared" si="1"/>
        <v>0</v>
      </c>
      <c r="AG6" s="4">
        <f t="shared" si="1"/>
        <v>0</v>
      </c>
      <c r="AH6" s="4">
        <f t="shared" si="1"/>
        <v>0</v>
      </c>
      <c r="AI6" s="4">
        <f t="shared" si="1"/>
        <v>0</v>
      </c>
      <c r="AK6" s="4">
        <v>3</v>
      </c>
      <c r="AL6" s="8" t="s">
        <v>127</v>
      </c>
      <c r="AM6" s="4">
        <f t="shared" si="2"/>
        <v>8</v>
      </c>
      <c r="AN6" s="4">
        <f t="shared" si="3"/>
        <v>10</v>
      </c>
      <c r="AO6" s="4">
        <f t="shared" si="4"/>
        <v>0</v>
      </c>
      <c r="AP6" s="4">
        <f>R95</f>
        <v>3284.5</v>
      </c>
      <c r="AQ6" s="4">
        <f>AB95</f>
        <v>3371.5</v>
      </c>
      <c r="AR6" s="182"/>
    </row>
    <row r="7" spans="2:44">
      <c r="B7" s="43" t="str">
        <f>'2016 Fixtures'!C19</f>
        <v/>
      </c>
      <c r="C7" s="14" t="str">
        <f>'2016 Fixtures'!D19</f>
        <v/>
      </c>
      <c r="D7" s="14">
        <f>'2016 Fixtures'!F19</f>
        <v>5</v>
      </c>
      <c r="E7" s="14" t="str">
        <f>'2016 Fixtures'!I19</f>
        <v>Dark Side (Anand)</v>
      </c>
      <c r="F7">
        <v>124</v>
      </c>
      <c r="G7" s="14" t="str">
        <f t="shared" si="5"/>
        <v>lost to</v>
      </c>
      <c r="H7" s="14">
        <f>'2016 Fixtures'!H19</f>
        <v>6</v>
      </c>
      <c r="I7" s="14" t="str">
        <f>'2016 Fixtures'!K19</f>
        <v>Rapid Sossage (Michael)</v>
      </c>
      <c r="J7">
        <v>204.5</v>
      </c>
      <c r="K7" s="179"/>
      <c r="L7" s="4">
        <f>IF($F7="","",IF($F7=$J7,"-",IF($F7&gt;$J7,'2016 Fixtures'!F19,'2016 Fixtures'!$H19)))</f>
        <v>6</v>
      </c>
      <c r="M7" s="4">
        <f>IF($F7="","",IF($F7=$J7,"-",IF($F7&lt;$J7,'2016 Fixtures'!F19,'2016 Fixtures'!$H19)))</f>
        <v>5</v>
      </c>
      <c r="N7" s="10" t="str">
        <f>IF($F7="","",IF($F7=$J7,'2016 Fixtures'!F19,"-"))</f>
        <v>-</v>
      </c>
      <c r="O7" s="10" t="str">
        <f>IF($F7="","",IF($F7=$J7,'2016 Fixtures'!H19,"-"))</f>
        <v>-</v>
      </c>
      <c r="P7" s="4">
        <f t="shared" si="6"/>
        <v>0</v>
      </c>
      <c r="Q7" s="4">
        <f t="shared" si="0"/>
        <v>0</v>
      </c>
      <c r="R7" s="4">
        <f t="shared" si="0"/>
        <v>0</v>
      </c>
      <c r="S7" s="4">
        <f t="shared" si="0"/>
        <v>0</v>
      </c>
      <c r="T7" s="4">
        <f t="shared" si="0"/>
        <v>124</v>
      </c>
      <c r="U7" s="4">
        <f t="shared" si="0"/>
        <v>204.5</v>
      </c>
      <c r="V7" s="4">
        <f t="shared" si="0"/>
        <v>0</v>
      </c>
      <c r="W7" s="4">
        <f t="shared" si="0"/>
        <v>0</v>
      </c>
      <c r="X7" s="4">
        <f t="shared" si="0"/>
        <v>0</v>
      </c>
      <c r="Y7" s="4">
        <f t="shared" si="0"/>
        <v>0</v>
      </c>
      <c r="Z7" s="4">
        <f t="shared" si="7"/>
        <v>0</v>
      </c>
      <c r="AA7" s="4">
        <f t="shared" si="1"/>
        <v>0</v>
      </c>
      <c r="AB7" s="4">
        <f t="shared" si="1"/>
        <v>0</v>
      </c>
      <c r="AC7" s="4">
        <f t="shared" si="1"/>
        <v>0</v>
      </c>
      <c r="AD7" s="4">
        <f t="shared" si="1"/>
        <v>204.5</v>
      </c>
      <c r="AE7" s="4">
        <f t="shared" si="1"/>
        <v>124</v>
      </c>
      <c r="AF7" s="4">
        <f t="shared" si="1"/>
        <v>0</v>
      </c>
      <c r="AG7" s="4">
        <f t="shared" si="1"/>
        <v>0</v>
      </c>
      <c r="AH7" s="4">
        <f t="shared" si="1"/>
        <v>0</v>
      </c>
      <c r="AI7" s="4">
        <f t="shared" si="1"/>
        <v>0</v>
      </c>
      <c r="AK7" s="4">
        <v>4</v>
      </c>
      <c r="AL7" s="8" t="s">
        <v>128</v>
      </c>
      <c r="AM7" s="4">
        <f t="shared" si="2"/>
        <v>8</v>
      </c>
      <c r="AN7" s="4">
        <f t="shared" si="3"/>
        <v>10</v>
      </c>
      <c r="AO7" s="4">
        <f t="shared" si="4"/>
        <v>0</v>
      </c>
      <c r="AP7" s="4">
        <f>S95</f>
        <v>3359</v>
      </c>
      <c r="AQ7" s="4">
        <f>AC95</f>
        <v>3395</v>
      </c>
      <c r="AR7" s="182"/>
    </row>
    <row r="8" spans="2:44">
      <c r="B8" s="43" t="str">
        <f>'2016 Fixtures'!C20</f>
        <v/>
      </c>
      <c r="C8" s="14" t="str">
        <f>'2016 Fixtures'!D20</f>
        <v/>
      </c>
      <c r="D8" s="14">
        <f>'2016 Fixtures'!F20</f>
        <v>7</v>
      </c>
      <c r="E8" s="14" t="str">
        <f>'2016 Fixtures'!I20</f>
        <v>Twaddstars (Andrew T)</v>
      </c>
      <c r="F8">
        <v>222.5</v>
      </c>
      <c r="G8" s="14" t="str">
        <f t="shared" si="5"/>
        <v>defeated</v>
      </c>
      <c r="H8" s="14">
        <f>'2016 Fixtures'!H20</f>
        <v>8</v>
      </c>
      <c r="I8" s="14" t="str">
        <f>'2016 Fixtures'!K20</f>
        <v>Real Saints (Ross)</v>
      </c>
      <c r="J8">
        <v>180.5</v>
      </c>
      <c r="K8" s="179"/>
      <c r="L8" s="4">
        <f>IF($F8="","",IF($F8=$J8,"-",IF($F8&gt;$J8,'2016 Fixtures'!F20,'2016 Fixtures'!$H20)))</f>
        <v>7</v>
      </c>
      <c r="M8" s="4">
        <f>IF($F8="","",IF($F8=$J8,"-",IF($F8&lt;$J8,'2016 Fixtures'!F20,'2016 Fixtures'!$H20)))</f>
        <v>8</v>
      </c>
      <c r="N8" s="10" t="str">
        <f>IF($F8="","",IF($F8=$J8,'2016 Fixtures'!F20,"-"))</f>
        <v>-</v>
      </c>
      <c r="O8" s="10" t="str">
        <f>IF($F8="","",IF($F8=$J8,'2016 Fixtures'!H20,"-"))</f>
        <v>-</v>
      </c>
      <c r="P8" s="4">
        <f t="shared" si="6"/>
        <v>0</v>
      </c>
      <c r="Q8" s="4">
        <f t="shared" si="0"/>
        <v>0</v>
      </c>
      <c r="R8" s="4">
        <f t="shared" si="0"/>
        <v>0</v>
      </c>
      <c r="S8" s="4">
        <f t="shared" si="0"/>
        <v>0</v>
      </c>
      <c r="T8" s="4">
        <f t="shared" si="0"/>
        <v>0</v>
      </c>
      <c r="U8" s="4">
        <f t="shared" si="0"/>
        <v>0</v>
      </c>
      <c r="V8" s="4">
        <f t="shared" si="0"/>
        <v>222.5</v>
      </c>
      <c r="W8" s="4">
        <f t="shared" si="0"/>
        <v>180.5</v>
      </c>
      <c r="X8" s="4">
        <f t="shared" si="0"/>
        <v>0</v>
      </c>
      <c r="Y8" s="4">
        <f t="shared" si="0"/>
        <v>0</v>
      </c>
      <c r="Z8" s="4">
        <f t="shared" si="7"/>
        <v>0</v>
      </c>
      <c r="AA8" s="4">
        <f t="shared" si="1"/>
        <v>0</v>
      </c>
      <c r="AB8" s="4">
        <f t="shared" si="1"/>
        <v>0</v>
      </c>
      <c r="AC8" s="4">
        <f t="shared" si="1"/>
        <v>0</v>
      </c>
      <c r="AD8" s="4">
        <f t="shared" si="1"/>
        <v>0</v>
      </c>
      <c r="AE8" s="4">
        <f t="shared" si="1"/>
        <v>0</v>
      </c>
      <c r="AF8" s="4">
        <f t="shared" si="1"/>
        <v>180.5</v>
      </c>
      <c r="AG8" s="4">
        <f t="shared" si="1"/>
        <v>222.5</v>
      </c>
      <c r="AH8" s="4">
        <f t="shared" si="1"/>
        <v>0</v>
      </c>
      <c r="AI8" s="4">
        <f t="shared" si="1"/>
        <v>0</v>
      </c>
      <c r="AK8" s="4">
        <v>5</v>
      </c>
      <c r="AL8" s="8" t="s">
        <v>129</v>
      </c>
      <c r="AM8" s="4">
        <f t="shared" si="2"/>
        <v>11</v>
      </c>
      <c r="AN8" s="4">
        <f t="shared" si="3"/>
        <v>7</v>
      </c>
      <c r="AO8" s="4">
        <f t="shared" si="4"/>
        <v>0</v>
      </c>
      <c r="AP8" s="4">
        <f>T95</f>
        <v>3536.5</v>
      </c>
      <c r="AQ8" s="4">
        <f>AD95</f>
        <v>3426</v>
      </c>
      <c r="AR8" s="182"/>
    </row>
    <row r="9" spans="2:44" ht="14" thickBot="1">
      <c r="B9" s="85"/>
      <c r="C9" s="34"/>
      <c r="D9" s="34">
        <f>'2016 Fixtures'!F21</f>
        <v>9</v>
      </c>
      <c r="E9" s="34" t="str">
        <f>'2016 Fixtures'!I21</f>
        <v>Karl's Krushers (Karl)</v>
      </c>
      <c r="F9">
        <v>218.5</v>
      </c>
      <c r="G9" s="34" t="str">
        <f t="shared" si="5"/>
        <v>defeated</v>
      </c>
      <c r="H9" s="34">
        <f>'2016 Fixtures'!H21</f>
        <v>10</v>
      </c>
      <c r="I9" s="34" t="str">
        <f>'2016 Fixtures'!K21</f>
        <v>Buddha's Brewsers (Paul)</v>
      </c>
      <c r="J9">
        <v>185.5</v>
      </c>
      <c r="K9" s="179"/>
      <c r="L9" s="4">
        <f>IF($F9="","",IF($F9=$J9,"-",IF($F9&gt;$J9,'2016 Fixtures'!F21,'2016 Fixtures'!$H21)))</f>
        <v>9</v>
      </c>
      <c r="M9" s="4">
        <f>IF($F9="","",IF($F9=$J9,"-",IF($F9&lt;$J9,'2016 Fixtures'!F21,'2016 Fixtures'!$H21)))</f>
        <v>10</v>
      </c>
      <c r="N9" s="10" t="str">
        <f>IF($F9="","",IF($F9=$J9,'2016 Fixtures'!F21,"-"))</f>
        <v>-</v>
      </c>
      <c r="O9" s="10" t="str">
        <f>IF($F9="","",IF($F9=$J9,'2016 Fixtures'!H21,"-"))</f>
        <v>-</v>
      </c>
      <c r="P9" s="4">
        <f t="shared" si="6"/>
        <v>0</v>
      </c>
      <c r="Q9" s="4">
        <f t="shared" si="0"/>
        <v>0</v>
      </c>
      <c r="R9" s="4">
        <f t="shared" si="0"/>
        <v>0</v>
      </c>
      <c r="S9" s="4">
        <f t="shared" si="0"/>
        <v>0</v>
      </c>
      <c r="T9" s="4">
        <f t="shared" si="0"/>
        <v>0</v>
      </c>
      <c r="U9" s="4">
        <f t="shared" si="0"/>
        <v>0</v>
      </c>
      <c r="V9" s="4">
        <f t="shared" si="0"/>
        <v>0</v>
      </c>
      <c r="W9" s="4">
        <f t="shared" si="0"/>
        <v>0</v>
      </c>
      <c r="X9" s="4">
        <f t="shared" si="0"/>
        <v>218.5</v>
      </c>
      <c r="Y9" s="4">
        <f t="shared" si="0"/>
        <v>185.5</v>
      </c>
      <c r="Z9" s="4">
        <f t="shared" si="7"/>
        <v>0</v>
      </c>
      <c r="AA9" s="4">
        <f t="shared" si="1"/>
        <v>0</v>
      </c>
      <c r="AB9" s="4">
        <f t="shared" si="1"/>
        <v>0</v>
      </c>
      <c r="AC9" s="4">
        <f t="shared" si="1"/>
        <v>0</v>
      </c>
      <c r="AD9" s="4">
        <f t="shared" si="1"/>
        <v>0</v>
      </c>
      <c r="AE9" s="4">
        <f t="shared" si="1"/>
        <v>0</v>
      </c>
      <c r="AF9" s="4">
        <f t="shared" si="1"/>
        <v>0</v>
      </c>
      <c r="AG9" s="4">
        <f t="shared" si="1"/>
        <v>0</v>
      </c>
      <c r="AH9" s="4">
        <f t="shared" si="1"/>
        <v>185.5</v>
      </c>
      <c r="AI9" s="4">
        <f t="shared" si="1"/>
        <v>218.5</v>
      </c>
      <c r="AK9" s="4">
        <v>6</v>
      </c>
      <c r="AL9" s="8" t="s">
        <v>28</v>
      </c>
      <c r="AM9" s="4">
        <f t="shared" si="2"/>
        <v>9</v>
      </c>
      <c r="AN9" s="4">
        <f t="shared" si="3"/>
        <v>9</v>
      </c>
      <c r="AO9" s="4">
        <f t="shared" si="4"/>
        <v>0</v>
      </c>
      <c r="AP9" s="4">
        <f>U95</f>
        <v>3364.5</v>
      </c>
      <c r="AQ9" s="4">
        <f>AE95</f>
        <v>3161</v>
      </c>
      <c r="AR9" s="182"/>
    </row>
    <row r="10" spans="2:44">
      <c r="B10" s="93">
        <f>'2016 Fixtures'!C22</f>
        <v>2</v>
      </c>
      <c r="C10" s="94">
        <f>'2016 Fixtures'!D22</f>
        <v>2</v>
      </c>
      <c r="D10" s="94">
        <f>'2016 Fixtures'!F22</f>
        <v>3</v>
      </c>
      <c r="E10" s="94" t="str">
        <f>'2016 Fixtures'!I22</f>
        <v>Rhubarbarians (Heath)</v>
      </c>
      <c r="F10">
        <v>189</v>
      </c>
      <c r="G10" s="94" t="str">
        <f t="shared" si="5"/>
        <v>defeated</v>
      </c>
      <c r="H10" s="94">
        <f>'2016 Fixtures'!H22</f>
        <v>1</v>
      </c>
      <c r="I10" s="94" t="str">
        <f>'2016 Fixtures'!K22</f>
        <v>Roofa's Squadron (Raife)</v>
      </c>
      <c r="J10">
        <v>156.5</v>
      </c>
      <c r="K10" s="179"/>
      <c r="L10" s="4">
        <f>IF($F10="","",IF($F10=$J10,"-",IF($F10&gt;$J10,'2016 Fixtures'!F22,'2016 Fixtures'!$H22)))</f>
        <v>3</v>
      </c>
      <c r="M10" s="4">
        <f>IF($F10="","",IF($F10=$J10,"-",IF($F10&lt;$J10,'2016 Fixtures'!F22,'2016 Fixtures'!$H22)))</f>
        <v>1</v>
      </c>
      <c r="N10" s="10" t="str">
        <f>IF($F10="","",IF($F10=$J10,'2016 Fixtures'!F22,"-"))</f>
        <v>-</v>
      </c>
      <c r="O10" s="10" t="str">
        <f>IF($F10="","",IF($F10=$J10,'2016 Fixtures'!H22,"-"))</f>
        <v>-</v>
      </c>
      <c r="P10" s="4">
        <f t="shared" si="6"/>
        <v>156.5</v>
      </c>
      <c r="Q10" s="4">
        <f t="shared" si="0"/>
        <v>0</v>
      </c>
      <c r="R10" s="4">
        <f t="shared" si="0"/>
        <v>189</v>
      </c>
      <c r="S10" s="4">
        <f t="shared" si="0"/>
        <v>0</v>
      </c>
      <c r="T10" s="4">
        <f t="shared" si="0"/>
        <v>0</v>
      </c>
      <c r="U10" s="4">
        <f t="shared" si="0"/>
        <v>0</v>
      </c>
      <c r="V10" s="4">
        <f t="shared" si="0"/>
        <v>0</v>
      </c>
      <c r="W10" s="4">
        <f t="shared" si="0"/>
        <v>0</v>
      </c>
      <c r="X10" s="4">
        <f t="shared" si="0"/>
        <v>0</v>
      </c>
      <c r="Y10" s="4">
        <f t="shared" si="0"/>
        <v>0</v>
      </c>
      <c r="Z10" s="4">
        <f t="shared" si="7"/>
        <v>189</v>
      </c>
      <c r="AA10" s="4">
        <f t="shared" si="1"/>
        <v>0</v>
      </c>
      <c r="AB10" s="4">
        <f t="shared" si="1"/>
        <v>156.5</v>
      </c>
      <c r="AC10" s="4">
        <f t="shared" si="1"/>
        <v>0</v>
      </c>
      <c r="AD10" s="4">
        <f t="shared" si="1"/>
        <v>0</v>
      </c>
      <c r="AE10" s="4">
        <f t="shared" si="1"/>
        <v>0</v>
      </c>
      <c r="AF10" s="4">
        <f t="shared" si="1"/>
        <v>0</v>
      </c>
      <c r="AG10" s="4">
        <f t="shared" si="1"/>
        <v>0</v>
      </c>
      <c r="AH10" s="4">
        <f t="shared" si="1"/>
        <v>0</v>
      </c>
      <c r="AI10" s="4">
        <f t="shared" si="1"/>
        <v>0</v>
      </c>
      <c r="AK10" s="4">
        <v>7</v>
      </c>
      <c r="AL10" s="8" t="s">
        <v>56</v>
      </c>
      <c r="AM10" s="4">
        <f t="shared" si="2"/>
        <v>13</v>
      </c>
      <c r="AN10" s="4">
        <f t="shared" si="3"/>
        <v>5</v>
      </c>
      <c r="AO10" s="4">
        <f t="shared" si="4"/>
        <v>0</v>
      </c>
      <c r="AP10" s="4">
        <f>V95</f>
        <v>3710</v>
      </c>
      <c r="AQ10" s="4">
        <f>AF95</f>
        <v>3350.5</v>
      </c>
      <c r="AR10" s="182"/>
    </row>
    <row r="11" spans="2:44">
      <c r="B11" s="43" t="str">
        <f>'2016 Fixtures'!C23</f>
        <v/>
      </c>
      <c r="C11" s="14" t="str">
        <f>'2016 Fixtures'!D23</f>
        <v/>
      </c>
      <c r="D11" s="14">
        <f>'2016 Fixtures'!F23</f>
        <v>2</v>
      </c>
      <c r="E11" s="14" t="str">
        <f>'2016 Fixtures'!I23</f>
        <v>Mustard Pots (Sam)</v>
      </c>
      <c r="F11">
        <v>174</v>
      </c>
      <c r="G11" s="14" t="str">
        <f t="shared" si="5"/>
        <v>defeated</v>
      </c>
      <c r="H11" s="14">
        <f>'2016 Fixtures'!H23</f>
        <v>6</v>
      </c>
      <c r="I11" s="14" t="str">
        <f>'2016 Fixtures'!K23</f>
        <v>Rapid Sossage (Michael)</v>
      </c>
      <c r="J11">
        <v>172.5</v>
      </c>
      <c r="K11" s="179"/>
      <c r="L11" s="4">
        <f>IF($F11="","",IF($F11=$J11,"-",IF($F11&gt;$J11,'2016 Fixtures'!F23,'2016 Fixtures'!$H23)))</f>
        <v>2</v>
      </c>
      <c r="M11" s="4">
        <f>IF($F11="","",IF($F11=$J11,"-",IF($F11&lt;$J11,'2016 Fixtures'!F23,'2016 Fixtures'!$H23)))</f>
        <v>6</v>
      </c>
      <c r="N11" s="10" t="str">
        <f>IF($F11="","",IF($F11=$J11,'2016 Fixtures'!F23,"-"))</f>
        <v>-</v>
      </c>
      <c r="O11" s="10" t="str">
        <f>IF($F11="","",IF($F11=$J11,'2016 Fixtures'!H23,"-"))</f>
        <v>-</v>
      </c>
      <c r="P11" s="4">
        <f t="shared" si="6"/>
        <v>0</v>
      </c>
      <c r="Q11" s="4">
        <f t="shared" si="0"/>
        <v>174</v>
      </c>
      <c r="R11" s="4">
        <f t="shared" si="0"/>
        <v>0</v>
      </c>
      <c r="S11" s="4">
        <f t="shared" si="0"/>
        <v>0</v>
      </c>
      <c r="T11" s="4">
        <f t="shared" si="0"/>
        <v>0</v>
      </c>
      <c r="U11" s="4">
        <f t="shared" si="0"/>
        <v>172.5</v>
      </c>
      <c r="V11" s="4">
        <f t="shared" si="0"/>
        <v>0</v>
      </c>
      <c r="W11" s="4">
        <f t="shared" si="0"/>
        <v>0</v>
      </c>
      <c r="X11" s="4">
        <f t="shared" si="0"/>
        <v>0</v>
      </c>
      <c r="Y11" s="4">
        <f t="shared" si="0"/>
        <v>0</v>
      </c>
      <c r="Z11" s="4">
        <f t="shared" si="7"/>
        <v>0</v>
      </c>
      <c r="AA11" s="4">
        <f t="shared" si="1"/>
        <v>172.5</v>
      </c>
      <c r="AB11" s="4">
        <f t="shared" si="1"/>
        <v>0</v>
      </c>
      <c r="AC11" s="4">
        <f t="shared" si="1"/>
        <v>0</v>
      </c>
      <c r="AD11" s="4">
        <f t="shared" si="1"/>
        <v>0</v>
      </c>
      <c r="AE11" s="4">
        <f t="shared" si="1"/>
        <v>174</v>
      </c>
      <c r="AF11" s="4">
        <f t="shared" si="1"/>
        <v>0</v>
      </c>
      <c r="AG11" s="4">
        <f t="shared" si="1"/>
        <v>0</v>
      </c>
      <c r="AH11" s="4">
        <f t="shared" si="1"/>
        <v>0</v>
      </c>
      <c r="AI11" s="4">
        <f t="shared" si="1"/>
        <v>0</v>
      </c>
      <c r="AK11" s="4">
        <v>8</v>
      </c>
      <c r="AL11" s="8" t="s">
        <v>130</v>
      </c>
      <c r="AM11" s="4">
        <f t="shared" si="2"/>
        <v>7</v>
      </c>
      <c r="AN11" s="4">
        <f t="shared" si="3"/>
        <v>10</v>
      </c>
      <c r="AO11" s="4">
        <f t="shared" si="4"/>
        <v>1</v>
      </c>
      <c r="AP11" s="4">
        <f>W95</f>
        <v>3598.5</v>
      </c>
      <c r="AQ11" s="4">
        <f>AG95</f>
        <v>3629.5</v>
      </c>
      <c r="AR11" s="182"/>
    </row>
    <row r="12" spans="2:44">
      <c r="B12" s="43" t="str">
        <f>'2016 Fixtures'!C24</f>
        <v/>
      </c>
      <c r="C12" s="14" t="str">
        <f>'2016 Fixtures'!D24</f>
        <v/>
      </c>
      <c r="D12" s="14">
        <f>'2016 Fixtures'!F24</f>
        <v>4</v>
      </c>
      <c r="E12" s="14" t="str">
        <f>'2016 Fixtures'!I24</f>
        <v>May Blooms (Toby)</v>
      </c>
      <c r="F12">
        <v>164</v>
      </c>
      <c r="G12" s="14" t="str">
        <f t="shared" si="5"/>
        <v>lost to</v>
      </c>
      <c r="H12" s="14">
        <f>'2016 Fixtures'!H24</f>
        <v>5</v>
      </c>
      <c r="I12" s="14" t="str">
        <f>'2016 Fixtures'!K24</f>
        <v>Dark Side (Anand)</v>
      </c>
      <c r="J12">
        <v>208</v>
      </c>
      <c r="K12" s="179"/>
      <c r="L12" s="4">
        <f>IF($F12="","",IF($F12=$J12,"-",IF($F12&gt;$J12,'2016 Fixtures'!F24,'2016 Fixtures'!$H24)))</f>
        <v>5</v>
      </c>
      <c r="M12" s="4">
        <f>IF($F12="","",IF($F12=$J12,"-",IF($F12&lt;$J12,'2016 Fixtures'!F24,'2016 Fixtures'!$H24)))</f>
        <v>4</v>
      </c>
      <c r="N12" s="10" t="str">
        <f>IF($F12="","",IF($F12=$J12,'2016 Fixtures'!F24,"-"))</f>
        <v>-</v>
      </c>
      <c r="O12" s="10" t="str">
        <f>IF($F12="","",IF($F12=$J12,'2016 Fixtures'!H24,"-"))</f>
        <v>-</v>
      </c>
      <c r="P12" s="4">
        <f t="shared" si="6"/>
        <v>0</v>
      </c>
      <c r="Q12" s="4">
        <f t="shared" si="0"/>
        <v>0</v>
      </c>
      <c r="R12" s="4">
        <f t="shared" si="0"/>
        <v>0</v>
      </c>
      <c r="S12" s="4">
        <f t="shared" si="0"/>
        <v>164</v>
      </c>
      <c r="T12" s="4">
        <f t="shared" si="0"/>
        <v>208</v>
      </c>
      <c r="U12" s="4">
        <f t="shared" si="0"/>
        <v>0</v>
      </c>
      <c r="V12" s="4">
        <f t="shared" si="0"/>
        <v>0</v>
      </c>
      <c r="W12" s="4">
        <f t="shared" si="0"/>
        <v>0</v>
      </c>
      <c r="X12" s="4">
        <f t="shared" si="0"/>
        <v>0</v>
      </c>
      <c r="Y12" s="4">
        <f t="shared" si="0"/>
        <v>0</v>
      </c>
      <c r="Z12" s="4">
        <f t="shared" si="7"/>
        <v>0</v>
      </c>
      <c r="AA12" s="4">
        <f t="shared" si="1"/>
        <v>0</v>
      </c>
      <c r="AB12" s="4">
        <f t="shared" si="1"/>
        <v>0</v>
      </c>
      <c r="AC12" s="4">
        <f t="shared" si="1"/>
        <v>208</v>
      </c>
      <c r="AD12" s="4">
        <f t="shared" si="1"/>
        <v>164</v>
      </c>
      <c r="AE12" s="4">
        <f t="shared" si="1"/>
        <v>0</v>
      </c>
      <c r="AF12" s="4">
        <f t="shared" si="1"/>
        <v>0</v>
      </c>
      <c r="AG12" s="4">
        <f t="shared" si="1"/>
        <v>0</v>
      </c>
      <c r="AH12" s="4">
        <f t="shared" si="1"/>
        <v>0</v>
      </c>
      <c r="AI12" s="4">
        <f t="shared" si="1"/>
        <v>0</v>
      </c>
      <c r="AK12" s="4">
        <v>9</v>
      </c>
      <c r="AL12" s="8" t="s">
        <v>131</v>
      </c>
      <c r="AM12" s="4">
        <f t="shared" si="2"/>
        <v>7</v>
      </c>
      <c r="AN12" s="4">
        <f t="shared" si="3"/>
        <v>10</v>
      </c>
      <c r="AO12" s="4">
        <f t="shared" si="4"/>
        <v>1</v>
      </c>
      <c r="AP12" s="4">
        <f>X95</f>
        <v>3384.5</v>
      </c>
      <c r="AQ12" s="4">
        <f>AH95</f>
        <v>3639.5</v>
      </c>
      <c r="AR12" s="182"/>
    </row>
    <row r="13" spans="2:44">
      <c r="B13" s="43" t="str">
        <f>'2016 Fixtures'!C25</f>
        <v/>
      </c>
      <c r="C13" s="14" t="str">
        <f>'2016 Fixtures'!D25</f>
        <v/>
      </c>
      <c r="D13" s="14">
        <f>'2016 Fixtures'!F25</f>
        <v>10</v>
      </c>
      <c r="E13" s="14" t="str">
        <f>'2016 Fixtures'!I25</f>
        <v>Buddha's Brewsers (Paul)</v>
      </c>
      <c r="F13">
        <v>144</v>
      </c>
      <c r="G13" s="14" t="str">
        <f t="shared" si="5"/>
        <v>lost to</v>
      </c>
      <c r="H13" s="14">
        <f>'2016 Fixtures'!H25</f>
        <v>7</v>
      </c>
      <c r="I13" s="14" t="str">
        <f>'2016 Fixtures'!K25</f>
        <v>Twaddstars (Andrew T)</v>
      </c>
      <c r="J13">
        <v>159</v>
      </c>
      <c r="K13" s="179"/>
      <c r="L13" s="4">
        <f>IF($F13="","",IF($F13=$J13,"-",IF($F13&gt;$J13,'2016 Fixtures'!F25,'2016 Fixtures'!$H25)))</f>
        <v>7</v>
      </c>
      <c r="M13" s="4">
        <f>IF($F13="","",IF($F13=$J13,"-",IF($F13&lt;$J13,'2016 Fixtures'!F25,'2016 Fixtures'!$H25)))</f>
        <v>10</v>
      </c>
      <c r="N13" s="10" t="str">
        <f>IF($F13="","",IF($F13=$J13,'2016 Fixtures'!F25,"-"))</f>
        <v>-</v>
      </c>
      <c r="O13" s="10" t="str">
        <f>IF($F13="","",IF($F13=$J13,'2016 Fixtures'!H25,"-"))</f>
        <v>-</v>
      </c>
      <c r="P13" s="4">
        <f t="shared" si="6"/>
        <v>0</v>
      </c>
      <c r="Q13" s="4">
        <f t="shared" si="0"/>
        <v>0</v>
      </c>
      <c r="R13" s="4">
        <f t="shared" si="0"/>
        <v>0</v>
      </c>
      <c r="S13" s="4">
        <f t="shared" si="0"/>
        <v>0</v>
      </c>
      <c r="T13" s="4">
        <f t="shared" si="0"/>
        <v>0</v>
      </c>
      <c r="U13" s="4">
        <f t="shared" si="0"/>
        <v>0</v>
      </c>
      <c r="V13" s="4">
        <f t="shared" si="0"/>
        <v>159</v>
      </c>
      <c r="W13" s="4">
        <f t="shared" si="0"/>
        <v>0</v>
      </c>
      <c r="X13" s="4">
        <f t="shared" si="0"/>
        <v>0</v>
      </c>
      <c r="Y13" s="4">
        <f t="shared" si="0"/>
        <v>144</v>
      </c>
      <c r="Z13" s="4">
        <f t="shared" si="7"/>
        <v>0</v>
      </c>
      <c r="AA13" s="4">
        <f t="shared" si="1"/>
        <v>0</v>
      </c>
      <c r="AB13" s="4">
        <f t="shared" si="1"/>
        <v>0</v>
      </c>
      <c r="AC13" s="4">
        <f t="shared" si="1"/>
        <v>0</v>
      </c>
      <c r="AD13" s="4">
        <f t="shared" si="1"/>
        <v>0</v>
      </c>
      <c r="AE13" s="4">
        <f t="shared" si="1"/>
        <v>0</v>
      </c>
      <c r="AF13" s="4">
        <f t="shared" si="1"/>
        <v>144</v>
      </c>
      <c r="AG13" s="4">
        <f t="shared" si="1"/>
        <v>0</v>
      </c>
      <c r="AH13" s="4">
        <f t="shared" si="1"/>
        <v>0</v>
      </c>
      <c r="AI13" s="4">
        <f t="shared" si="1"/>
        <v>159</v>
      </c>
      <c r="AK13" s="4">
        <v>10</v>
      </c>
      <c r="AL13" s="8" t="s">
        <v>35</v>
      </c>
      <c r="AM13" s="4">
        <f t="shared" si="2"/>
        <v>8</v>
      </c>
      <c r="AN13" s="4">
        <f t="shared" si="3"/>
        <v>10</v>
      </c>
      <c r="AO13" s="4">
        <f t="shared" si="4"/>
        <v>0</v>
      </c>
      <c r="AP13" s="4">
        <f>Y95</f>
        <v>3263</v>
      </c>
      <c r="AQ13" s="4">
        <f>AI95</f>
        <v>3417.5</v>
      </c>
      <c r="AR13" s="182"/>
    </row>
    <row r="14" spans="2:44" ht="14" thickBot="1">
      <c r="B14" s="85"/>
      <c r="C14" s="34"/>
      <c r="D14" s="34">
        <f>'2016 Fixtures'!F26</f>
        <v>8</v>
      </c>
      <c r="E14" s="34" t="str">
        <f>'2016 Fixtures'!I26</f>
        <v>Real Saints (Ross)</v>
      </c>
      <c r="F14">
        <v>223.5</v>
      </c>
      <c r="G14" s="34" t="str">
        <f t="shared" si="5"/>
        <v>defeated</v>
      </c>
      <c r="H14" s="34">
        <f>'2016 Fixtures'!H26</f>
        <v>9</v>
      </c>
      <c r="I14" s="34" t="str">
        <f>'2016 Fixtures'!K26</f>
        <v>Karl's Krushers (Karl)</v>
      </c>
      <c r="J14">
        <v>130</v>
      </c>
      <c r="K14" s="179"/>
      <c r="L14" s="4">
        <f>IF($F14="","",IF($F14=$J14,"-",IF($F14&gt;$J14,'2016 Fixtures'!F26,'2016 Fixtures'!$H26)))</f>
        <v>8</v>
      </c>
      <c r="M14" s="4">
        <f>IF($F14="","",IF($F14=$J14,"-",IF($F14&lt;$J14,'2016 Fixtures'!F26,'2016 Fixtures'!$H26)))</f>
        <v>9</v>
      </c>
      <c r="N14" s="10" t="str">
        <f>IF($F14="","",IF($F14=$J14,'2016 Fixtures'!F26,"-"))</f>
        <v>-</v>
      </c>
      <c r="O14" s="10" t="str">
        <f>IF($F14="","",IF($F14=$J14,'2016 Fixtures'!H26,"-"))</f>
        <v>-</v>
      </c>
      <c r="P14" s="4">
        <f t="shared" si="6"/>
        <v>0</v>
      </c>
      <c r="Q14" s="4">
        <f t="shared" si="0"/>
        <v>0</v>
      </c>
      <c r="R14" s="4">
        <f t="shared" si="0"/>
        <v>0</v>
      </c>
      <c r="S14" s="4">
        <f t="shared" si="0"/>
        <v>0</v>
      </c>
      <c r="T14" s="4">
        <f t="shared" si="0"/>
        <v>0</v>
      </c>
      <c r="U14" s="4">
        <f t="shared" si="0"/>
        <v>0</v>
      </c>
      <c r="V14" s="4">
        <f t="shared" si="0"/>
        <v>0</v>
      </c>
      <c r="W14" s="4">
        <f t="shared" si="0"/>
        <v>223.5</v>
      </c>
      <c r="X14" s="4">
        <f t="shared" si="0"/>
        <v>130</v>
      </c>
      <c r="Y14" s="4">
        <f t="shared" si="0"/>
        <v>0</v>
      </c>
      <c r="Z14" s="4">
        <f t="shared" si="7"/>
        <v>0</v>
      </c>
      <c r="AA14" s="4">
        <f t="shared" si="1"/>
        <v>0</v>
      </c>
      <c r="AB14" s="4">
        <f t="shared" si="1"/>
        <v>0</v>
      </c>
      <c r="AC14" s="4">
        <f t="shared" si="1"/>
        <v>0</v>
      </c>
      <c r="AD14" s="4">
        <f t="shared" si="1"/>
        <v>0</v>
      </c>
      <c r="AE14" s="4">
        <f t="shared" si="1"/>
        <v>0</v>
      </c>
      <c r="AF14" s="4">
        <f t="shared" si="1"/>
        <v>0</v>
      </c>
      <c r="AG14" s="4">
        <f t="shared" si="1"/>
        <v>130</v>
      </c>
      <c r="AH14" s="4">
        <f t="shared" si="1"/>
        <v>223.5</v>
      </c>
      <c r="AI14" s="4">
        <f t="shared" si="1"/>
        <v>0</v>
      </c>
      <c r="AR14" s="182"/>
    </row>
    <row r="15" spans="2:44">
      <c r="B15" s="93">
        <f>'2016 Fixtures'!C27</f>
        <v>3</v>
      </c>
      <c r="C15" s="94">
        <f>'2016 Fixtures'!D27</f>
        <v>3</v>
      </c>
      <c r="D15" s="94">
        <f>'2016 Fixtures'!F27</f>
        <v>1</v>
      </c>
      <c r="E15" s="94" t="str">
        <f>'2016 Fixtures'!I27</f>
        <v>Roofa's Squadron (Raife)</v>
      </c>
      <c r="F15">
        <v>165.5</v>
      </c>
      <c r="G15" s="94" t="str">
        <f t="shared" si="5"/>
        <v>lost to</v>
      </c>
      <c r="H15" s="94">
        <f>'2016 Fixtures'!H27</f>
        <v>4</v>
      </c>
      <c r="I15" s="94" t="str">
        <f>'2016 Fixtures'!K27</f>
        <v>May Blooms (Toby)</v>
      </c>
      <c r="J15">
        <v>191.5</v>
      </c>
      <c r="K15" s="179"/>
      <c r="L15" s="4">
        <f>IF($F15="","",IF($F15=$J15,"-",IF($F15&gt;$J15,'2016 Fixtures'!F27,'2016 Fixtures'!$H27)))</f>
        <v>4</v>
      </c>
      <c r="M15" s="4">
        <f>IF($F15="","",IF($F15=$J15,"-",IF($F15&lt;$J15,'2016 Fixtures'!F27,'2016 Fixtures'!$H27)))</f>
        <v>1</v>
      </c>
      <c r="N15" s="10" t="str">
        <f>IF($F15="","",IF($F15=$J15,'2016 Fixtures'!F27,"-"))</f>
        <v>-</v>
      </c>
      <c r="O15" s="10" t="str">
        <f>IF($F15="","",IF($F15=$J15,'2016 Fixtures'!H27,"-"))</f>
        <v>-</v>
      </c>
      <c r="P15" s="4">
        <f t="shared" si="6"/>
        <v>165.5</v>
      </c>
      <c r="Q15" s="4">
        <f t="shared" si="0"/>
        <v>0</v>
      </c>
      <c r="R15" s="4">
        <f t="shared" si="0"/>
        <v>0</v>
      </c>
      <c r="S15" s="4">
        <f t="shared" si="0"/>
        <v>191.5</v>
      </c>
      <c r="T15" s="4">
        <f t="shared" si="0"/>
        <v>0</v>
      </c>
      <c r="U15" s="4">
        <f t="shared" si="0"/>
        <v>0</v>
      </c>
      <c r="V15" s="4">
        <f t="shared" si="0"/>
        <v>0</v>
      </c>
      <c r="W15" s="4">
        <f t="shared" si="0"/>
        <v>0</v>
      </c>
      <c r="X15" s="4">
        <f t="shared" si="0"/>
        <v>0</v>
      </c>
      <c r="Y15" s="4">
        <f t="shared" si="0"/>
        <v>0</v>
      </c>
      <c r="Z15" s="4">
        <f t="shared" si="7"/>
        <v>191.5</v>
      </c>
      <c r="AA15" s="4">
        <f t="shared" si="1"/>
        <v>0</v>
      </c>
      <c r="AB15" s="4">
        <f t="shared" si="1"/>
        <v>0</v>
      </c>
      <c r="AC15" s="4">
        <f t="shared" si="1"/>
        <v>165.5</v>
      </c>
      <c r="AD15" s="4">
        <f t="shared" si="1"/>
        <v>0</v>
      </c>
      <c r="AE15" s="4">
        <f t="shared" si="1"/>
        <v>0</v>
      </c>
      <c r="AF15" s="4">
        <f t="shared" si="1"/>
        <v>0</v>
      </c>
      <c r="AG15" s="4">
        <f t="shared" si="1"/>
        <v>0</v>
      </c>
      <c r="AH15" s="4">
        <f t="shared" si="1"/>
        <v>0</v>
      </c>
      <c r="AI15" s="4">
        <f t="shared" si="1"/>
        <v>0</v>
      </c>
      <c r="AR15" s="182"/>
    </row>
    <row r="16" spans="2:44">
      <c r="B16" s="43" t="str">
        <f>'2016 Fixtures'!C28</f>
        <v/>
      </c>
      <c r="C16" s="14" t="str">
        <f>'2016 Fixtures'!D28</f>
        <v/>
      </c>
      <c r="D16" s="14">
        <f>'2016 Fixtures'!F28</f>
        <v>5</v>
      </c>
      <c r="E16" s="14" t="str">
        <f>'2016 Fixtures'!I28</f>
        <v>Dark Side (Anand)</v>
      </c>
      <c r="F16">
        <v>149.5</v>
      </c>
      <c r="G16" s="14" t="str">
        <f t="shared" si="5"/>
        <v>lost to</v>
      </c>
      <c r="H16" s="14">
        <f>'2016 Fixtures'!H28</f>
        <v>2</v>
      </c>
      <c r="I16" s="14" t="str">
        <f>'2016 Fixtures'!K28</f>
        <v>Mustard Pots (Sam)</v>
      </c>
      <c r="J16">
        <v>191.5</v>
      </c>
      <c r="K16" s="179"/>
      <c r="L16" s="4">
        <f>IF($F16="","",IF($F16=$J16,"-",IF($F16&gt;$J16,'2016 Fixtures'!F28,'2016 Fixtures'!$H28)))</f>
        <v>2</v>
      </c>
      <c r="M16" s="4">
        <f>IF($F16="","",IF($F16=$J16,"-",IF($F16&lt;$J16,'2016 Fixtures'!F28,'2016 Fixtures'!$H28)))</f>
        <v>5</v>
      </c>
      <c r="N16" s="10" t="str">
        <f>IF($F16="","",IF($F16=$J16,'2016 Fixtures'!F28,"-"))</f>
        <v>-</v>
      </c>
      <c r="O16" s="10" t="str">
        <f>IF($F16="","",IF($F16=$J16,'2016 Fixtures'!H28,"-"))</f>
        <v>-</v>
      </c>
      <c r="P16" s="4">
        <f t="shared" si="6"/>
        <v>0</v>
      </c>
      <c r="Q16" s="4">
        <f t="shared" si="0"/>
        <v>191.5</v>
      </c>
      <c r="R16" s="4">
        <f t="shared" si="0"/>
        <v>0</v>
      </c>
      <c r="S16" s="4">
        <f t="shared" si="0"/>
        <v>0</v>
      </c>
      <c r="T16" s="4">
        <f t="shared" si="0"/>
        <v>149.5</v>
      </c>
      <c r="U16" s="4">
        <f t="shared" si="0"/>
        <v>0</v>
      </c>
      <c r="V16" s="4">
        <f t="shared" si="0"/>
        <v>0</v>
      </c>
      <c r="W16" s="4">
        <f t="shared" si="0"/>
        <v>0</v>
      </c>
      <c r="X16" s="4">
        <f t="shared" si="0"/>
        <v>0</v>
      </c>
      <c r="Y16" s="4">
        <f t="shared" si="0"/>
        <v>0</v>
      </c>
      <c r="Z16" s="4">
        <f t="shared" si="7"/>
        <v>0</v>
      </c>
      <c r="AA16" s="4">
        <f t="shared" si="1"/>
        <v>149.5</v>
      </c>
      <c r="AB16" s="4">
        <f t="shared" si="1"/>
        <v>0</v>
      </c>
      <c r="AC16" s="4">
        <f t="shared" si="1"/>
        <v>0</v>
      </c>
      <c r="AD16" s="4">
        <f t="shared" si="1"/>
        <v>191.5</v>
      </c>
      <c r="AE16" s="4">
        <f t="shared" si="1"/>
        <v>0</v>
      </c>
      <c r="AF16" s="4">
        <f t="shared" si="1"/>
        <v>0</v>
      </c>
      <c r="AG16" s="4">
        <f t="shared" si="1"/>
        <v>0</v>
      </c>
      <c r="AH16" s="4">
        <f t="shared" si="1"/>
        <v>0</v>
      </c>
      <c r="AI16" s="4">
        <f t="shared" si="1"/>
        <v>0</v>
      </c>
      <c r="AR16" s="182"/>
    </row>
    <row r="17" spans="2:44">
      <c r="B17" s="43" t="str">
        <f>'2016 Fixtures'!C29</f>
        <v/>
      </c>
      <c r="C17" s="14" t="str">
        <f>'2016 Fixtures'!D29</f>
        <v/>
      </c>
      <c r="D17" s="14">
        <f>'2016 Fixtures'!F29</f>
        <v>6</v>
      </c>
      <c r="E17" s="14" t="str">
        <f>'2016 Fixtures'!I29</f>
        <v>Rapid Sossage (Michael)</v>
      </c>
      <c r="F17">
        <v>172.5</v>
      </c>
      <c r="G17" s="14" t="str">
        <f t="shared" si="5"/>
        <v>defeated</v>
      </c>
      <c r="H17" s="14">
        <f>'2016 Fixtures'!H29</f>
        <v>3</v>
      </c>
      <c r="I17" s="14" t="str">
        <f>'2016 Fixtures'!K29</f>
        <v>Rhubarbarians (Heath)</v>
      </c>
      <c r="J17">
        <v>147</v>
      </c>
      <c r="K17" s="179"/>
      <c r="L17" s="4">
        <f>IF($F17="","",IF($F17=$J17,"-",IF($F17&gt;$J17,'2016 Fixtures'!F29,'2016 Fixtures'!$H29)))</f>
        <v>6</v>
      </c>
      <c r="M17" s="4">
        <f>IF($F17="","",IF($F17=$J17,"-",IF($F17&lt;$J17,'2016 Fixtures'!F29,'2016 Fixtures'!$H29)))</f>
        <v>3</v>
      </c>
      <c r="N17" s="10" t="str">
        <f>IF($F17="","",IF($F17=$J17,'2016 Fixtures'!F29,"-"))</f>
        <v>-</v>
      </c>
      <c r="O17" s="10" t="str">
        <f>IF($F17="","",IF($F17=$J17,'2016 Fixtures'!H29,"-"))</f>
        <v>-</v>
      </c>
      <c r="P17" s="4">
        <f t="shared" si="6"/>
        <v>0</v>
      </c>
      <c r="Q17" s="4">
        <f t="shared" si="0"/>
        <v>0</v>
      </c>
      <c r="R17" s="4">
        <f t="shared" si="0"/>
        <v>147</v>
      </c>
      <c r="S17" s="4">
        <f t="shared" si="0"/>
        <v>0</v>
      </c>
      <c r="T17" s="4">
        <f t="shared" si="0"/>
        <v>0</v>
      </c>
      <c r="U17" s="4">
        <f t="shared" si="0"/>
        <v>172.5</v>
      </c>
      <c r="V17" s="4">
        <f t="shared" si="0"/>
        <v>0</v>
      </c>
      <c r="W17" s="4">
        <f t="shared" si="0"/>
        <v>0</v>
      </c>
      <c r="X17" s="4">
        <f t="shared" si="0"/>
        <v>0</v>
      </c>
      <c r="Y17" s="4">
        <f t="shared" si="0"/>
        <v>0</v>
      </c>
      <c r="Z17" s="4">
        <f t="shared" si="7"/>
        <v>0</v>
      </c>
      <c r="AA17" s="4">
        <f t="shared" si="1"/>
        <v>0</v>
      </c>
      <c r="AB17" s="4">
        <f t="shared" si="1"/>
        <v>172.5</v>
      </c>
      <c r="AC17" s="4">
        <f t="shared" si="1"/>
        <v>0</v>
      </c>
      <c r="AD17" s="4">
        <f t="shared" si="1"/>
        <v>0</v>
      </c>
      <c r="AE17" s="4">
        <f t="shared" si="1"/>
        <v>147</v>
      </c>
      <c r="AF17" s="4">
        <f t="shared" si="1"/>
        <v>0</v>
      </c>
      <c r="AG17" s="4">
        <f t="shared" si="1"/>
        <v>0</v>
      </c>
      <c r="AH17" s="4">
        <f t="shared" si="1"/>
        <v>0</v>
      </c>
      <c r="AI17" s="4">
        <f t="shared" si="1"/>
        <v>0</v>
      </c>
      <c r="AR17" s="182"/>
    </row>
    <row r="18" spans="2:44">
      <c r="B18" s="43" t="str">
        <f>'2016 Fixtures'!C30</f>
        <v/>
      </c>
      <c r="C18" s="14" t="str">
        <f>'2016 Fixtures'!D30</f>
        <v/>
      </c>
      <c r="D18" s="14">
        <f>'2016 Fixtures'!F30</f>
        <v>7</v>
      </c>
      <c r="E18" s="14" t="str">
        <f>'2016 Fixtures'!I30</f>
        <v>Twaddstars (Andrew T)</v>
      </c>
      <c r="F18">
        <v>191</v>
      </c>
      <c r="G18" s="14" t="str">
        <f t="shared" si="5"/>
        <v>defeated</v>
      </c>
      <c r="H18" s="14">
        <f>'2016 Fixtures'!H30</f>
        <v>9</v>
      </c>
      <c r="I18" s="14" t="str">
        <f>'2016 Fixtures'!K30</f>
        <v>Karl's Krushers (Karl)</v>
      </c>
      <c r="J18">
        <v>162.5</v>
      </c>
      <c r="K18" s="179"/>
      <c r="L18" s="4">
        <f>IF($F18="","",IF($F18=$J18,"-",IF($F18&gt;$J18,'2016 Fixtures'!F30,'2016 Fixtures'!$H30)))</f>
        <v>7</v>
      </c>
      <c r="M18" s="4">
        <f>IF($F18="","",IF($F18=$J18,"-",IF($F18&lt;$J18,'2016 Fixtures'!F30,'2016 Fixtures'!$H30)))</f>
        <v>9</v>
      </c>
      <c r="N18" s="10" t="str">
        <f>IF($F18="","",IF($F18=$J18,'2016 Fixtures'!F30,"-"))</f>
        <v>-</v>
      </c>
      <c r="O18" s="10" t="str">
        <f>IF($F18="","",IF($F18=$J18,'2016 Fixtures'!H30,"-"))</f>
        <v>-</v>
      </c>
      <c r="P18" s="4">
        <f t="shared" si="6"/>
        <v>0</v>
      </c>
      <c r="Q18" s="4">
        <f t="shared" si="0"/>
        <v>0</v>
      </c>
      <c r="R18" s="4">
        <f t="shared" si="0"/>
        <v>0</v>
      </c>
      <c r="S18" s="4">
        <f t="shared" si="0"/>
        <v>0</v>
      </c>
      <c r="T18" s="4">
        <f t="shared" si="0"/>
        <v>0</v>
      </c>
      <c r="U18" s="4">
        <f t="shared" si="0"/>
        <v>0</v>
      </c>
      <c r="V18" s="4">
        <f t="shared" si="0"/>
        <v>191</v>
      </c>
      <c r="W18" s="4">
        <f t="shared" si="0"/>
        <v>0</v>
      </c>
      <c r="X18" s="4">
        <f t="shared" si="0"/>
        <v>162.5</v>
      </c>
      <c r="Y18" s="4">
        <f t="shared" si="0"/>
        <v>0</v>
      </c>
      <c r="Z18" s="4">
        <f t="shared" si="7"/>
        <v>0</v>
      </c>
      <c r="AA18" s="4">
        <f t="shared" si="1"/>
        <v>0</v>
      </c>
      <c r="AB18" s="4">
        <f t="shared" si="1"/>
        <v>0</v>
      </c>
      <c r="AC18" s="4">
        <f t="shared" si="1"/>
        <v>0</v>
      </c>
      <c r="AD18" s="4">
        <f t="shared" si="1"/>
        <v>0</v>
      </c>
      <c r="AE18" s="4">
        <f t="shared" si="1"/>
        <v>0</v>
      </c>
      <c r="AF18" s="4">
        <f t="shared" si="1"/>
        <v>162.5</v>
      </c>
      <c r="AG18" s="4">
        <f t="shared" si="1"/>
        <v>0</v>
      </c>
      <c r="AH18" s="4">
        <f t="shared" si="1"/>
        <v>191</v>
      </c>
      <c r="AI18" s="4">
        <f t="shared" si="1"/>
        <v>0</v>
      </c>
      <c r="AR18" s="182"/>
    </row>
    <row r="19" spans="2:44" ht="14" thickBot="1">
      <c r="B19" s="85"/>
      <c r="C19" s="34"/>
      <c r="D19" s="34">
        <f>'2016 Fixtures'!F31</f>
        <v>8</v>
      </c>
      <c r="E19" s="34" t="str">
        <f>'2016 Fixtures'!I31</f>
        <v>Real Saints (Ross)</v>
      </c>
      <c r="F19">
        <v>186</v>
      </c>
      <c r="G19" s="34" t="str">
        <f t="shared" si="5"/>
        <v>defeated</v>
      </c>
      <c r="H19" s="34">
        <f>'2016 Fixtures'!H31</f>
        <v>10</v>
      </c>
      <c r="I19" s="34" t="str">
        <f>'2016 Fixtures'!K31</f>
        <v>Buddha's Brewsers (Paul)</v>
      </c>
      <c r="J19">
        <v>155</v>
      </c>
      <c r="K19" s="179"/>
      <c r="L19" s="4">
        <f>IF($F19="","",IF($F19=$J19,"-",IF($F19&gt;$J19,'2016 Fixtures'!F31,'2016 Fixtures'!$H31)))</f>
        <v>8</v>
      </c>
      <c r="M19" s="4">
        <f>IF($F19="","",IF($F19=$J19,"-",IF($F19&lt;$J19,'2016 Fixtures'!F31,'2016 Fixtures'!$H31)))</f>
        <v>10</v>
      </c>
      <c r="N19" s="10" t="str">
        <f>IF($F19="","",IF($F19=$J19,'2016 Fixtures'!F31,"-"))</f>
        <v>-</v>
      </c>
      <c r="O19" s="10" t="str">
        <f>IF($F19="","",IF($F19=$J19,'2016 Fixtures'!H31,"-"))</f>
        <v>-</v>
      </c>
      <c r="P19" s="4">
        <f t="shared" si="6"/>
        <v>0</v>
      </c>
      <c r="Q19" s="4">
        <f t="shared" si="0"/>
        <v>0</v>
      </c>
      <c r="R19" s="4">
        <f t="shared" si="0"/>
        <v>0</v>
      </c>
      <c r="S19" s="4">
        <f t="shared" si="0"/>
        <v>0</v>
      </c>
      <c r="T19" s="4">
        <f t="shared" si="0"/>
        <v>0</v>
      </c>
      <c r="U19" s="4">
        <f t="shared" si="0"/>
        <v>0</v>
      </c>
      <c r="V19" s="4">
        <f t="shared" si="0"/>
        <v>0</v>
      </c>
      <c r="W19" s="4">
        <f t="shared" si="0"/>
        <v>186</v>
      </c>
      <c r="X19" s="4">
        <f t="shared" si="0"/>
        <v>0</v>
      </c>
      <c r="Y19" s="4">
        <f t="shared" si="0"/>
        <v>155</v>
      </c>
      <c r="Z19" s="4">
        <f t="shared" si="7"/>
        <v>0</v>
      </c>
      <c r="AA19" s="4">
        <f t="shared" si="1"/>
        <v>0</v>
      </c>
      <c r="AB19" s="4">
        <f t="shared" si="1"/>
        <v>0</v>
      </c>
      <c r="AC19" s="4">
        <f t="shared" si="1"/>
        <v>0</v>
      </c>
      <c r="AD19" s="4">
        <f t="shared" si="1"/>
        <v>0</v>
      </c>
      <c r="AE19" s="4">
        <f t="shared" si="1"/>
        <v>0</v>
      </c>
      <c r="AF19" s="4">
        <f t="shared" si="1"/>
        <v>0</v>
      </c>
      <c r="AG19" s="4">
        <f t="shared" si="1"/>
        <v>155</v>
      </c>
      <c r="AH19" s="4">
        <f t="shared" si="1"/>
        <v>0</v>
      </c>
      <c r="AI19" s="4">
        <f t="shared" si="1"/>
        <v>186</v>
      </c>
      <c r="AR19" s="182"/>
    </row>
    <row r="20" spans="2:44">
      <c r="B20" s="93">
        <f>'2016 Fixtures'!C32</f>
        <v>4</v>
      </c>
      <c r="C20" s="94">
        <f>'2016 Fixtures'!D32</f>
        <v>4</v>
      </c>
      <c r="D20" s="94">
        <f>'2016 Fixtures'!F32</f>
        <v>9</v>
      </c>
      <c r="E20" s="94" t="str">
        <f>'2016 Fixtures'!I32</f>
        <v>Karl's Krushers (Karl)</v>
      </c>
      <c r="F20">
        <v>185.5</v>
      </c>
      <c r="G20" s="94" t="str">
        <f t="shared" si="5"/>
        <v>lost to</v>
      </c>
      <c r="H20" s="94">
        <f>'2016 Fixtures'!H32</f>
        <v>1</v>
      </c>
      <c r="I20" s="94" t="str">
        <f>'2016 Fixtures'!K32</f>
        <v>Roofa's Squadron (Raife)</v>
      </c>
      <c r="J20">
        <v>208.5</v>
      </c>
      <c r="K20" s="179"/>
      <c r="L20" s="4">
        <f>IF($F20="","",IF($F20=$J20,"-",IF($F20&gt;$J20,'2016 Fixtures'!F32,'2016 Fixtures'!$H32)))</f>
        <v>1</v>
      </c>
      <c r="M20" s="4">
        <f>IF($F20="","",IF($F20=$J20,"-",IF($F20&lt;$J20,'2016 Fixtures'!F32,'2016 Fixtures'!$H32)))</f>
        <v>9</v>
      </c>
      <c r="N20" s="10" t="str">
        <f>IF($F20="","",IF($F20=$J20,'2016 Fixtures'!F32,"-"))</f>
        <v>-</v>
      </c>
      <c r="O20" s="10" t="str">
        <f>IF($F20="","",IF($F20=$J20,'2016 Fixtures'!H32,"-"))</f>
        <v>-</v>
      </c>
      <c r="P20" s="4">
        <f t="shared" si="6"/>
        <v>208.5</v>
      </c>
      <c r="Q20" s="4">
        <f t="shared" si="0"/>
        <v>0</v>
      </c>
      <c r="R20" s="4">
        <f t="shared" si="0"/>
        <v>0</v>
      </c>
      <c r="S20" s="4">
        <f t="shared" si="0"/>
        <v>0</v>
      </c>
      <c r="T20" s="4">
        <f t="shared" si="0"/>
        <v>0</v>
      </c>
      <c r="U20" s="4">
        <f t="shared" si="0"/>
        <v>0</v>
      </c>
      <c r="V20" s="4">
        <f t="shared" si="0"/>
        <v>0</v>
      </c>
      <c r="W20" s="4">
        <f t="shared" si="0"/>
        <v>0</v>
      </c>
      <c r="X20" s="4">
        <f t="shared" si="0"/>
        <v>185.5</v>
      </c>
      <c r="Y20" s="4">
        <f t="shared" si="0"/>
        <v>0</v>
      </c>
      <c r="Z20" s="4">
        <f t="shared" si="7"/>
        <v>185.5</v>
      </c>
      <c r="AA20" s="4">
        <f t="shared" si="1"/>
        <v>0</v>
      </c>
      <c r="AB20" s="4">
        <f t="shared" si="1"/>
        <v>0</v>
      </c>
      <c r="AC20" s="4">
        <f t="shared" si="1"/>
        <v>0</v>
      </c>
      <c r="AD20" s="4">
        <f t="shared" si="1"/>
        <v>0</v>
      </c>
      <c r="AE20" s="4">
        <f t="shared" si="1"/>
        <v>0</v>
      </c>
      <c r="AF20" s="4">
        <f t="shared" si="1"/>
        <v>0</v>
      </c>
      <c r="AG20" s="4">
        <f t="shared" si="1"/>
        <v>0</v>
      </c>
      <c r="AH20" s="4">
        <f t="shared" si="1"/>
        <v>208.5</v>
      </c>
      <c r="AI20" s="4">
        <f t="shared" si="1"/>
        <v>0</v>
      </c>
      <c r="AR20" s="182"/>
    </row>
    <row r="21" spans="2:44">
      <c r="B21" s="43" t="str">
        <f>'2016 Fixtures'!C33</f>
        <v/>
      </c>
      <c r="C21" s="14" t="str">
        <f>'2016 Fixtures'!D33</f>
        <v/>
      </c>
      <c r="D21" s="14">
        <f>'2016 Fixtures'!F33</f>
        <v>6</v>
      </c>
      <c r="E21" s="14" t="str">
        <f>'2016 Fixtures'!I33</f>
        <v>Rapid Sossage (Michael)</v>
      </c>
      <c r="F21">
        <v>163.5</v>
      </c>
      <c r="G21" s="14" t="str">
        <f t="shared" si="5"/>
        <v>lost to</v>
      </c>
      <c r="H21" s="14">
        <f>'2016 Fixtures'!H33</f>
        <v>8</v>
      </c>
      <c r="I21" s="14" t="str">
        <f>'2016 Fixtures'!K33</f>
        <v>Real Saints (Ross)</v>
      </c>
      <c r="J21">
        <v>168</v>
      </c>
      <c r="K21" s="179"/>
      <c r="L21" s="4">
        <f>IF($F21="","",IF($F21=$J21,"-",IF($F21&gt;$J21,'2016 Fixtures'!F33,'2016 Fixtures'!$H33)))</f>
        <v>8</v>
      </c>
      <c r="M21" s="4">
        <f>IF($F21="","",IF($F21=$J21,"-",IF($F21&lt;$J21,'2016 Fixtures'!F33,'2016 Fixtures'!$H33)))</f>
        <v>6</v>
      </c>
      <c r="N21" s="10" t="str">
        <f>IF($F21="","",IF($F21=$J21,'2016 Fixtures'!F33,"-"))</f>
        <v>-</v>
      </c>
      <c r="O21" s="10" t="str">
        <f>IF($F21="","",IF($F21=$J21,'2016 Fixtures'!H33,"-"))</f>
        <v>-</v>
      </c>
      <c r="P21" s="4">
        <f t="shared" si="6"/>
        <v>0</v>
      </c>
      <c r="Q21" s="4">
        <f t="shared" si="6"/>
        <v>0</v>
      </c>
      <c r="R21" s="4">
        <f t="shared" si="6"/>
        <v>0</v>
      </c>
      <c r="S21" s="4">
        <f t="shared" si="6"/>
        <v>0</v>
      </c>
      <c r="T21" s="4">
        <f t="shared" si="6"/>
        <v>0</v>
      </c>
      <c r="U21" s="4">
        <f t="shared" si="6"/>
        <v>163.5</v>
      </c>
      <c r="V21" s="4">
        <f t="shared" si="6"/>
        <v>0</v>
      </c>
      <c r="W21" s="4">
        <f t="shared" si="6"/>
        <v>168</v>
      </c>
      <c r="X21" s="4">
        <f t="shared" si="6"/>
        <v>0</v>
      </c>
      <c r="Y21" s="4">
        <f t="shared" si="6"/>
        <v>0</v>
      </c>
      <c r="Z21" s="4">
        <f t="shared" si="7"/>
        <v>0</v>
      </c>
      <c r="AA21" s="4">
        <f t="shared" si="7"/>
        <v>0</v>
      </c>
      <c r="AB21" s="4">
        <f t="shared" si="7"/>
        <v>0</v>
      </c>
      <c r="AC21" s="4">
        <f t="shared" si="7"/>
        <v>0</v>
      </c>
      <c r="AD21" s="4">
        <f t="shared" si="7"/>
        <v>0</v>
      </c>
      <c r="AE21" s="4">
        <f t="shared" si="7"/>
        <v>168</v>
      </c>
      <c r="AF21" s="4">
        <f t="shared" si="7"/>
        <v>0</v>
      </c>
      <c r="AG21" s="4">
        <f t="shared" si="7"/>
        <v>163.5</v>
      </c>
      <c r="AH21" s="4">
        <f t="shared" si="7"/>
        <v>0</v>
      </c>
      <c r="AI21" s="4">
        <f t="shared" si="7"/>
        <v>0</v>
      </c>
      <c r="AR21" s="182"/>
    </row>
    <row r="22" spans="2:44">
      <c r="B22" s="43" t="str">
        <f>'2016 Fixtures'!C34</f>
        <v/>
      </c>
      <c r="C22" s="14" t="str">
        <f>'2016 Fixtures'!D34</f>
        <v/>
      </c>
      <c r="D22" s="14">
        <f>'2016 Fixtures'!F34</f>
        <v>10</v>
      </c>
      <c r="E22" s="14" t="str">
        <f>'2016 Fixtures'!I34</f>
        <v>Buddha's Brewsers (Paul)</v>
      </c>
      <c r="F22">
        <v>128</v>
      </c>
      <c r="G22" s="14" t="str">
        <f t="shared" si="5"/>
        <v>lost to</v>
      </c>
      <c r="H22" s="14">
        <f>'2016 Fixtures'!H34</f>
        <v>5</v>
      </c>
      <c r="I22" s="14" t="str">
        <f>'2016 Fixtures'!K34</f>
        <v>Dark Side (Anand)</v>
      </c>
      <c r="J22">
        <v>178.5</v>
      </c>
      <c r="K22" s="179"/>
      <c r="L22" s="4">
        <f>IF($F22="","",IF($F22=$J22,"-",IF($F22&gt;$J22,'2016 Fixtures'!F34,'2016 Fixtures'!$H34)))</f>
        <v>5</v>
      </c>
      <c r="M22" s="4">
        <f>IF($F22="","",IF($F22=$J22,"-",IF($F22&lt;$J22,'2016 Fixtures'!F34,'2016 Fixtures'!$H34)))</f>
        <v>10</v>
      </c>
      <c r="N22" s="10" t="str">
        <f>IF($F22="","",IF($F22=$J22,'2016 Fixtures'!F34,"-"))</f>
        <v>-</v>
      </c>
      <c r="O22" s="10" t="str">
        <f>IF($F22="","",IF($F22=$J22,'2016 Fixtures'!H34,"-"))</f>
        <v>-</v>
      </c>
      <c r="P22" s="4">
        <f t="shared" si="6"/>
        <v>0</v>
      </c>
      <c r="Q22" s="4">
        <f t="shared" si="6"/>
        <v>0</v>
      </c>
      <c r="R22" s="4">
        <f t="shared" si="6"/>
        <v>0</v>
      </c>
      <c r="S22" s="4">
        <f t="shared" si="6"/>
        <v>0</v>
      </c>
      <c r="T22" s="4">
        <f t="shared" si="6"/>
        <v>178.5</v>
      </c>
      <c r="U22" s="4">
        <f t="shared" si="6"/>
        <v>0</v>
      </c>
      <c r="V22" s="4">
        <f t="shared" si="6"/>
        <v>0</v>
      </c>
      <c r="W22" s="4">
        <f t="shared" si="6"/>
        <v>0</v>
      </c>
      <c r="X22" s="4">
        <f t="shared" si="6"/>
        <v>0</v>
      </c>
      <c r="Y22" s="4">
        <f t="shared" si="6"/>
        <v>128</v>
      </c>
      <c r="Z22" s="4">
        <f t="shared" si="7"/>
        <v>0</v>
      </c>
      <c r="AA22" s="4">
        <f t="shared" si="7"/>
        <v>0</v>
      </c>
      <c r="AB22" s="4">
        <f t="shared" si="7"/>
        <v>0</v>
      </c>
      <c r="AC22" s="4">
        <f t="shared" si="7"/>
        <v>0</v>
      </c>
      <c r="AD22" s="4">
        <f t="shared" si="7"/>
        <v>128</v>
      </c>
      <c r="AE22" s="4">
        <f t="shared" si="7"/>
        <v>0</v>
      </c>
      <c r="AF22" s="4">
        <f t="shared" si="7"/>
        <v>0</v>
      </c>
      <c r="AG22" s="4">
        <f t="shared" si="7"/>
        <v>0</v>
      </c>
      <c r="AH22" s="4">
        <f t="shared" si="7"/>
        <v>0</v>
      </c>
      <c r="AI22" s="4">
        <f t="shared" si="7"/>
        <v>178.5</v>
      </c>
    </row>
    <row r="23" spans="2:44">
      <c r="B23" s="43" t="str">
        <f>'2016 Fixtures'!C35</f>
        <v/>
      </c>
      <c r="C23" s="14" t="str">
        <f>'2016 Fixtures'!D35</f>
        <v/>
      </c>
      <c r="D23" s="14">
        <f>'2016 Fixtures'!F35</f>
        <v>4</v>
      </c>
      <c r="E23" s="14" t="str">
        <f>'2016 Fixtures'!I35</f>
        <v>May Blooms (Toby)</v>
      </c>
      <c r="F23">
        <v>169.5</v>
      </c>
      <c r="G23" s="14" t="str">
        <f t="shared" si="5"/>
        <v>lost to</v>
      </c>
      <c r="H23" s="14">
        <f>'2016 Fixtures'!H35</f>
        <v>7</v>
      </c>
      <c r="I23" s="14" t="str">
        <f>'2016 Fixtures'!K35</f>
        <v>Twaddstars (Andrew T)</v>
      </c>
      <c r="J23">
        <v>178.5</v>
      </c>
      <c r="K23" s="179"/>
      <c r="L23" s="4">
        <f>IF($F23="","",IF($F23=$J23,"-",IF($F23&gt;$J23,'2016 Fixtures'!F35,'2016 Fixtures'!$H35)))</f>
        <v>7</v>
      </c>
      <c r="M23" s="4">
        <f>IF($F23="","",IF($F23=$J23,"-",IF($F23&lt;$J23,'2016 Fixtures'!F35,'2016 Fixtures'!$H35)))</f>
        <v>4</v>
      </c>
      <c r="N23" s="10" t="str">
        <f>IF($F23="","",IF($F23=$J23,'2016 Fixtures'!F35,"-"))</f>
        <v>-</v>
      </c>
      <c r="O23" s="10" t="str">
        <f>IF($F23="","",IF($F23=$J23,'2016 Fixtures'!H35,"-"))</f>
        <v>-</v>
      </c>
      <c r="P23" s="4">
        <f t="shared" si="6"/>
        <v>0</v>
      </c>
      <c r="Q23" s="4">
        <f t="shared" si="6"/>
        <v>0</v>
      </c>
      <c r="R23" s="4">
        <f t="shared" si="6"/>
        <v>0</v>
      </c>
      <c r="S23" s="4">
        <f t="shared" si="6"/>
        <v>169.5</v>
      </c>
      <c r="T23" s="4">
        <f t="shared" si="6"/>
        <v>0</v>
      </c>
      <c r="U23" s="4">
        <f t="shared" si="6"/>
        <v>0</v>
      </c>
      <c r="V23" s="4">
        <f t="shared" si="6"/>
        <v>178.5</v>
      </c>
      <c r="W23" s="4">
        <f t="shared" si="6"/>
        <v>0</v>
      </c>
      <c r="X23" s="4">
        <f t="shared" si="6"/>
        <v>0</v>
      </c>
      <c r="Y23" s="4">
        <f t="shared" si="6"/>
        <v>0</v>
      </c>
      <c r="Z23" s="4">
        <f t="shared" si="7"/>
        <v>0</v>
      </c>
      <c r="AA23" s="4">
        <f t="shared" si="7"/>
        <v>0</v>
      </c>
      <c r="AB23" s="4">
        <f t="shared" si="7"/>
        <v>0</v>
      </c>
      <c r="AC23" s="4">
        <f t="shared" si="7"/>
        <v>178.5</v>
      </c>
      <c r="AD23" s="4">
        <f t="shared" si="7"/>
        <v>0</v>
      </c>
      <c r="AE23" s="4">
        <f t="shared" si="7"/>
        <v>0</v>
      </c>
      <c r="AF23" s="4">
        <f t="shared" si="7"/>
        <v>169.5</v>
      </c>
      <c r="AG23" s="4">
        <f t="shared" si="7"/>
        <v>0</v>
      </c>
      <c r="AH23" s="4">
        <f t="shared" si="7"/>
        <v>0</v>
      </c>
      <c r="AI23" s="4">
        <f t="shared" si="7"/>
        <v>0</v>
      </c>
    </row>
    <row r="24" spans="2:44" ht="14" thickBot="1">
      <c r="B24" s="85"/>
      <c r="C24" s="34"/>
      <c r="D24" s="34">
        <f>'2016 Fixtures'!F36</f>
        <v>2</v>
      </c>
      <c r="E24" s="34" t="str">
        <f>'2016 Fixtures'!I36</f>
        <v>Mustard Pots (Sam)</v>
      </c>
      <c r="F24">
        <v>195.5</v>
      </c>
      <c r="G24" s="34" t="str">
        <f t="shared" si="5"/>
        <v>defeated</v>
      </c>
      <c r="H24" s="34">
        <f>'2016 Fixtures'!H36</f>
        <v>3</v>
      </c>
      <c r="I24" s="34" t="str">
        <f>'2016 Fixtures'!K36</f>
        <v>Rhubarbarians (Heath)</v>
      </c>
      <c r="J24">
        <v>187</v>
      </c>
      <c r="K24" s="179"/>
      <c r="L24" s="4">
        <f>IF($F24="","",IF($F24=$J24,"-",IF($F24&gt;$J24,'2016 Fixtures'!F36,'2016 Fixtures'!$H36)))</f>
        <v>2</v>
      </c>
      <c r="M24" s="4">
        <f>IF($F24="","",IF($F24=$J24,"-",IF($F24&lt;$J24,'2016 Fixtures'!F36,'2016 Fixtures'!$H36)))</f>
        <v>3</v>
      </c>
      <c r="N24" s="10" t="str">
        <f>IF($F24="","",IF($F24=$J24,'2016 Fixtures'!F36,"-"))</f>
        <v>-</v>
      </c>
      <c r="O24" s="10" t="str">
        <f>IF($F24="","",IF($F24=$J24,'2016 Fixtures'!H36,"-"))</f>
        <v>-</v>
      </c>
      <c r="P24" s="4">
        <f t="shared" si="6"/>
        <v>0</v>
      </c>
      <c r="Q24" s="4">
        <f t="shared" si="6"/>
        <v>195.5</v>
      </c>
      <c r="R24" s="4">
        <f t="shared" si="6"/>
        <v>187</v>
      </c>
      <c r="S24" s="4">
        <f t="shared" si="6"/>
        <v>0</v>
      </c>
      <c r="T24" s="4">
        <f t="shared" si="6"/>
        <v>0</v>
      </c>
      <c r="U24" s="4">
        <f t="shared" si="6"/>
        <v>0</v>
      </c>
      <c r="V24" s="4">
        <f t="shared" si="6"/>
        <v>0</v>
      </c>
      <c r="W24" s="4">
        <f t="shared" si="6"/>
        <v>0</v>
      </c>
      <c r="X24" s="4">
        <f t="shared" si="6"/>
        <v>0</v>
      </c>
      <c r="Y24" s="4">
        <f t="shared" si="6"/>
        <v>0</v>
      </c>
      <c r="Z24" s="4">
        <f t="shared" si="7"/>
        <v>0</v>
      </c>
      <c r="AA24" s="4">
        <f t="shared" si="7"/>
        <v>187</v>
      </c>
      <c r="AB24" s="4">
        <f t="shared" si="7"/>
        <v>195.5</v>
      </c>
      <c r="AC24" s="4">
        <f t="shared" si="7"/>
        <v>0</v>
      </c>
      <c r="AD24" s="4">
        <f t="shared" si="7"/>
        <v>0</v>
      </c>
      <c r="AE24" s="4">
        <f t="shared" si="7"/>
        <v>0</v>
      </c>
      <c r="AF24" s="4">
        <f t="shared" si="7"/>
        <v>0</v>
      </c>
      <c r="AG24" s="4">
        <f t="shared" si="7"/>
        <v>0</v>
      </c>
      <c r="AH24" s="4">
        <f t="shared" si="7"/>
        <v>0</v>
      </c>
      <c r="AI24" s="4">
        <f t="shared" si="7"/>
        <v>0</v>
      </c>
    </row>
    <row r="25" spans="2:44">
      <c r="B25" s="93">
        <f>'2016 Fixtures'!C37</f>
        <v>5</v>
      </c>
      <c r="C25" s="94">
        <f>'2016 Fixtures'!D37</f>
        <v>5</v>
      </c>
      <c r="D25" s="94">
        <f>'2016 Fixtures'!F37</f>
        <v>1</v>
      </c>
      <c r="E25" s="94" t="str">
        <f>'2016 Fixtures'!I37</f>
        <v>Roofa's Squadron (Raife)</v>
      </c>
      <c r="F25">
        <v>190</v>
      </c>
      <c r="G25" s="94" t="str">
        <f t="shared" si="5"/>
        <v>lost to</v>
      </c>
      <c r="H25" s="94">
        <f>'2016 Fixtures'!H37</f>
        <v>5</v>
      </c>
      <c r="I25" s="94" t="str">
        <f>'2016 Fixtures'!K37</f>
        <v>Dark Side (Anand)</v>
      </c>
      <c r="J25">
        <v>230</v>
      </c>
      <c r="K25" s="179"/>
      <c r="L25" s="4">
        <f>IF($F25="","",IF($F25=$J25,"-",IF($F25&gt;$J25,'2016 Fixtures'!F37,'2016 Fixtures'!$H37)))</f>
        <v>5</v>
      </c>
      <c r="M25" s="4">
        <f>IF($F25="","",IF($F25=$J25,"-",IF($F25&lt;$J25,'2016 Fixtures'!F37,'2016 Fixtures'!$H37)))</f>
        <v>1</v>
      </c>
      <c r="N25" s="10" t="str">
        <f>IF($F25="","",IF($F25=$J25,'2016 Fixtures'!F37,"-"))</f>
        <v>-</v>
      </c>
      <c r="O25" s="10" t="str">
        <f>IF($F25="","",IF($F25=$J25,'2016 Fixtures'!H37,"-"))</f>
        <v>-</v>
      </c>
      <c r="P25" s="4">
        <f t="shared" si="6"/>
        <v>190</v>
      </c>
      <c r="Q25" s="4">
        <f t="shared" si="6"/>
        <v>0</v>
      </c>
      <c r="R25" s="4">
        <f t="shared" si="6"/>
        <v>0</v>
      </c>
      <c r="S25" s="4">
        <f t="shared" si="6"/>
        <v>0</v>
      </c>
      <c r="T25" s="4">
        <f t="shared" si="6"/>
        <v>230</v>
      </c>
      <c r="U25" s="4">
        <f t="shared" si="6"/>
        <v>0</v>
      </c>
      <c r="V25" s="4">
        <f t="shared" si="6"/>
        <v>0</v>
      </c>
      <c r="W25" s="4">
        <f t="shared" si="6"/>
        <v>0</v>
      </c>
      <c r="X25" s="4">
        <f t="shared" si="6"/>
        <v>0</v>
      </c>
      <c r="Y25" s="4">
        <f t="shared" si="6"/>
        <v>0</v>
      </c>
      <c r="Z25" s="4">
        <f t="shared" si="7"/>
        <v>230</v>
      </c>
      <c r="AA25" s="4">
        <f t="shared" si="7"/>
        <v>0</v>
      </c>
      <c r="AB25" s="4">
        <f t="shared" si="7"/>
        <v>0</v>
      </c>
      <c r="AC25" s="4">
        <f t="shared" si="7"/>
        <v>0</v>
      </c>
      <c r="AD25" s="4">
        <f t="shared" si="7"/>
        <v>190</v>
      </c>
      <c r="AE25" s="4">
        <f t="shared" si="7"/>
        <v>0</v>
      </c>
      <c r="AF25" s="4">
        <f t="shared" si="7"/>
        <v>0</v>
      </c>
      <c r="AG25" s="4">
        <f t="shared" si="7"/>
        <v>0</v>
      </c>
      <c r="AH25" s="4">
        <f t="shared" si="7"/>
        <v>0</v>
      </c>
      <c r="AI25" s="4">
        <f t="shared" si="7"/>
        <v>0</v>
      </c>
    </row>
    <row r="26" spans="2:44">
      <c r="B26" s="43" t="str">
        <f>'2016 Fixtures'!C38</f>
        <v/>
      </c>
      <c r="C26" s="14" t="str">
        <f>'2016 Fixtures'!D38</f>
        <v/>
      </c>
      <c r="D26" s="14">
        <f>'2016 Fixtures'!F38</f>
        <v>2</v>
      </c>
      <c r="E26" s="14" t="str">
        <f>'2016 Fixtures'!I38</f>
        <v>Mustard Pots (Sam)</v>
      </c>
      <c r="F26">
        <v>135</v>
      </c>
      <c r="G26" s="14" t="str">
        <f t="shared" si="5"/>
        <v>lost to</v>
      </c>
      <c r="H26" s="14">
        <f>'2016 Fixtures'!H38</f>
        <v>7</v>
      </c>
      <c r="I26" s="14" t="str">
        <f>'2016 Fixtures'!K38</f>
        <v>Twaddstars (Andrew T)</v>
      </c>
      <c r="J26">
        <v>270.5</v>
      </c>
      <c r="K26" s="179"/>
      <c r="L26" s="4">
        <f>IF($F26="","",IF($F26=$J26,"-",IF($F26&gt;$J26,'2016 Fixtures'!F38,'2016 Fixtures'!$H38)))</f>
        <v>7</v>
      </c>
      <c r="M26" s="4">
        <f>IF($F26="","",IF($F26=$J26,"-",IF($F26&lt;$J26,'2016 Fixtures'!F38,'2016 Fixtures'!$H38)))</f>
        <v>2</v>
      </c>
      <c r="N26" s="10" t="str">
        <f>IF($F26="","",IF($F26=$J26,'2016 Fixtures'!F38,"-"))</f>
        <v>-</v>
      </c>
      <c r="O26" s="10" t="str">
        <f>IF($F26="","",IF($F26=$J26,'2016 Fixtures'!H38,"-"))</f>
        <v>-</v>
      </c>
      <c r="P26" s="4">
        <f t="shared" si="6"/>
        <v>0</v>
      </c>
      <c r="Q26" s="4">
        <f t="shared" si="6"/>
        <v>135</v>
      </c>
      <c r="R26" s="4">
        <f t="shared" si="6"/>
        <v>0</v>
      </c>
      <c r="S26" s="4">
        <f t="shared" si="6"/>
        <v>0</v>
      </c>
      <c r="T26" s="4">
        <f t="shared" si="6"/>
        <v>0</v>
      </c>
      <c r="U26" s="4">
        <f t="shared" si="6"/>
        <v>0</v>
      </c>
      <c r="V26" s="4">
        <f t="shared" si="6"/>
        <v>270.5</v>
      </c>
      <c r="W26" s="4">
        <f t="shared" si="6"/>
        <v>0</v>
      </c>
      <c r="X26" s="4">
        <f t="shared" si="6"/>
        <v>0</v>
      </c>
      <c r="Y26" s="4">
        <f t="shared" si="6"/>
        <v>0</v>
      </c>
      <c r="Z26" s="4">
        <f t="shared" si="7"/>
        <v>0</v>
      </c>
      <c r="AA26" s="4">
        <f t="shared" si="7"/>
        <v>270.5</v>
      </c>
      <c r="AB26" s="4">
        <f t="shared" si="7"/>
        <v>0</v>
      </c>
      <c r="AC26" s="4">
        <f t="shared" si="7"/>
        <v>0</v>
      </c>
      <c r="AD26" s="4">
        <f t="shared" si="7"/>
        <v>0</v>
      </c>
      <c r="AE26" s="4">
        <f t="shared" si="7"/>
        <v>0</v>
      </c>
      <c r="AF26" s="4">
        <f t="shared" si="7"/>
        <v>135</v>
      </c>
      <c r="AG26" s="4">
        <f t="shared" si="7"/>
        <v>0</v>
      </c>
      <c r="AH26" s="4">
        <f t="shared" si="7"/>
        <v>0</v>
      </c>
      <c r="AI26" s="4">
        <f t="shared" si="7"/>
        <v>0</v>
      </c>
    </row>
    <row r="27" spans="2:44">
      <c r="B27" s="43" t="str">
        <f>'2016 Fixtures'!C39</f>
        <v/>
      </c>
      <c r="C27" s="14" t="str">
        <f>'2016 Fixtures'!D39</f>
        <v/>
      </c>
      <c r="D27" s="14">
        <f>'2016 Fixtures'!F39</f>
        <v>3</v>
      </c>
      <c r="E27" s="14" t="str">
        <f>'2016 Fixtures'!I39</f>
        <v>Rhubarbarians (Heath)</v>
      </c>
      <c r="F27">
        <v>179.5</v>
      </c>
      <c r="G27" s="14" t="str">
        <f t="shared" si="5"/>
        <v>defeated</v>
      </c>
      <c r="H27" s="14">
        <f>'2016 Fixtures'!H39</f>
        <v>8</v>
      </c>
      <c r="I27" s="14" t="str">
        <f>'2016 Fixtures'!K39</f>
        <v>Real Saints (Ross)</v>
      </c>
      <c r="J27">
        <v>159</v>
      </c>
      <c r="K27" s="179"/>
      <c r="L27" s="4">
        <f>IF($F27="","",IF($F27=$J27,"-",IF($F27&gt;$J27,'2016 Fixtures'!F39,'2016 Fixtures'!$H39)))</f>
        <v>3</v>
      </c>
      <c r="M27" s="4">
        <f>IF($F27="","",IF($F27=$J27,"-",IF($F27&lt;$J27,'2016 Fixtures'!F39,'2016 Fixtures'!$H39)))</f>
        <v>8</v>
      </c>
      <c r="N27" s="10" t="str">
        <f>IF($F27="","",IF($F27=$J27,'2016 Fixtures'!F39,"-"))</f>
        <v>-</v>
      </c>
      <c r="O27" s="10" t="str">
        <f>IF($F27="","",IF($F27=$J27,'2016 Fixtures'!H39,"-"))</f>
        <v>-</v>
      </c>
      <c r="P27" s="4">
        <f t="shared" si="6"/>
        <v>0</v>
      </c>
      <c r="Q27" s="4">
        <f t="shared" si="6"/>
        <v>0</v>
      </c>
      <c r="R27" s="4">
        <f t="shared" si="6"/>
        <v>179.5</v>
      </c>
      <c r="S27" s="4">
        <f t="shared" si="6"/>
        <v>0</v>
      </c>
      <c r="T27" s="4">
        <f t="shared" si="6"/>
        <v>0</v>
      </c>
      <c r="U27" s="4">
        <f t="shared" si="6"/>
        <v>0</v>
      </c>
      <c r="V27" s="4">
        <f t="shared" si="6"/>
        <v>0</v>
      </c>
      <c r="W27" s="4">
        <f t="shared" si="6"/>
        <v>159</v>
      </c>
      <c r="X27" s="4">
        <f t="shared" si="6"/>
        <v>0</v>
      </c>
      <c r="Y27" s="4">
        <f t="shared" si="6"/>
        <v>0</v>
      </c>
      <c r="Z27" s="4">
        <f t="shared" si="7"/>
        <v>0</v>
      </c>
      <c r="AA27" s="4">
        <f t="shared" si="7"/>
        <v>0</v>
      </c>
      <c r="AB27" s="4">
        <f t="shared" si="7"/>
        <v>159</v>
      </c>
      <c r="AC27" s="4">
        <f t="shared" si="7"/>
        <v>0</v>
      </c>
      <c r="AD27" s="4">
        <f t="shared" si="7"/>
        <v>0</v>
      </c>
      <c r="AE27" s="4">
        <f t="shared" si="7"/>
        <v>0</v>
      </c>
      <c r="AF27" s="4">
        <f t="shared" si="7"/>
        <v>0</v>
      </c>
      <c r="AG27" s="4">
        <f t="shared" si="7"/>
        <v>179.5</v>
      </c>
      <c r="AH27" s="4">
        <f t="shared" si="7"/>
        <v>0</v>
      </c>
      <c r="AI27" s="4">
        <f t="shared" si="7"/>
        <v>0</v>
      </c>
    </row>
    <row r="28" spans="2:44">
      <c r="B28" s="43" t="str">
        <f>'2016 Fixtures'!C40</f>
        <v/>
      </c>
      <c r="C28" s="14" t="str">
        <f>'2016 Fixtures'!D40</f>
        <v/>
      </c>
      <c r="D28" s="14">
        <f>'2016 Fixtures'!F40</f>
        <v>4</v>
      </c>
      <c r="E28" s="14" t="str">
        <f>'2016 Fixtures'!I40</f>
        <v>May Blooms (Toby)</v>
      </c>
      <c r="F28">
        <v>183.5</v>
      </c>
      <c r="G28" s="14" t="str">
        <f t="shared" si="5"/>
        <v>defeated</v>
      </c>
      <c r="H28" s="14">
        <f>'2016 Fixtures'!H40</f>
        <v>9</v>
      </c>
      <c r="I28" s="14" t="str">
        <f>'2016 Fixtures'!K40</f>
        <v>Karl's Krushers (Karl)</v>
      </c>
      <c r="J28">
        <v>163.5</v>
      </c>
      <c r="K28" s="179"/>
      <c r="L28" s="4">
        <f>IF($F28="","",IF($F28=$J28,"-",IF($F28&gt;$J28,'2016 Fixtures'!F40,'2016 Fixtures'!$H40)))</f>
        <v>4</v>
      </c>
      <c r="M28" s="4">
        <f>IF($F28="","",IF($F28=$J28,"-",IF($F28&lt;$J28,'2016 Fixtures'!F40,'2016 Fixtures'!$H40)))</f>
        <v>9</v>
      </c>
      <c r="N28" s="10" t="str">
        <f>IF($F28="","",IF($F28=$J28,'2016 Fixtures'!F40,"-"))</f>
        <v>-</v>
      </c>
      <c r="O28" s="10" t="str">
        <f>IF($F28="","",IF($F28=$J28,'2016 Fixtures'!H40,"-"))</f>
        <v>-</v>
      </c>
      <c r="P28" s="4">
        <f t="shared" si="6"/>
        <v>0</v>
      </c>
      <c r="Q28" s="4">
        <f t="shared" si="6"/>
        <v>0</v>
      </c>
      <c r="R28" s="4">
        <f t="shared" si="6"/>
        <v>0</v>
      </c>
      <c r="S28" s="4">
        <f t="shared" si="6"/>
        <v>183.5</v>
      </c>
      <c r="T28" s="4">
        <f t="shared" si="6"/>
        <v>0</v>
      </c>
      <c r="U28" s="4">
        <f t="shared" si="6"/>
        <v>0</v>
      </c>
      <c r="V28" s="4">
        <f t="shared" si="6"/>
        <v>0</v>
      </c>
      <c r="W28" s="4">
        <f t="shared" si="6"/>
        <v>0</v>
      </c>
      <c r="X28" s="4">
        <f t="shared" si="6"/>
        <v>163.5</v>
      </c>
      <c r="Y28" s="4">
        <f t="shared" si="6"/>
        <v>0</v>
      </c>
      <c r="Z28" s="4">
        <f t="shared" si="7"/>
        <v>0</v>
      </c>
      <c r="AA28" s="4">
        <f t="shared" si="7"/>
        <v>0</v>
      </c>
      <c r="AB28" s="4">
        <f t="shared" si="7"/>
        <v>0</v>
      </c>
      <c r="AC28" s="4">
        <f t="shared" si="7"/>
        <v>163.5</v>
      </c>
      <c r="AD28" s="4">
        <f t="shared" si="7"/>
        <v>0</v>
      </c>
      <c r="AE28" s="4">
        <f t="shared" si="7"/>
        <v>0</v>
      </c>
      <c r="AF28" s="4">
        <f t="shared" si="7"/>
        <v>0</v>
      </c>
      <c r="AG28" s="4">
        <f t="shared" si="7"/>
        <v>0</v>
      </c>
      <c r="AH28" s="4">
        <f t="shared" si="7"/>
        <v>183.5</v>
      </c>
      <c r="AI28" s="4">
        <f t="shared" si="7"/>
        <v>0</v>
      </c>
    </row>
    <row r="29" spans="2:44" ht="14" thickBot="1">
      <c r="B29" s="85"/>
      <c r="C29" s="34"/>
      <c r="D29" s="34">
        <f>'2016 Fixtures'!F41</f>
        <v>10</v>
      </c>
      <c r="E29" s="34" t="str">
        <f>'2016 Fixtures'!I41</f>
        <v>Buddha's Brewsers (Paul)</v>
      </c>
      <c r="F29">
        <v>143</v>
      </c>
      <c r="G29" s="34" t="str">
        <f t="shared" si="5"/>
        <v>lost to</v>
      </c>
      <c r="H29" s="34">
        <f>'2016 Fixtures'!H41</f>
        <v>6</v>
      </c>
      <c r="I29" s="34" t="str">
        <f>'2016 Fixtures'!K41</f>
        <v>Rapid Sossage (Michael)</v>
      </c>
      <c r="J29">
        <v>162</v>
      </c>
      <c r="K29" s="179"/>
      <c r="L29" s="4">
        <f>IF($F29="","",IF($F29=$J29,"-",IF($F29&gt;$J29,'2016 Fixtures'!F41,'2016 Fixtures'!$H41)))</f>
        <v>6</v>
      </c>
      <c r="M29" s="4">
        <f>IF($F29="","",IF($F29=$J29,"-",IF($F29&lt;$J29,'2016 Fixtures'!F41,'2016 Fixtures'!$H41)))</f>
        <v>10</v>
      </c>
      <c r="N29" s="10" t="str">
        <f>IF($F29="","",IF($F29=$J29,'2016 Fixtures'!F41,"-"))</f>
        <v>-</v>
      </c>
      <c r="O29" s="10" t="str">
        <f>IF($F29="","",IF($F29=$J29,'2016 Fixtures'!H41,"-"))</f>
        <v>-</v>
      </c>
      <c r="P29" s="4">
        <f t="shared" si="6"/>
        <v>0</v>
      </c>
      <c r="Q29" s="4">
        <f t="shared" si="6"/>
        <v>0</v>
      </c>
      <c r="R29" s="4">
        <f t="shared" si="6"/>
        <v>0</v>
      </c>
      <c r="S29" s="4">
        <f t="shared" si="6"/>
        <v>0</v>
      </c>
      <c r="T29" s="4">
        <f t="shared" si="6"/>
        <v>0</v>
      </c>
      <c r="U29" s="4">
        <f t="shared" si="6"/>
        <v>162</v>
      </c>
      <c r="V29" s="4">
        <f t="shared" si="6"/>
        <v>0</v>
      </c>
      <c r="W29" s="4">
        <f t="shared" si="6"/>
        <v>0</v>
      </c>
      <c r="X29" s="4">
        <f t="shared" si="6"/>
        <v>0</v>
      </c>
      <c r="Y29" s="4">
        <f t="shared" si="6"/>
        <v>143</v>
      </c>
      <c r="Z29" s="4">
        <f t="shared" si="7"/>
        <v>0</v>
      </c>
      <c r="AA29" s="4">
        <f t="shared" si="7"/>
        <v>0</v>
      </c>
      <c r="AB29" s="4">
        <f t="shared" si="7"/>
        <v>0</v>
      </c>
      <c r="AC29" s="4">
        <f t="shared" si="7"/>
        <v>0</v>
      </c>
      <c r="AD29" s="4">
        <f t="shared" si="7"/>
        <v>0</v>
      </c>
      <c r="AE29" s="4">
        <f t="shared" si="7"/>
        <v>143</v>
      </c>
      <c r="AF29" s="4">
        <f t="shared" si="7"/>
        <v>0</v>
      </c>
      <c r="AG29" s="4">
        <f t="shared" si="7"/>
        <v>0</v>
      </c>
      <c r="AH29" s="4">
        <f t="shared" si="7"/>
        <v>0</v>
      </c>
      <c r="AI29" s="4">
        <f t="shared" si="7"/>
        <v>162</v>
      </c>
    </row>
    <row r="30" spans="2:44">
      <c r="B30" s="93">
        <f>'2016 Fixtures'!C42</f>
        <v>6</v>
      </c>
      <c r="C30" s="94">
        <f>'2016 Fixtures'!D42</f>
        <v>6</v>
      </c>
      <c r="D30" s="94">
        <f>'2016 Fixtures'!F42</f>
        <v>6</v>
      </c>
      <c r="E30" s="94" t="str">
        <f>'2016 Fixtures'!I42</f>
        <v>Rapid Sossage (Michael)</v>
      </c>
      <c r="F30">
        <v>206</v>
      </c>
      <c r="G30" s="94" t="str">
        <f t="shared" si="5"/>
        <v>lost to</v>
      </c>
      <c r="H30" s="94">
        <f>'2016 Fixtures'!H42</f>
        <v>1</v>
      </c>
      <c r="I30" s="94" t="str">
        <f>'2016 Fixtures'!K42</f>
        <v>Roofa's Squadron (Raife)</v>
      </c>
      <c r="J30">
        <v>258</v>
      </c>
      <c r="K30" s="179"/>
      <c r="L30" s="4">
        <f>IF($F30="","",IF($F30=$J30,"-",IF($F30&gt;$J30,'2016 Fixtures'!F42,'2016 Fixtures'!$H42)))</f>
        <v>1</v>
      </c>
      <c r="M30" s="4">
        <f>IF($F30="","",IF($F30=$J30,"-",IF($F30&lt;$J30,'2016 Fixtures'!F42,'2016 Fixtures'!$H42)))</f>
        <v>6</v>
      </c>
      <c r="N30" s="10" t="str">
        <f>IF($F30="","",IF($F30=$J30,'2016 Fixtures'!F42,"-"))</f>
        <v>-</v>
      </c>
      <c r="O30" s="10" t="str">
        <f>IF($F30="","",IF($F30=$J30,'2016 Fixtures'!H42,"-"))</f>
        <v>-</v>
      </c>
      <c r="P30" s="4">
        <f t="shared" si="6"/>
        <v>258</v>
      </c>
      <c r="Q30" s="4">
        <f t="shared" si="6"/>
        <v>0</v>
      </c>
      <c r="R30" s="4">
        <f t="shared" si="6"/>
        <v>0</v>
      </c>
      <c r="S30" s="4">
        <f t="shared" si="6"/>
        <v>0</v>
      </c>
      <c r="T30" s="4">
        <f t="shared" si="6"/>
        <v>0</v>
      </c>
      <c r="U30" s="4">
        <f t="shared" si="6"/>
        <v>206</v>
      </c>
      <c r="V30" s="4">
        <f t="shared" si="6"/>
        <v>0</v>
      </c>
      <c r="W30" s="4">
        <f t="shared" si="6"/>
        <v>0</v>
      </c>
      <c r="X30" s="4">
        <f t="shared" si="6"/>
        <v>0</v>
      </c>
      <c r="Y30" s="4">
        <f t="shared" si="6"/>
        <v>0</v>
      </c>
      <c r="Z30" s="4">
        <f t="shared" si="7"/>
        <v>206</v>
      </c>
      <c r="AA30" s="4">
        <f t="shared" si="7"/>
        <v>0</v>
      </c>
      <c r="AB30" s="4">
        <f t="shared" si="7"/>
        <v>0</v>
      </c>
      <c r="AC30" s="4">
        <f t="shared" si="7"/>
        <v>0</v>
      </c>
      <c r="AD30" s="4">
        <f t="shared" si="7"/>
        <v>0</v>
      </c>
      <c r="AE30" s="4">
        <f t="shared" si="7"/>
        <v>258</v>
      </c>
      <c r="AF30" s="4">
        <f t="shared" si="7"/>
        <v>0</v>
      </c>
      <c r="AG30" s="4">
        <f t="shared" si="7"/>
        <v>0</v>
      </c>
      <c r="AH30" s="4">
        <f t="shared" si="7"/>
        <v>0</v>
      </c>
      <c r="AI30" s="4">
        <f t="shared" si="7"/>
        <v>0</v>
      </c>
    </row>
    <row r="31" spans="2:44">
      <c r="B31" s="43" t="str">
        <f>'2016 Fixtures'!C43</f>
        <v/>
      </c>
      <c r="C31" s="14" t="str">
        <f>'2016 Fixtures'!D43</f>
        <v/>
      </c>
      <c r="D31" s="14">
        <f>'2016 Fixtures'!F43</f>
        <v>8</v>
      </c>
      <c r="E31" s="14" t="str">
        <f>'2016 Fixtures'!I43</f>
        <v>Real Saints (Ross)</v>
      </c>
      <c r="F31">
        <v>220</v>
      </c>
      <c r="G31" s="14" t="str">
        <f t="shared" si="5"/>
        <v>defeated</v>
      </c>
      <c r="H31" s="14">
        <f>'2016 Fixtures'!H43</f>
        <v>2</v>
      </c>
      <c r="I31" s="14" t="str">
        <f>'2016 Fixtures'!K43</f>
        <v>Mustard Pots (Sam)</v>
      </c>
      <c r="J31">
        <v>182</v>
      </c>
      <c r="K31" s="179"/>
      <c r="L31" s="4">
        <f>IF($F31="","",IF($F31=$J31,"-",IF($F31&gt;$J31,'2016 Fixtures'!F43,'2016 Fixtures'!$H43)))</f>
        <v>8</v>
      </c>
      <c r="M31" s="4">
        <f>IF($F31="","",IF($F31=$J31,"-",IF($F31&lt;$J31,'2016 Fixtures'!F43,'2016 Fixtures'!$H43)))</f>
        <v>2</v>
      </c>
      <c r="N31" s="10" t="str">
        <f>IF($F31="","",IF($F31=$J31,'2016 Fixtures'!F43,"-"))</f>
        <v>-</v>
      </c>
      <c r="O31" s="10" t="str">
        <f>IF($F31="","",IF($F31=$J31,'2016 Fixtures'!H43,"-"))</f>
        <v>-</v>
      </c>
      <c r="P31" s="4">
        <f t="shared" si="6"/>
        <v>0</v>
      </c>
      <c r="Q31" s="4">
        <f t="shared" si="6"/>
        <v>182</v>
      </c>
      <c r="R31" s="4">
        <f t="shared" si="6"/>
        <v>0</v>
      </c>
      <c r="S31" s="4">
        <f t="shared" si="6"/>
        <v>0</v>
      </c>
      <c r="T31" s="4">
        <f t="shared" si="6"/>
        <v>0</v>
      </c>
      <c r="U31" s="4">
        <f t="shared" si="6"/>
        <v>0</v>
      </c>
      <c r="V31" s="4">
        <f t="shared" si="6"/>
        <v>0</v>
      </c>
      <c r="W31" s="4">
        <f t="shared" si="6"/>
        <v>220</v>
      </c>
      <c r="X31" s="4">
        <f t="shared" si="6"/>
        <v>0</v>
      </c>
      <c r="Y31" s="4">
        <f t="shared" si="6"/>
        <v>0</v>
      </c>
      <c r="Z31" s="4">
        <f t="shared" si="7"/>
        <v>0</v>
      </c>
      <c r="AA31" s="4">
        <f t="shared" si="7"/>
        <v>220</v>
      </c>
      <c r="AB31" s="4">
        <f t="shared" si="7"/>
        <v>0</v>
      </c>
      <c r="AC31" s="4">
        <f t="shared" si="7"/>
        <v>0</v>
      </c>
      <c r="AD31" s="4">
        <f t="shared" si="7"/>
        <v>0</v>
      </c>
      <c r="AE31" s="4">
        <f t="shared" si="7"/>
        <v>0</v>
      </c>
      <c r="AF31" s="4">
        <f t="shared" si="7"/>
        <v>0</v>
      </c>
      <c r="AG31" s="4">
        <f t="shared" si="7"/>
        <v>182</v>
      </c>
      <c r="AH31" s="4">
        <f t="shared" si="7"/>
        <v>0</v>
      </c>
      <c r="AI31" s="4">
        <f t="shared" si="7"/>
        <v>0</v>
      </c>
    </row>
    <row r="32" spans="2:44">
      <c r="B32" s="43" t="str">
        <f>'2016 Fixtures'!C44</f>
        <v/>
      </c>
      <c r="C32" s="14" t="str">
        <f>'2016 Fixtures'!D44</f>
        <v/>
      </c>
      <c r="D32" s="14">
        <f>'2016 Fixtures'!F44</f>
        <v>9</v>
      </c>
      <c r="E32" s="14" t="str">
        <f>'2016 Fixtures'!I44</f>
        <v>Karl's Krushers (Karl)</v>
      </c>
      <c r="F32">
        <v>196</v>
      </c>
      <c r="G32" s="14" t="str">
        <f t="shared" si="5"/>
        <v>lost to</v>
      </c>
      <c r="H32" s="14">
        <f>'2016 Fixtures'!H44</f>
        <v>3</v>
      </c>
      <c r="I32" s="14" t="str">
        <f>'2016 Fixtures'!K44</f>
        <v>Rhubarbarians (Heath)</v>
      </c>
      <c r="J32">
        <v>199.5</v>
      </c>
      <c r="K32" s="179"/>
      <c r="L32" s="4">
        <f>IF($F32="","",IF($F32=$J32,"-",IF($F32&gt;$J32,'2016 Fixtures'!F44,'2016 Fixtures'!$H44)))</f>
        <v>3</v>
      </c>
      <c r="M32" s="4">
        <f>IF($F32="","",IF($F32=$J32,"-",IF($F32&lt;$J32,'2016 Fixtures'!F44,'2016 Fixtures'!$H44)))</f>
        <v>9</v>
      </c>
      <c r="N32" s="10" t="str">
        <f>IF($F32="","",IF($F32=$J32,'2016 Fixtures'!F44,"-"))</f>
        <v>-</v>
      </c>
      <c r="O32" s="10" t="str">
        <f>IF($F32="","",IF($F32=$J32,'2016 Fixtures'!H44,"-"))</f>
        <v>-</v>
      </c>
      <c r="P32" s="4">
        <f t="shared" si="6"/>
        <v>0</v>
      </c>
      <c r="Q32" s="4">
        <f t="shared" si="6"/>
        <v>0</v>
      </c>
      <c r="R32" s="4">
        <f t="shared" si="6"/>
        <v>199.5</v>
      </c>
      <c r="S32" s="4">
        <f t="shared" si="6"/>
        <v>0</v>
      </c>
      <c r="T32" s="4">
        <f t="shared" si="6"/>
        <v>0</v>
      </c>
      <c r="U32" s="4">
        <f t="shared" si="6"/>
        <v>0</v>
      </c>
      <c r="V32" s="4">
        <f t="shared" si="6"/>
        <v>0</v>
      </c>
      <c r="W32" s="4">
        <f t="shared" si="6"/>
        <v>0</v>
      </c>
      <c r="X32" s="4">
        <f t="shared" si="6"/>
        <v>196</v>
      </c>
      <c r="Y32" s="4">
        <f t="shared" si="6"/>
        <v>0</v>
      </c>
      <c r="Z32" s="4">
        <f t="shared" si="7"/>
        <v>0</v>
      </c>
      <c r="AA32" s="4">
        <f t="shared" si="7"/>
        <v>0</v>
      </c>
      <c r="AB32" s="4">
        <f t="shared" si="7"/>
        <v>196</v>
      </c>
      <c r="AC32" s="4">
        <f t="shared" si="7"/>
        <v>0</v>
      </c>
      <c r="AD32" s="4">
        <f t="shared" si="7"/>
        <v>0</v>
      </c>
      <c r="AE32" s="4">
        <f t="shared" si="7"/>
        <v>0</v>
      </c>
      <c r="AF32" s="4">
        <f t="shared" si="7"/>
        <v>0</v>
      </c>
      <c r="AG32" s="4">
        <f t="shared" si="7"/>
        <v>0</v>
      </c>
      <c r="AH32" s="4">
        <f t="shared" si="7"/>
        <v>199.5</v>
      </c>
      <c r="AI32" s="4">
        <f t="shared" si="7"/>
        <v>0</v>
      </c>
    </row>
    <row r="33" spans="2:35">
      <c r="B33" s="43" t="str">
        <f>'2016 Fixtures'!C45</f>
        <v/>
      </c>
      <c r="C33" s="14" t="str">
        <f>'2016 Fixtures'!D45</f>
        <v/>
      </c>
      <c r="D33" s="14">
        <f>'2016 Fixtures'!F45</f>
        <v>10</v>
      </c>
      <c r="E33" s="14" t="str">
        <f>'2016 Fixtures'!I45</f>
        <v>Buddha's Brewsers (Paul)</v>
      </c>
      <c r="F33">
        <v>196.5</v>
      </c>
      <c r="G33" s="14" t="str">
        <f>IF(F33="","",IF(F33=J33,"drew with",IF(F33&gt;J33,"defeated","lost to")))</f>
        <v>defeated</v>
      </c>
      <c r="H33" s="14">
        <f>'2016 Fixtures'!H45</f>
        <v>4</v>
      </c>
      <c r="I33" s="14" t="str">
        <f>'2016 Fixtures'!K45</f>
        <v>May Blooms (Toby)</v>
      </c>
      <c r="J33">
        <v>173.5</v>
      </c>
      <c r="K33" s="179"/>
      <c r="L33" s="4">
        <f>IF($F33="","",IF($F33=$J33,"-",IF($F33&gt;$J33,'2016 Fixtures'!F45,'2016 Fixtures'!$H45)))</f>
        <v>10</v>
      </c>
      <c r="M33" s="4">
        <f>IF($F33="","",IF($F33=$J33,"-",IF($F33&lt;$J33,'2016 Fixtures'!F45,'2016 Fixtures'!$H45)))</f>
        <v>4</v>
      </c>
      <c r="N33" s="10" t="str">
        <f>IF($F33="","",IF($F33=$J33,'2016 Fixtures'!F45,"-"))</f>
        <v>-</v>
      </c>
      <c r="O33" s="10" t="str">
        <f>IF($F33="","",IF($F33=$J33,'2016 Fixtures'!H45,"-"))</f>
        <v>-</v>
      </c>
      <c r="P33" s="4">
        <f t="shared" ref="P33:Y34" si="8">IF($D33=P$4,$F33,IF($H33=P$4,$J33,0))</f>
        <v>0</v>
      </c>
      <c r="Q33" s="4">
        <f t="shared" si="8"/>
        <v>0</v>
      </c>
      <c r="R33" s="4">
        <f t="shared" si="8"/>
        <v>0</v>
      </c>
      <c r="S33" s="4">
        <f t="shared" si="8"/>
        <v>173.5</v>
      </c>
      <c r="T33" s="4">
        <f t="shared" si="8"/>
        <v>0</v>
      </c>
      <c r="U33" s="4">
        <f t="shared" si="8"/>
        <v>0</v>
      </c>
      <c r="V33" s="4">
        <f t="shared" si="8"/>
        <v>0</v>
      </c>
      <c r="W33" s="4">
        <f t="shared" si="8"/>
        <v>0</v>
      </c>
      <c r="X33" s="4">
        <f t="shared" si="8"/>
        <v>0</v>
      </c>
      <c r="Y33" s="4">
        <f t="shared" si="8"/>
        <v>196.5</v>
      </c>
      <c r="Z33" s="4">
        <f t="shared" ref="Z33:AI34" si="9">IF($D33=Z$4,$J33,IF($H33=Z$4,$F33,0))</f>
        <v>0</v>
      </c>
      <c r="AA33" s="4">
        <f t="shared" si="9"/>
        <v>0</v>
      </c>
      <c r="AB33" s="4">
        <f t="shared" si="9"/>
        <v>0</v>
      </c>
      <c r="AC33" s="4">
        <f t="shared" si="9"/>
        <v>196.5</v>
      </c>
      <c r="AD33" s="4">
        <f t="shared" si="9"/>
        <v>0</v>
      </c>
      <c r="AE33" s="4">
        <f t="shared" si="9"/>
        <v>0</v>
      </c>
      <c r="AF33" s="4">
        <f t="shared" si="9"/>
        <v>0</v>
      </c>
      <c r="AG33" s="4">
        <f t="shared" si="9"/>
        <v>0</v>
      </c>
      <c r="AH33" s="4">
        <f t="shared" si="9"/>
        <v>0</v>
      </c>
      <c r="AI33" s="4">
        <f t="shared" si="9"/>
        <v>173.5</v>
      </c>
    </row>
    <row r="34" spans="2:35" ht="14" thickBot="1">
      <c r="B34" s="85"/>
      <c r="C34" s="34"/>
      <c r="D34" s="34">
        <f>'2016 Fixtures'!F46</f>
        <v>7</v>
      </c>
      <c r="E34" s="34" t="str">
        <f>'2016 Fixtures'!I46</f>
        <v>Twaddstars (Andrew T)</v>
      </c>
      <c r="F34">
        <v>277.5</v>
      </c>
      <c r="G34" s="34" t="str">
        <f>IF(F34="","",IF(F34=J34,"drew with",IF(F34&gt;J34,"defeated","lost to")))</f>
        <v>defeated</v>
      </c>
      <c r="H34" s="34">
        <f>'2016 Fixtures'!H46</f>
        <v>5</v>
      </c>
      <c r="I34" s="34" t="str">
        <f>'2016 Fixtures'!K46</f>
        <v>Dark Side (Anand)</v>
      </c>
      <c r="J34">
        <v>201</v>
      </c>
      <c r="K34" s="179"/>
      <c r="L34" s="4">
        <f>IF($F34="","",IF($F34=$J34,"-",IF($F34&gt;$J34,'2016 Fixtures'!F46,'2016 Fixtures'!$H46)))</f>
        <v>7</v>
      </c>
      <c r="M34" s="4">
        <f>IF($F34="","",IF($F34=$J34,"-",IF($F34&lt;$J34,'2016 Fixtures'!F46,'2016 Fixtures'!$H46)))</f>
        <v>5</v>
      </c>
      <c r="N34" s="10" t="str">
        <f>IF($F34="","",IF($F34=$J34,'2016 Fixtures'!F46,"-"))</f>
        <v>-</v>
      </c>
      <c r="O34" s="10" t="str">
        <f>IF($F34="","",IF($F34=$J34,'2016 Fixtures'!H46,"-"))</f>
        <v>-</v>
      </c>
      <c r="P34" s="4">
        <f t="shared" si="8"/>
        <v>0</v>
      </c>
      <c r="Q34" s="4">
        <f t="shared" si="8"/>
        <v>0</v>
      </c>
      <c r="R34" s="4">
        <f t="shared" si="8"/>
        <v>0</v>
      </c>
      <c r="S34" s="4">
        <f t="shared" si="8"/>
        <v>0</v>
      </c>
      <c r="T34" s="4">
        <f t="shared" si="8"/>
        <v>201</v>
      </c>
      <c r="U34" s="4">
        <f t="shared" si="8"/>
        <v>0</v>
      </c>
      <c r="V34" s="4">
        <f t="shared" si="8"/>
        <v>277.5</v>
      </c>
      <c r="W34" s="4">
        <f t="shared" si="8"/>
        <v>0</v>
      </c>
      <c r="X34" s="4">
        <f t="shared" si="8"/>
        <v>0</v>
      </c>
      <c r="Y34" s="4">
        <f t="shared" si="8"/>
        <v>0</v>
      </c>
      <c r="Z34" s="4">
        <f t="shared" si="9"/>
        <v>0</v>
      </c>
      <c r="AA34" s="4">
        <f t="shared" si="9"/>
        <v>0</v>
      </c>
      <c r="AB34" s="4">
        <f t="shared" si="9"/>
        <v>0</v>
      </c>
      <c r="AC34" s="4">
        <f t="shared" si="9"/>
        <v>0</v>
      </c>
      <c r="AD34" s="4">
        <f t="shared" si="9"/>
        <v>277.5</v>
      </c>
      <c r="AE34" s="4">
        <f t="shared" si="9"/>
        <v>0</v>
      </c>
      <c r="AF34" s="4">
        <f t="shared" si="9"/>
        <v>201</v>
      </c>
      <c r="AG34" s="4">
        <f t="shared" si="9"/>
        <v>0</v>
      </c>
      <c r="AH34" s="4">
        <f t="shared" si="9"/>
        <v>0</v>
      </c>
      <c r="AI34" s="4">
        <f t="shared" si="9"/>
        <v>0</v>
      </c>
    </row>
    <row r="35" spans="2:35">
      <c r="B35" s="93">
        <f>'2016 Fixtures'!C47</f>
        <v>7</v>
      </c>
      <c r="C35" s="94">
        <f>'2016 Fixtures'!D47</f>
        <v>7</v>
      </c>
      <c r="D35" s="94">
        <f>'2016 Fixtures'!F47</f>
        <v>1</v>
      </c>
      <c r="E35" s="94" t="str">
        <f>'2016 Fixtures'!I47</f>
        <v>Roofa's Squadron (Raife)</v>
      </c>
      <c r="F35">
        <v>253</v>
      </c>
      <c r="G35" s="94" t="str">
        <f t="shared" si="5"/>
        <v>defeated</v>
      </c>
      <c r="H35" s="94">
        <f>'2016 Fixtures'!H47</f>
        <v>7</v>
      </c>
      <c r="I35" s="94" t="str">
        <f>'2016 Fixtures'!K47</f>
        <v>Twaddstars (Andrew T)</v>
      </c>
      <c r="J35">
        <v>216.5</v>
      </c>
      <c r="K35" s="179"/>
      <c r="L35" s="4">
        <f>IF($F35="","",IF($F35=$J35,"-",IF($F35&gt;$J35,'2016 Fixtures'!F47,'2016 Fixtures'!$H47)))</f>
        <v>1</v>
      </c>
      <c r="M35" s="4">
        <f>IF($F35="","",IF($F35=$J35,"-",IF($F35&lt;$J35,'2016 Fixtures'!F47,'2016 Fixtures'!$H47)))</f>
        <v>7</v>
      </c>
      <c r="N35" s="10" t="str">
        <f>IF($F35="","",IF($F35=$J35,'2016 Fixtures'!F47,"-"))</f>
        <v>-</v>
      </c>
      <c r="O35" s="10" t="str">
        <f>IF($F35="","",IF($F35=$J35,'2016 Fixtures'!H47,"-"))</f>
        <v>-</v>
      </c>
      <c r="P35" s="4">
        <f t="shared" si="6"/>
        <v>253</v>
      </c>
      <c r="Q35" s="4">
        <f t="shared" si="6"/>
        <v>0</v>
      </c>
      <c r="R35" s="4">
        <f t="shared" si="6"/>
        <v>0</v>
      </c>
      <c r="S35" s="4">
        <f t="shared" si="6"/>
        <v>0</v>
      </c>
      <c r="T35" s="4">
        <f t="shared" si="6"/>
        <v>0</v>
      </c>
      <c r="U35" s="4">
        <f t="shared" si="6"/>
        <v>0</v>
      </c>
      <c r="V35" s="4">
        <f t="shared" si="6"/>
        <v>216.5</v>
      </c>
      <c r="W35" s="4">
        <f t="shared" si="6"/>
        <v>0</v>
      </c>
      <c r="X35" s="4">
        <f t="shared" si="6"/>
        <v>0</v>
      </c>
      <c r="Y35" s="4">
        <f t="shared" si="6"/>
        <v>0</v>
      </c>
      <c r="Z35" s="4">
        <f t="shared" si="7"/>
        <v>216.5</v>
      </c>
      <c r="AA35" s="4">
        <f t="shared" si="7"/>
        <v>0</v>
      </c>
      <c r="AB35" s="4">
        <f t="shared" si="7"/>
        <v>0</v>
      </c>
      <c r="AC35" s="4">
        <f t="shared" si="7"/>
        <v>0</v>
      </c>
      <c r="AD35" s="4">
        <f t="shared" si="7"/>
        <v>0</v>
      </c>
      <c r="AE35" s="4">
        <f t="shared" si="7"/>
        <v>0</v>
      </c>
      <c r="AF35" s="4">
        <f t="shared" si="7"/>
        <v>253</v>
      </c>
      <c r="AG35" s="4">
        <f t="shared" si="7"/>
        <v>0</v>
      </c>
      <c r="AH35" s="4">
        <f t="shared" si="7"/>
        <v>0</v>
      </c>
      <c r="AI35" s="4">
        <f t="shared" si="7"/>
        <v>0</v>
      </c>
    </row>
    <row r="36" spans="2:35">
      <c r="B36" s="43" t="str">
        <f>'2016 Fixtures'!C48</f>
        <v/>
      </c>
      <c r="C36" s="14" t="str">
        <f>'2016 Fixtures'!D48</f>
        <v/>
      </c>
      <c r="D36" s="14">
        <f>'2016 Fixtures'!F48</f>
        <v>2</v>
      </c>
      <c r="E36" s="14" t="str">
        <f>'2016 Fixtures'!I48</f>
        <v>Mustard Pots (Sam)</v>
      </c>
      <c r="F36">
        <v>248</v>
      </c>
      <c r="G36" s="14" t="str">
        <f t="shared" si="5"/>
        <v>defeated</v>
      </c>
      <c r="H36" s="14">
        <f>'2016 Fixtures'!H48</f>
        <v>4</v>
      </c>
      <c r="I36" s="14" t="str">
        <f>'2016 Fixtures'!K48</f>
        <v>May Blooms (Toby)</v>
      </c>
      <c r="J36">
        <v>206.5</v>
      </c>
      <c r="K36" s="179"/>
      <c r="L36" s="4">
        <f>IF($F36="","",IF($F36=$J36,"-",IF($F36&gt;$J36,'2016 Fixtures'!F48,'2016 Fixtures'!$H48)))</f>
        <v>2</v>
      </c>
      <c r="M36" s="4">
        <f>IF($F36="","",IF($F36=$J36,"-",IF($F36&lt;$J36,'2016 Fixtures'!F48,'2016 Fixtures'!$H48)))</f>
        <v>4</v>
      </c>
      <c r="N36" s="10" t="str">
        <f>IF($F36="","",IF($F36=$J36,'2016 Fixtures'!F48,"-"))</f>
        <v>-</v>
      </c>
      <c r="O36" s="10" t="str">
        <f>IF($F36="","",IF($F36=$J36,'2016 Fixtures'!H48,"-"))</f>
        <v>-</v>
      </c>
      <c r="P36" s="4">
        <f t="shared" si="6"/>
        <v>0</v>
      </c>
      <c r="Q36" s="4">
        <f t="shared" si="6"/>
        <v>248</v>
      </c>
      <c r="R36" s="4">
        <f t="shared" si="6"/>
        <v>0</v>
      </c>
      <c r="S36" s="4">
        <f t="shared" si="6"/>
        <v>206.5</v>
      </c>
      <c r="T36" s="4">
        <f t="shared" si="6"/>
        <v>0</v>
      </c>
      <c r="U36" s="4">
        <f t="shared" si="6"/>
        <v>0</v>
      </c>
      <c r="V36" s="4">
        <f t="shared" si="6"/>
        <v>0</v>
      </c>
      <c r="W36" s="4">
        <f t="shared" si="6"/>
        <v>0</v>
      </c>
      <c r="X36" s="4">
        <f t="shared" si="6"/>
        <v>0</v>
      </c>
      <c r="Y36" s="4">
        <f t="shared" si="6"/>
        <v>0</v>
      </c>
      <c r="Z36" s="4">
        <f t="shared" si="7"/>
        <v>0</v>
      </c>
      <c r="AA36" s="4">
        <f t="shared" si="7"/>
        <v>206.5</v>
      </c>
      <c r="AB36" s="4">
        <f t="shared" si="7"/>
        <v>0</v>
      </c>
      <c r="AC36" s="4">
        <f t="shared" si="7"/>
        <v>248</v>
      </c>
      <c r="AD36" s="4">
        <f t="shared" si="7"/>
        <v>0</v>
      </c>
      <c r="AE36" s="4">
        <f t="shared" si="7"/>
        <v>0</v>
      </c>
      <c r="AF36" s="4">
        <f t="shared" si="7"/>
        <v>0</v>
      </c>
      <c r="AG36" s="4">
        <f t="shared" si="7"/>
        <v>0</v>
      </c>
      <c r="AH36" s="4">
        <f t="shared" si="7"/>
        <v>0</v>
      </c>
      <c r="AI36" s="4">
        <f t="shared" si="7"/>
        <v>0</v>
      </c>
    </row>
    <row r="37" spans="2:35">
      <c r="B37" s="43" t="str">
        <f>'2016 Fixtures'!C49</f>
        <v/>
      </c>
      <c r="C37" s="14" t="str">
        <f>'2016 Fixtures'!D49</f>
        <v/>
      </c>
      <c r="D37" s="14">
        <f>'2016 Fixtures'!F49</f>
        <v>3</v>
      </c>
      <c r="E37" s="14" t="str">
        <f>'2016 Fixtures'!I49</f>
        <v>Rhubarbarians (Heath)</v>
      </c>
      <c r="F37">
        <v>165</v>
      </c>
      <c r="G37" s="14" t="str">
        <f t="shared" si="5"/>
        <v>lost to</v>
      </c>
      <c r="H37" s="14">
        <f>'2016 Fixtures'!H49</f>
        <v>10</v>
      </c>
      <c r="I37" s="14" t="str">
        <f>'2016 Fixtures'!K49</f>
        <v>Buddha's Brewsers (Paul)</v>
      </c>
      <c r="J37">
        <v>190</v>
      </c>
      <c r="K37" s="179"/>
      <c r="L37" s="4">
        <f>IF($F37="","",IF($F37=$J37,"-",IF($F37&gt;$J37,'2016 Fixtures'!F49,'2016 Fixtures'!$H49)))</f>
        <v>10</v>
      </c>
      <c r="M37" s="4">
        <f>IF($F37="","",IF($F37=$J37,"-",IF($F37&lt;$J37,'2016 Fixtures'!F49,'2016 Fixtures'!$H49)))</f>
        <v>3</v>
      </c>
      <c r="N37" s="10" t="str">
        <f>IF($F37="","",IF($F37=$J37,'2016 Fixtures'!F49,"-"))</f>
        <v>-</v>
      </c>
      <c r="O37" s="10" t="str">
        <f>IF($F37="","",IF($F37=$J37,'2016 Fixtures'!H49,"-"))</f>
        <v>-</v>
      </c>
      <c r="P37" s="4">
        <f t="shared" si="6"/>
        <v>0</v>
      </c>
      <c r="Q37" s="4">
        <f t="shared" si="6"/>
        <v>0</v>
      </c>
      <c r="R37" s="4">
        <f t="shared" si="6"/>
        <v>165</v>
      </c>
      <c r="S37" s="4">
        <f t="shared" si="6"/>
        <v>0</v>
      </c>
      <c r="T37" s="4">
        <f t="shared" si="6"/>
        <v>0</v>
      </c>
      <c r="U37" s="4">
        <f t="shared" si="6"/>
        <v>0</v>
      </c>
      <c r="V37" s="4">
        <f t="shared" si="6"/>
        <v>0</v>
      </c>
      <c r="W37" s="4">
        <f t="shared" si="6"/>
        <v>0</v>
      </c>
      <c r="X37" s="4">
        <f t="shared" si="6"/>
        <v>0</v>
      </c>
      <c r="Y37" s="4">
        <f t="shared" si="6"/>
        <v>190</v>
      </c>
      <c r="Z37" s="4">
        <f t="shared" si="7"/>
        <v>0</v>
      </c>
      <c r="AA37" s="4">
        <f t="shared" si="7"/>
        <v>0</v>
      </c>
      <c r="AB37" s="4">
        <f t="shared" si="7"/>
        <v>190</v>
      </c>
      <c r="AC37" s="4">
        <f t="shared" si="7"/>
        <v>0</v>
      </c>
      <c r="AD37" s="4">
        <f t="shared" si="7"/>
        <v>0</v>
      </c>
      <c r="AE37" s="4">
        <f t="shared" si="7"/>
        <v>0</v>
      </c>
      <c r="AF37" s="4">
        <f t="shared" si="7"/>
        <v>0</v>
      </c>
      <c r="AG37" s="4">
        <f t="shared" si="7"/>
        <v>0</v>
      </c>
      <c r="AH37" s="4">
        <f t="shared" si="7"/>
        <v>0</v>
      </c>
      <c r="AI37" s="4">
        <f t="shared" si="7"/>
        <v>165</v>
      </c>
    </row>
    <row r="38" spans="2:35">
      <c r="B38" s="43" t="str">
        <f>'2016 Fixtures'!C50</f>
        <v/>
      </c>
      <c r="C38" s="14" t="str">
        <f>'2016 Fixtures'!D50</f>
        <v/>
      </c>
      <c r="D38" s="14">
        <f>'2016 Fixtures'!F50</f>
        <v>5</v>
      </c>
      <c r="E38" s="14" t="str">
        <f>'2016 Fixtures'!I50</f>
        <v>Dark Side (Anand)</v>
      </c>
      <c r="F38">
        <v>253</v>
      </c>
      <c r="G38" s="14" t="str">
        <f t="shared" si="5"/>
        <v>defeated</v>
      </c>
      <c r="H38" s="14">
        <f>'2016 Fixtures'!H50</f>
        <v>8</v>
      </c>
      <c r="I38" s="14" t="str">
        <f>'2016 Fixtures'!K50</f>
        <v>Real Saints (Ross)</v>
      </c>
      <c r="J38">
        <v>191</v>
      </c>
      <c r="K38" s="179"/>
      <c r="L38" s="4">
        <f>IF($F38="","",IF($F38=$J38,"-",IF($F38&gt;$J38,'2016 Fixtures'!F50,'2016 Fixtures'!$H50)))</f>
        <v>5</v>
      </c>
      <c r="M38" s="4">
        <f>IF($F38="","",IF($F38=$J38,"-",IF($F38&lt;$J38,'2016 Fixtures'!F50,'2016 Fixtures'!$H50)))</f>
        <v>8</v>
      </c>
      <c r="N38" s="10" t="str">
        <f>IF($F38="","",IF($F38=$J38,'2016 Fixtures'!F50,"-"))</f>
        <v>-</v>
      </c>
      <c r="O38" s="10" t="str">
        <f>IF($F38="","",IF($F38=$J38,'2016 Fixtures'!H50,"-"))</f>
        <v>-</v>
      </c>
      <c r="P38" s="4">
        <f t="shared" ref="P38:Y63" si="10">IF($D38=P$4,$F38,IF($H38=P$4,$J38,0))</f>
        <v>0</v>
      </c>
      <c r="Q38" s="4">
        <f t="shared" si="10"/>
        <v>0</v>
      </c>
      <c r="R38" s="4">
        <f t="shared" si="10"/>
        <v>0</v>
      </c>
      <c r="S38" s="4">
        <f t="shared" si="10"/>
        <v>0</v>
      </c>
      <c r="T38" s="4">
        <f t="shared" si="10"/>
        <v>253</v>
      </c>
      <c r="U38" s="4">
        <f t="shared" si="10"/>
        <v>0</v>
      </c>
      <c r="V38" s="4">
        <f t="shared" si="10"/>
        <v>0</v>
      </c>
      <c r="W38" s="4">
        <f t="shared" si="10"/>
        <v>191</v>
      </c>
      <c r="X38" s="4">
        <f t="shared" si="10"/>
        <v>0</v>
      </c>
      <c r="Y38" s="4">
        <f t="shared" si="10"/>
        <v>0</v>
      </c>
      <c r="Z38" s="4">
        <f t="shared" ref="Z38:AI63" si="11">IF($D38=Z$4,$J38,IF($H38=Z$4,$F38,0))</f>
        <v>0</v>
      </c>
      <c r="AA38" s="4">
        <f t="shared" si="11"/>
        <v>0</v>
      </c>
      <c r="AB38" s="4">
        <f t="shared" si="11"/>
        <v>0</v>
      </c>
      <c r="AC38" s="4">
        <f t="shared" si="11"/>
        <v>0</v>
      </c>
      <c r="AD38" s="4">
        <f t="shared" si="11"/>
        <v>191</v>
      </c>
      <c r="AE38" s="4">
        <f t="shared" si="11"/>
        <v>0</v>
      </c>
      <c r="AF38" s="4">
        <f t="shared" si="11"/>
        <v>0</v>
      </c>
      <c r="AG38" s="4">
        <f t="shared" si="11"/>
        <v>253</v>
      </c>
      <c r="AH38" s="4">
        <f t="shared" si="11"/>
        <v>0</v>
      </c>
      <c r="AI38" s="4">
        <f t="shared" si="11"/>
        <v>0</v>
      </c>
    </row>
    <row r="39" spans="2:35" ht="14" thickBot="1">
      <c r="B39" s="85"/>
      <c r="C39" s="34"/>
      <c r="D39" s="34">
        <f>'2016 Fixtures'!F51</f>
        <v>9</v>
      </c>
      <c r="E39" s="34" t="str">
        <f>'2016 Fixtures'!I51</f>
        <v>Karl's Krushers (Karl)</v>
      </c>
      <c r="F39">
        <v>157</v>
      </c>
      <c r="G39" s="34" t="str">
        <f t="shared" si="5"/>
        <v>lost to</v>
      </c>
      <c r="H39" s="34">
        <f>'2016 Fixtures'!H51</f>
        <v>6</v>
      </c>
      <c r="I39" s="34" t="str">
        <f>'2016 Fixtures'!K51</f>
        <v>Rapid Sossage (Michael)</v>
      </c>
      <c r="J39">
        <v>210.5</v>
      </c>
      <c r="K39" s="179"/>
      <c r="L39" s="4">
        <f>IF($F39="","",IF($F39=$J39,"-",IF($F39&gt;$J39,'2016 Fixtures'!F51,'2016 Fixtures'!$H51)))</f>
        <v>6</v>
      </c>
      <c r="M39" s="4">
        <f>IF($F39="","",IF($F39=$J39,"-",IF($F39&lt;$J39,'2016 Fixtures'!F51,'2016 Fixtures'!$H51)))</f>
        <v>9</v>
      </c>
      <c r="N39" s="10" t="str">
        <f>IF($F39="","",IF($F39=$J39,'2016 Fixtures'!F51,"-"))</f>
        <v>-</v>
      </c>
      <c r="O39" s="10" t="str">
        <f>IF($F39="","",IF($F39=$J39,'2016 Fixtures'!H51,"-"))</f>
        <v>-</v>
      </c>
      <c r="P39" s="4">
        <f t="shared" si="10"/>
        <v>0</v>
      </c>
      <c r="Q39" s="4">
        <f t="shared" si="10"/>
        <v>0</v>
      </c>
      <c r="R39" s="4">
        <f t="shared" si="10"/>
        <v>0</v>
      </c>
      <c r="S39" s="4">
        <f t="shared" si="10"/>
        <v>0</v>
      </c>
      <c r="T39" s="4">
        <f t="shared" si="10"/>
        <v>0</v>
      </c>
      <c r="U39" s="4">
        <f t="shared" si="10"/>
        <v>210.5</v>
      </c>
      <c r="V39" s="4">
        <f t="shared" si="10"/>
        <v>0</v>
      </c>
      <c r="W39" s="4">
        <f t="shared" si="10"/>
        <v>0</v>
      </c>
      <c r="X39" s="4">
        <f t="shared" si="10"/>
        <v>157</v>
      </c>
      <c r="Y39" s="4">
        <f t="shared" si="10"/>
        <v>0</v>
      </c>
      <c r="Z39" s="4">
        <f t="shared" si="11"/>
        <v>0</v>
      </c>
      <c r="AA39" s="4">
        <f t="shared" si="11"/>
        <v>0</v>
      </c>
      <c r="AB39" s="4">
        <f t="shared" si="11"/>
        <v>0</v>
      </c>
      <c r="AC39" s="4">
        <f t="shared" si="11"/>
        <v>0</v>
      </c>
      <c r="AD39" s="4">
        <f t="shared" si="11"/>
        <v>0</v>
      </c>
      <c r="AE39" s="4">
        <f t="shared" si="11"/>
        <v>157</v>
      </c>
      <c r="AF39" s="4">
        <f t="shared" si="11"/>
        <v>0</v>
      </c>
      <c r="AG39" s="4">
        <f t="shared" si="11"/>
        <v>0</v>
      </c>
      <c r="AH39" s="4">
        <f t="shared" si="11"/>
        <v>210.5</v>
      </c>
      <c r="AI39" s="4">
        <f t="shared" si="11"/>
        <v>0</v>
      </c>
    </row>
    <row r="40" spans="2:35">
      <c r="B40" s="93">
        <f>'2016 Fixtures'!C52</f>
        <v>8</v>
      </c>
      <c r="C40" s="94">
        <f>'2016 Fixtures'!D52</f>
        <v>8</v>
      </c>
      <c r="D40" s="94">
        <f>'2016 Fixtures'!F52</f>
        <v>8</v>
      </c>
      <c r="E40" s="94" t="str">
        <f>'2016 Fixtures'!I52</f>
        <v>Real Saints (Ross)</v>
      </c>
      <c r="F40">
        <v>211.5</v>
      </c>
      <c r="G40" s="94" t="str">
        <f t="shared" si="5"/>
        <v>lost to</v>
      </c>
      <c r="H40" s="94">
        <f>'2016 Fixtures'!H52</f>
        <v>1</v>
      </c>
      <c r="I40" s="94" t="str">
        <f>'2016 Fixtures'!K52</f>
        <v>Roofa's Squadron (Raife)</v>
      </c>
      <c r="J40">
        <v>217</v>
      </c>
      <c r="K40" s="179"/>
      <c r="L40" s="4">
        <f>IF($F40="","",IF($F40=$J40,"-",IF($F40&gt;$J40,'2016 Fixtures'!F52,'2016 Fixtures'!$H52)))</f>
        <v>1</v>
      </c>
      <c r="M40" s="4">
        <f>IF($F40="","",IF($F40=$J40,"-",IF($F40&lt;$J40,'2016 Fixtures'!F52,'2016 Fixtures'!$H52)))</f>
        <v>8</v>
      </c>
      <c r="N40" s="10" t="str">
        <f>IF($F40="","",IF($F40=$J40,'2016 Fixtures'!F52,"-"))</f>
        <v>-</v>
      </c>
      <c r="O40" s="10" t="str">
        <f>IF($F40="","",IF($F40=$J40,'2016 Fixtures'!H52,"-"))</f>
        <v>-</v>
      </c>
      <c r="P40" s="4">
        <f t="shared" si="10"/>
        <v>217</v>
      </c>
      <c r="Q40" s="4">
        <f t="shared" si="10"/>
        <v>0</v>
      </c>
      <c r="R40" s="4">
        <f t="shared" si="10"/>
        <v>0</v>
      </c>
      <c r="S40" s="4">
        <f t="shared" si="10"/>
        <v>0</v>
      </c>
      <c r="T40" s="4">
        <f t="shared" si="10"/>
        <v>0</v>
      </c>
      <c r="U40" s="4">
        <f t="shared" si="10"/>
        <v>0</v>
      </c>
      <c r="V40" s="4">
        <f t="shared" si="10"/>
        <v>0</v>
      </c>
      <c r="W40" s="4">
        <f t="shared" si="10"/>
        <v>211.5</v>
      </c>
      <c r="X40" s="4">
        <f t="shared" si="10"/>
        <v>0</v>
      </c>
      <c r="Y40" s="4">
        <f t="shared" si="10"/>
        <v>0</v>
      </c>
      <c r="Z40" s="4">
        <f t="shared" si="11"/>
        <v>211.5</v>
      </c>
      <c r="AA40" s="4">
        <f t="shared" si="11"/>
        <v>0</v>
      </c>
      <c r="AB40" s="4">
        <f t="shared" si="11"/>
        <v>0</v>
      </c>
      <c r="AC40" s="4">
        <f t="shared" si="11"/>
        <v>0</v>
      </c>
      <c r="AD40" s="4">
        <f t="shared" si="11"/>
        <v>0</v>
      </c>
      <c r="AE40" s="4">
        <f t="shared" si="11"/>
        <v>0</v>
      </c>
      <c r="AF40" s="4">
        <f t="shared" si="11"/>
        <v>0</v>
      </c>
      <c r="AG40" s="4">
        <f t="shared" si="11"/>
        <v>217</v>
      </c>
      <c r="AH40" s="4">
        <f t="shared" si="11"/>
        <v>0</v>
      </c>
      <c r="AI40" s="4">
        <f t="shared" si="11"/>
        <v>0</v>
      </c>
    </row>
    <row r="41" spans="2:35">
      <c r="B41" s="43" t="str">
        <f>'2016 Fixtures'!C53</f>
        <v/>
      </c>
      <c r="C41" s="14" t="str">
        <f>'2016 Fixtures'!D53</f>
        <v/>
      </c>
      <c r="D41" s="14">
        <f>'2016 Fixtures'!F53</f>
        <v>5</v>
      </c>
      <c r="E41" s="14" t="str">
        <f>'2016 Fixtures'!I53</f>
        <v>Dark Side (Anand)</v>
      </c>
      <c r="F41">
        <v>248</v>
      </c>
      <c r="G41" s="14" t="str">
        <f t="shared" si="5"/>
        <v>defeated</v>
      </c>
      <c r="H41" s="14">
        <f>'2016 Fixtures'!H53</f>
        <v>9</v>
      </c>
      <c r="I41" s="14" t="str">
        <f>'2016 Fixtures'!K53</f>
        <v>Karl's Krushers (Karl)</v>
      </c>
      <c r="J41">
        <v>189.5</v>
      </c>
      <c r="K41" s="179"/>
      <c r="L41" s="4">
        <f>IF($F41="","",IF($F41=$J41,"-",IF($F41&gt;$J41,'2016 Fixtures'!F53,'2016 Fixtures'!$H53)))</f>
        <v>5</v>
      </c>
      <c r="M41" s="4">
        <f>IF($F41="","",IF($F41=$J41,"-",IF($F41&lt;$J41,'2016 Fixtures'!F53,'2016 Fixtures'!$H53)))</f>
        <v>9</v>
      </c>
      <c r="N41" s="10" t="str">
        <f>IF($F41="","",IF($F41=$J41,'2016 Fixtures'!F53,"-"))</f>
        <v>-</v>
      </c>
      <c r="O41" s="10" t="str">
        <f>IF($F41="","",IF($F41=$J41,'2016 Fixtures'!H53,"-"))</f>
        <v>-</v>
      </c>
      <c r="P41" s="4">
        <f t="shared" si="10"/>
        <v>0</v>
      </c>
      <c r="Q41" s="4">
        <f t="shared" si="10"/>
        <v>0</v>
      </c>
      <c r="R41" s="4">
        <f t="shared" si="10"/>
        <v>0</v>
      </c>
      <c r="S41" s="4">
        <f t="shared" si="10"/>
        <v>0</v>
      </c>
      <c r="T41" s="4">
        <f t="shared" si="10"/>
        <v>248</v>
      </c>
      <c r="U41" s="4">
        <f t="shared" si="10"/>
        <v>0</v>
      </c>
      <c r="V41" s="4">
        <f t="shared" si="10"/>
        <v>0</v>
      </c>
      <c r="W41" s="4">
        <f t="shared" si="10"/>
        <v>0</v>
      </c>
      <c r="X41" s="4">
        <f t="shared" si="10"/>
        <v>189.5</v>
      </c>
      <c r="Y41" s="4">
        <f t="shared" si="10"/>
        <v>0</v>
      </c>
      <c r="Z41" s="4">
        <f t="shared" si="11"/>
        <v>0</v>
      </c>
      <c r="AA41" s="4">
        <f t="shared" si="11"/>
        <v>0</v>
      </c>
      <c r="AB41" s="4">
        <f t="shared" si="11"/>
        <v>0</v>
      </c>
      <c r="AC41" s="4">
        <f t="shared" si="11"/>
        <v>0</v>
      </c>
      <c r="AD41" s="4">
        <f t="shared" si="11"/>
        <v>189.5</v>
      </c>
      <c r="AE41" s="4">
        <f t="shared" si="11"/>
        <v>0</v>
      </c>
      <c r="AF41" s="4">
        <f t="shared" si="11"/>
        <v>0</v>
      </c>
      <c r="AG41" s="4">
        <f t="shared" si="11"/>
        <v>0</v>
      </c>
      <c r="AH41" s="4">
        <f t="shared" si="11"/>
        <v>248</v>
      </c>
      <c r="AI41" s="4">
        <f t="shared" si="11"/>
        <v>0</v>
      </c>
    </row>
    <row r="42" spans="2:35">
      <c r="B42" s="43" t="str">
        <f>'2016 Fixtures'!C54</f>
        <v/>
      </c>
      <c r="C42" s="14" t="str">
        <f>'2016 Fixtures'!D54</f>
        <v/>
      </c>
      <c r="D42" s="14">
        <f>'2016 Fixtures'!F54</f>
        <v>2</v>
      </c>
      <c r="E42" s="14" t="str">
        <f>'2016 Fixtures'!I54</f>
        <v>Mustard Pots (Sam)</v>
      </c>
      <c r="F42">
        <v>267.5</v>
      </c>
      <c r="G42" s="14" t="str">
        <f t="shared" si="5"/>
        <v>defeated</v>
      </c>
      <c r="H42" s="14">
        <f>'2016 Fixtures'!H54</f>
        <v>10</v>
      </c>
      <c r="I42" s="14" t="str">
        <f>'2016 Fixtures'!K54</f>
        <v>Buddha's Brewsers (Paul)</v>
      </c>
      <c r="J42">
        <v>218</v>
      </c>
      <c r="K42" s="179"/>
      <c r="L42" s="4">
        <f>IF($F42="","",IF($F42=$J42,"-",IF($F42&gt;$J42,'2016 Fixtures'!F54,'2016 Fixtures'!$H54)))</f>
        <v>2</v>
      </c>
      <c r="M42" s="4">
        <f>IF($F42="","",IF($F42=$J42,"-",IF($F42&lt;$J42,'2016 Fixtures'!F54,'2016 Fixtures'!$H54)))</f>
        <v>10</v>
      </c>
      <c r="N42" s="10" t="str">
        <f>IF($F42="","",IF($F42=$J42,'2016 Fixtures'!F54,"-"))</f>
        <v>-</v>
      </c>
      <c r="O42" s="10" t="str">
        <f>IF($F42="","",IF($F42=$J42,'2016 Fixtures'!H54,"-"))</f>
        <v>-</v>
      </c>
      <c r="P42" s="4">
        <f t="shared" si="10"/>
        <v>0</v>
      </c>
      <c r="Q42" s="4">
        <f t="shared" si="10"/>
        <v>267.5</v>
      </c>
      <c r="R42" s="4">
        <f t="shared" si="10"/>
        <v>0</v>
      </c>
      <c r="S42" s="4">
        <f t="shared" si="10"/>
        <v>0</v>
      </c>
      <c r="T42" s="4">
        <f t="shared" si="10"/>
        <v>0</v>
      </c>
      <c r="U42" s="4">
        <f t="shared" si="10"/>
        <v>0</v>
      </c>
      <c r="V42" s="4">
        <f t="shared" si="10"/>
        <v>0</v>
      </c>
      <c r="W42" s="4">
        <f t="shared" si="10"/>
        <v>0</v>
      </c>
      <c r="X42" s="4">
        <f t="shared" si="10"/>
        <v>0</v>
      </c>
      <c r="Y42" s="4">
        <f t="shared" si="10"/>
        <v>218</v>
      </c>
      <c r="Z42" s="4">
        <f t="shared" si="11"/>
        <v>0</v>
      </c>
      <c r="AA42" s="4">
        <f t="shared" si="11"/>
        <v>218</v>
      </c>
      <c r="AB42" s="4">
        <f t="shared" si="11"/>
        <v>0</v>
      </c>
      <c r="AC42" s="4">
        <f t="shared" si="11"/>
        <v>0</v>
      </c>
      <c r="AD42" s="4">
        <f t="shared" si="11"/>
        <v>0</v>
      </c>
      <c r="AE42" s="4">
        <f t="shared" si="11"/>
        <v>0</v>
      </c>
      <c r="AF42" s="4">
        <f t="shared" si="11"/>
        <v>0</v>
      </c>
      <c r="AG42" s="4">
        <f t="shared" si="11"/>
        <v>0</v>
      </c>
      <c r="AH42" s="4">
        <f t="shared" si="11"/>
        <v>0</v>
      </c>
      <c r="AI42" s="4">
        <f t="shared" si="11"/>
        <v>267.5</v>
      </c>
    </row>
    <row r="43" spans="2:35">
      <c r="B43" s="43" t="str">
        <f>'2016 Fixtures'!C55</f>
        <v/>
      </c>
      <c r="C43" s="14" t="str">
        <f>'2016 Fixtures'!D55</f>
        <v/>
      </c>
      <c r="D43" s="14">
        <f>'2016 Fixtures'!F55</f>
        <v>7</v>
      </c>
      <c r="E43" s="14" t="str">
        <f>'2016 Fixtures'!I55</f>
        <v>Twaddstars (Andrew T)</v>
      </c>
      <c r="F43">
        <v>241.5</v>
      </c>
      <c r="G43" s="14" t="str">
        <f t="shared" si="5"/>
        <v>defeated</v>
      </c>
      <c r="H43" s="14">
        <f>'2016 Fixtures'!H55</f>
        <v>3</v>
      </c>
      <c r="I43" s="14" t="str">
        <f>'2016 Fixtures'!K55</f>
        <v>Rhubarbarians (Heath)</v>
      </c>
      <c r="J43">
        <v>197.5</v>
      </c>
      <c r="K43" s="179"/>
      <c r="L43" s="4">
        <f>IF($F43="","",IF($F43=$J43,"-",IF($F43&gt;$J43,'2016 Fixtures'!F55,'2016 Fixtures'!$H55)))</f>
        <v>7</v>
      </c>
      <c r="M43" s="4">
        <f>IF($F43="","",IF($F43=$J43,"-",IF($F43&lt;$J43,'2016 Fixtures'!F55,'2016 Fixtures'!$H55)))</f>
        <v>3</v>
      </c>
      <c r="N43" s="10" t="str">
        <f>IF($F43="","",IF($F43=$J43,'2016 Fixtures'!F55,"-"))</f>
        <v>-</v>
      </c>
      <c r="O43" s="10" t="str">
        <f>IF($F43="","",IF($F43=$J43,'2016 Fixtures'!H55,"-"))</f>
        <v>-</v>
      </c>
      <c r="P43" s="4">
        <f t="shared" si="10"/>
        <v>0</v>
      </c>
      <c r="Q43" s="4">
        <f t="shared" si="10"/>
        <v>0</v>
      </c>
      <c r="R43" s="4">
        <f t="shared" si="10"/>
        <v>197.5</v>
      </c>
      <c r="S43" s="4">
        <f t="shared" si="10"/>
        <v>0</v>
      </c>
      <c r="T43" s="4">
        <f t="shared" si="10"/>
        <v>0</v>
      </c>
      <c r="U43" s="4">
        <f t="shared" si="10"/>
        <v>0</v>
      </c>
      <c r="V43" s="4">
        <f t="shared" si="10"/>
        <v>241.5</v>
      </c>
      <c r="W43" s="4">
        <f t="shared" si="10"/>
        <v>0</v>
      </c>
      <c r="X43" s="4">
        <f t="shared" si="10"/>
        <v>0</v>
      </c>
      <c r="Y43" s="4">
        <f t="shared" si="10"/>
        <v>0</v>
      </c>
      <c r="Z43" s="4">
        <f t="shared" si="11"/>
        <v>0</v>
      </c>
      <c r="AA43" s="4">
        <f t="shared" si="11"/>
        <v>0</v>
      </c>
      <c r="AB43" s="4">
        <f t="shared" si="11"/>
        <v>241.5</v>
      </c>
      <c r="AC43" s="4">
        <f t="shared" si="11"/>
        <v>0</v>
      </c>
      <c r="AD43" s="4">
        <f t="shared" si="11"/>
        <v>0</v>
      </c>
      <c r="AE43" s="4">
        <f t="shared" si="11"/>
        <v>0</v>
      </c>
      <c r="AF43" s="4">
        <f t="shared" si="11"/>
        <v>197.5</v>
      </c>
      <c r="AG43" s="4">
        <f t="shared" si="11"/>
        <v>0</v>
      </c>
      <c r="AH43" s="4">
        <f t="shared" si="11"/>
        <v>0</v>
      </c>
      <c r="AI43" s="4">
        <f t="shared" si="11"/>
        <v>0</v>
      </c>
    </row>
    <row r="44" spans="2:35" ht="14" thickBot="1">
      <c r="B44" s="85"/>
      <c r="C44" s="34"/>
      <c r="D44" s="34">
        <f>'2016 Fixtures'!F56</f>
        <v>4</v>
      </c>
      <c r="E44" s="34" t="str">
        <f>'2016 Fixtures'!I56</f>
        <v>May Blooms (Toby)</v>
      </c>
      <c r="F44">
        <v>179.5</v>
      </c>
      <c r="G44" s="34" t="str">
        <f t="shared" si="5"/>
        <v>lost to</v>
      </c>
      <c r="H44" s="34">
        <f>'2016 Fixtures'!H56</f>
        <v>6</v>
      </c>
      <c r="I44" s="34" t="str">
        <f>'2016 Fixtures'!K56</f>
        <v>Rapid Sossage (Michael)</v>
      </c>
      <c r="J44">
        <v>216.5</v>
      </c>
      <c r="K44" s="179"/>
      <c r="L44" s="4">
        <f>IF($F44="","",IF($F44=$J44,"-",IF($F44&gt;$J44,'2016 Fixtures'!F56,'2016 Fixtures'!$H56)))</f>
        <v>6</v>
      </c>
      <c r="M44" s="4">
        <f>IF($F44="","",IF($F44=$J44,"-",IF($F44&lt;$J44,'2016 Fixtures'!F56,'2016 Fixtures'!$H56)))</f>
        <v>4</v>
      </c>
      <c r="N44" s="10" t="str">
        <f>IF($F44="","",IF($F44=$J44,'2016 Fixtures'!F56,"-"))</f>
        <v>-</v>
      </c>
      <c r="O44" s="10" t="str">
        <f>IF($F44="","",IF($F44=$J44,'2016 Fixtures'!H56,"-"))</f>
        <v>-</v>
      </c>
      <c r="P44" s="4">
        <f t="shared" si="10"/>
        <v>0</v>
      </c>
      <c r="Q44" s="4">
        <f t="shared" si="10"/>
        <v>0</v>
      </c>
      <c r="R44" s="4">
        <f t="shared" si="10"/>
        <v>0</v>
      </c>
      <c r="S44" s="4">
        <f t="shared" si="10"/>
        <v>179.5</v>
      </c>
      <c r="T44" s="4">
        <f t="shared" si="10"/>
        <v>0</v>
      </c>
      <c r="U44" s="4">
        <f t="shared" si="10"/>
        <v>216.5</v>
      </c>
      <c r="V44" s="4">
        <f t="shared" si="10"/>
        <v>0</v>
      </c>
      <c r="W44" s="4">
        <f t="shared" si="10"/>
        <v>0</v>
      </c>
      <c r="X44" s="4">
        <f t="shared" si="10"/>
        <v>0</v>
      </c>
      <c r="Y44" s="4">
        <f t="shared" si="10"/>
        <v>0</v>
      </c>
      <c r="Z44" s="4">
        <f t="shared" si="11"/>
        <v>0</v>
      </c>
      <c r="AA44" s="4">
        <f t="shared" si="11"/>
        <v>0</v>
      </c>
      <c r="AB44" s="4">
        <f t="shared" si="11"/>
        <v>0</v>
      </c>
      <c r="AC44" s="4">
        <f t="shared" si="11"/>
        <v>216.5</v>
      </c>
      <c r="AD44" s="4">
        <f t="shared" si="11"/>
        <v>0</v>
      </c>
      <c r="AE44" s="4">
        <f t="shared" si="11"/>
        <v>179.5</v>
      </c>
      <c r="AF44" s="4">
        <f t="shared" si="11"/>
        <v>0</v>
      </c>
      <c r="AG44" s="4">
        <f t="shared" si="11"/>
        <v>0</v>
      </c>
      <c r="AH44" s="4">
        <f t="shared" si="11"/>
        <v>0</v>
      </c>
      <c r="AI44" s="4">
        <f t="shared" si="11"/>
        <v>0</v>
      </c>
    </row>
    <row r="45" spans="2:35">
      <c r="B45" s="90">
        <f>'2016 Fixtures'!C57</f>
        <v>9</v>
      </c>
      <c r="C45" s="21">
        <f>'2016 Fixtures'!D57</f>
        <v>9</v>
      </c>
      <c r="D45" s="21">
        <f>'2016 Fixtures'!F57</f>
        <v>9</v>
      </c>
      <c r="E45" s="21" t="str">
        <f>'2016 Fixtures'!I57</f>
        <v>Karl's Krushers (Karl)</v>
      </c>
      <c r="F45">
        <v>220</v>
      </c>
      <c r="G45" s="21" t="str">
        <f t="shared" si="5"/>
        <v>defeated</v>
      </c>
      <c r="H45" s="21">
        <f>'2016 Fixtures'!H57</f>
        <v>2</v>
      </c>
      <c r="I45" s="21" t="str">
        <f>'2016 Fixtures'!K57</f>
        <v>Mustard Pots (Sam)</v>
      </c>
      <c r="J45">
        <v>197</v>
      </c>
      <c r="K45" s="179"/>
      <c r="L45" s="4">
        <f>IF($F45="","",IF($F45=$J45,"-",IF($F45&gt;$J45,'2016 Fixtures'!F57,'2016 Fixtures'!$H57)))</f>
        <v>9</v>
      </c>
      <c r="M45" s="4">
        <f>IF($F45="","",IF($F45=$J45,"-",IF($F45&lt;$J45,'2016 Fixtures'!F57,'2016 Fixtures'!$H57)))</f>
        <v>2</v>
      </c>
      <c r="N45" s="10" t="str">
        <f>IF($F45="","",IF($F45=$J45,'2016 Fixtures'!F57,"-"))</f>
        <v>-</v>
      </c>
      <c r="O45" s="10" t="str">
        <f>IF($F45="","",IF($F45=$J45,'2016 Fixtures'!H57,"-"))</f>
        <v>-</v>
      </c>
      <c r="P45" s="4">
        <f t="shared" si="10"/>
        <v>0</v>
      </c>
      <c r="Q45" s="4">
        <f t="shared" si="10"/>
        <v>197</v>
      </c>
      <c r="R45" s="4">
        <f t="shared" si="10"/>
        <v>0</v>
      </c>
      <c r="S45" s="4">
        <f t="shared" si="10"/>
        <v>0</v>
      </c>
      <c r="T45" s="4">
        <f t="shared" si="10"/>
        <v>0</v>
      </c>
      <c r="U45" s="4">
        <f t="shared" si="10"/>
        <v>0</v>
      </c>
      <c r="V45" s="4">
        <f t="shared" si="10"/>
        <v>0</v>
      </c>
      <c r="W45" s="4">
        <f t="shared" si="10"/>
        <v>0</v>
      </c>
      <c r="X45" s="4">
        <f t="shared" si="10"/>
        <v>220</v>
      </c>
      <c r="Y45" s="4">
        <f t="shared" si="10"/>
        <v>0</v>
      </c>
      <c r="Z45" s="4">
        <f t="shared" si="11"/>
        <v>0</v>
      </c>
      <c r="AA45" s="4">
        <f t="shared" si="11"/>
        <v>220</v>
      </c>
      <c r="AB45" s="4">
        <f t="shared" si="11"/>
        <v>0</v>
      </c>
      <c r="AC45" s="4">
        <f t="shared" si="11"/>
        <v>0</v>
      </c>
      <c r="AD45" s="4">
        <f t="shared" si="11"/>
        <v>0</v>
      </c>
      <c r="AE45" s="4">
        <f t="shared" si="11"/>
        <v>0</v>
      </c>
      <c r="AF45" s="4">
        <f t="shared" si="11"/>
        <v>0</v>
      </c>
      <c r="AG45" s="4">
        <f t="shared" si="11"/>
        <v>0</v>
      </c>
      <c r="AH45" s="4">
        <f t="shared" si="11"/>
        <v>197</v>
      </c>
      <c r="AI45" s="4">
        <f t="shared" si="11"/>
        <v>0</v>
      </c>
    </row>
    <row r="46" spans="2:35">
      <c r="B46" s="43" t="str">
        <f>'2016 Fixtures'!C58</f>
        <v/>
      </c>
      <c r="C46" s="14" t="str">
        <f>'2016 Fixtures'!D58</f>
        <v/>
      </c>
      <c r="D46" s="14">
        <f>'2016 Fixtures'!F58</f>
        <v>6</v>
      </c>
      <c r="E46" s="14" t="str">
        <f>'2016 Fixtures'!I58</f>
        <v>Rapid Sossage (Michael)</v>
      </c>
      <c r="F46">
        <v>174</v>
      </c>
      <c r="G46" s="14" t="str">
        <f t="shared" si="5"/>
        <v>lost to</v>
      </c>
      <c r="H46" s="14">
        <f>'2016 Fixtures'!H58</f>
        <v>7</v>
      </c>
      <c r="I46" s="14" t="str">
        <f>'2016 Fixtures'!K58</f>
        <v>Twaddstars (Andrew T)</v>
      </c>
      <c r="J46">
        <v>214</v>
      </c>
      <c r="K46" s="179"/>
      <c r="L46" s="4">
        <f>IF($F46="","",IF($F46=$J46,"-",IF($F46&gt;$J46,'2016 Fixtures'!F58,'2016 Fixtures'!$H58)))</f>
        <v>7</v>
      </c>
      <c r="M46" s="4">
        <f>IF($F46="","",IF($F46=$J46,"-",IF($F46&lt;$J46,'2016 Fixtures'!F58,'2016 Fixtures'!$H58)))</f>
        <v>6</v>
      </c>
      <c r="N46" s="10" t="str">
        <f>IF($F46="","",IF($F46=$J46,'2016 Fixtures'!F58,"-"))</f>
        <v>-</v>
      </c>
      <c r="O46" s="10" t="str">
        <f>IF($F46="","",IF($F46=$J46,'2016 Fixtures'!H58,"-"))</f>
        <v>-</v>
      </c>
      <c r="P46" s="4">
        <f t="shared" si="10"/>
        <v>0</v>
      </c>
      <c r="Q46" s="4">
        <f t="shared" si="10"/>
        <v>0</v>
      </c>
      <c r="R46" s="4">
        <f t="shared" si="10"/>
        <v>0</v>
      </c>
      <c r="S46" s="4">
        <f t="shared" si="10"/>
        <v>0</v>
      </c>
      <c r="T46" s="4">
        <f t="shared" si="10"/>
        <v>0</v>
      </c>
      <c r="U46" s="4">
        <f t="shared" si="10"/>
        <v>174</v>
      </c>
      <c r="V46" s="4">
        <f t="shared" si="10"/>
        <v>214</v>
      </c>
      <c r="W46" s="4">
        <f t="shared" si="10"/>
        <v>0</v>
      </c>
      <c r="X46" s="4">
        <f t="shared" si="10"/>
        <v>0</v>
      </c>
      <c r="Y46" s="4">
        <f t="shared" si="10"/>
        <v>0</v>
      </c>
      <c r="Z46" s="4">
        <f t="shared" si="11"/>
        <v>0</v>
      </c>
      <c r="AA46" s="4">
        <f t="shared" si="11"/>
        <v>0</v>
      </c>
      <c r="AB46" s="4">
        <f t="shared" si="11"/>
        <v>0</v>
      </c>
      <c r="AC46" s="4">
        <f t="shared" si="11"/>
        <v>0</v>
      </c>
      <c r="AD46" s="4">
        <f t="shared" si="11"/>
        <v>0</v>
      </c>
      <c r="AE46" s="4">
        <f t="shared" si="11"/>
        <v>214</v>
      </c>
      <c r="AF46" s="4">
        <f t="shared" si="11"/>
        <v>174</v>
      </c>
      <c r="AG46" s="4">
        <f t="shared" si="11"/>
        <v>0</v>
      </c>
      <c r="AH46" s="4">
        <f t="shared" si="11"/>
        <v>0</v>
      </c>
      <c r="AI46" s="4">
        <f t="shared" si="11"/>
        <v>0</v>
      </c>
    </row>
    <row r="47" spans="2:35">
      <c r="B47" s="43" t="str">
        <f>'2016 Fixtures'!C59</f>
        <v/>
      </c>
      <c r="C47" s="14" t="str">
        <f>'2016 Fixtures'!D59</f>
        <v/>
      </c>
      <c r="D47" s="14">
        <f>'2016 Fixtures'!F59</f>
        <v>1</v>
      </c>
      <c r="E47" s="14" t="str">
        <f>'2016 Fixtures'!I59</f>
        <v>Roofa's Squadron (Raife)</v>
      </c>
      <c r="F47">
        <v>176.5</v>
      </c>
      <c r="G47" s="14" t="str">
        <f t="shared" si="5"/>
        <v>lost to</v>
      </c>
      <c r="H47" s="14">
        <f>'2016 Fixtures'!H59</f>
        <v>10</v>
      </c>
      <c r="I47" s="14" t="str">
        <f>'2016 Fixtures'!K59</f>
        <v>Buddha's Brewsers (Paul)</v>
      </c>
      <c r="J47">
        <v>212.5</v>
      </c>
      <c r="K47" s="179"/>
      <c r="L47" s="4">
        <f>IF($F47="","",IF($F47=$J47,"-",IF($F47&gt;$J47,'2016 Fixtures'!F59,'2016 Fixtures'!$H59)))</f>
        <v>10</v>
      </c>
      <c r="M47" s="4">
        <f>IF($F47="","",IF($F47=$J47,"-",IF($F47&lt;$J47,'2016 Fixtures'!F59,'2016 Fixtures'!$H59)))</f>
        <v>1</v>
      </c>
      <c r="N47" s="10" t="str">
        <f>IF($F47="","",IF($F47=$J47,'2016 Fixtures'!F59,"-"))</f>
        <v>-</v>
      </c>
      <c r="O47" s="10" t="str">
        <f>IF($F47="","",IF($F47=$J47,'2016 Fixtures'!H59,"-"))</f>
        <v>-</v>
      </c>
      <c r="P47" s="4">
        <f t="shared" si="10"/>
        <v>176.5</v>
      </c>
      <c r="Q47" s="4">
        <f t="shared" si="10"/>
        <v>0</v>
      </c>
      <c r="R47" s="4">
        <f t="shared" si="10"/>
        <v>0</v>
      </c>
      <c r="S47" s="4">
        <f t="shared" si="10"/>
        <v>0</v>
      </c>
      <c r="T47" s="4">
        <f t="shared" si="10"/>
        <v>0</v>
      </c>
      <c r="U47" s="4">
        <f t="shared" si="10"/>
        <v>0</v>
      </c>
      <c r="V47" s="4">
        <f t="shared" si="10"/>
        <v>0</v>
      </c>
      <c r="W47" s="4">
        <f t="shared" si="10"/>
        <v>0</v>
      </c>
      <c r="X47" s="4">
        <f t="shared" si="10"/>
        <v>0</v>
      </c>
      <c r="Y47" s="4">
        <f t="shared" si="10"/>
        <v>212.5</v>
      </c>
      <c r="Z47" s="4">
        <f t="shared" si="11"/>
        <v>212.5</v>
      </c>
      <c r="AA47" s="4">
        <f t="shared" si="11"/>
        <v>0</v>
      </c>
      <c r="AB47" s="4">
        <f t="shared" si="11"/>
        <v>0</v>
      </c>
      <c r="AC47" s="4">
        <f t="shared" si="11"/>
        <v>0</v>
      </c>
      <c r="AD47" s="4">
        <f t="shared" si="11"/>
        <v>0</v>
      </c>
      <c r="AE47" s="4">
        <f t="shared" si="11"/>
        <v>0</v>
      </c>
      <c r="AF47" s="4">
        <f t="shared" si="11"/>
        <v>0</v>
      </c>
      <c r="AG47" s="4">
        <f t="shared" si="11"/>
        <v>0</v>
      </c>
      <c r="AH47" s="4">
        <f t="shared" si="11"/>
        <v>0</v>
      </c>
      <c r="AI47" s="4">
        <f t="shared" si="11"/>
        <v>176.5</v>
      </c>
    </row>
    <row r="48" spans="2:35">
      <c r="B48" s="43" t="str">
        <f>'2016 Fixtures'!C60</f>
        <v/>
      </c>
      <c r="C48" s="14" t="str">
        <f>'2016 Fixtures'!D60</f>
        <v/>
      </c>
      <c r="D48" s="14">
        <f>'2016 Fixtures'!F60</f>
        <v>3</v>
      </c>
      <c r="E48" s="14" t="str">
        <f>'2016 Fixtures'!I60</f>
        <v>Rhubarbarians (Heath)</v>
      </c>
      <c r="F48">
        <v>170</v>
      </c>
      <c r="G48" s="14" t="str">
        <f t="shared" si="5"/>
        <v>lost to</v>
      </c>
      <c r="H48" s="14">
        <f>'2016 Fixtures'!H60</f>
        <v>5</v>
      </c>
      <c r="I48" s="14" t="str">
        <f>'2016 Fixtures'!K60</f>
        <v>Dark Side (Anand)</v>
      </c>
      <c r="J48">
        <v>192</v>
      </c>
      <c r="K48" s="179"/>
      <c r="L48" s="4">
        <f>IF($F48="","",IF($F48=$J48,"-",IF($F48&gt;$J48,'2016 Fixtures'!F60,'2016 Fixtures'!$H60)))</f>
        <v>5</v>
      </c>
      <c r="M48" s="4">
        <f>IF($F48="","",IF($F48=$J48,"-",IF($F48&lt;$J48,'2016 Fixtures'!F60,'2016 Fixtures'!$H60)))</f>
        <v>3</v>
      </c>
      <c r="N48" s="10" t="str">
        <f>IF($F48="","",IF($F48=$J48,'2016 Fixtures'!F60,"-"))</f>
        <v>-</v>
      </c>
      <c r="O48" s="10" t="str">
        <f>IF($F48="","",IF($F48=$J48,'2016 Fixtures'!H60,"-"))</f>
        <v>-</v>
      </c>
      <c r="P48" s="4">
        <f t="shared" si="10"/>
        <v>0</v>
      </c>
      <c r="Q48" s="4">
        <f t="shared" si="10"/>
        <v>0</v>
      </c>
      <c r="R48" s="4">
        <f t="shared" si="10"/>
        <v>170</v>
      </c>
      <c r="S48" s="4">
        <f t="shared" si="10"/>
        <v>0</v>
      </c>
      <c r="T48" s="4">
        <f t="shared" si="10"/>
        <v>192</v>
      </c>
      <c r="U48" s="4">
        <f t="shared" si="10"/>
        <v>0</v>
      </c>
      <c r="V48" s="4">
        <f t="shared" si="10"/>
        <v>0</v>
      </c>
      <c r="W48" s="4">
        <f t="shared" si="10"/>
        <v>0</v>
      </c>
      <c r="X48" s="4">
        <f t="shared" si="10"/>
        <v>0</v>
      </c>
      <c r="Y48" s="4">
        <f t="shared" si="10"/>
        <v>0</v>
      </c>
      <c r="Z48" s="4">
        <f t="shared" si="11"/>
        <v>0</v>
      </c>
      <c r="AA48" s="4">
        <f t="shared" si="11"/>
        <v>0</v>
      </c>
      <c r="AB48" s="4">
        <f t="shared" si="11"/>
        <v>192</v>
      </c>
      <c r="AC48" s="4">
        <f t="shared" si="11"/>
        <v>0</v>
      </c>
      <c r="AD48" s="4">
        <f t="shared" si="11"/>
        <v>170</v>
      </c>
      <c r="AE48" s="4">
        <f t="shared" si="11"/>
        <v>0</v>
      </c>
      <c r="AF48" s="4">
        <f t="shared" si="11"/>
        <v>0</v>
      </c>
      <c r="AG48" s="4">
        <f t="shared" si="11"/>
        <v>0</v>
      </c>
      <c r="AH48" s="4">
        <f t="shared" si="11"/>
        <v>0</v>
      </c>
      <c r="AI48" s="4">
        <f t="shared" si="11"/>
        <v>0</v>
      </c>
    </row>
    <row r="49" spans="2:35" ht="14" thickBot="1">
      <c r="B49" s="85"/>
      <c r="C49" s="34"/>
      <c r="D49" s="34">
        <f>'2016 Fixtures'!F61</f>
        <v>4</v>
      </c>
      <c r="E49" s="34" t="str">
        <f>'2016 Fixtures'!I61</f>
        <v>May Blooms (Toby)</v>
      </c>
      <c r="F49">
        <v>196</v>
      </c>
      <c r="G49" s="34" t="str">
        <f t="shared" si="5"/>
        <v>defeated</v>
      </c>
      <c r="H49" s="34">
        <f>'2016 Fixtures'!H61</f>
        <v>8</v>
      </c>
      <c r="I49" s="34" t="str">
        <f>'2016 Fixtures'!K61</f>
        <v>Real Saints (Ross)</v>
      </c>
      <c r="J49">
        <v>168.5</v>
      </c>
      <c r="K49" s="179"/>
      <c r="L49" s="4">
        <f>IF($F49="","",IF($F49=$J49,"-",IF($F49&gt;$J49,'2016 Fixtures'!F61,'2016 Fixtures'!$H61)))</f>
        <v>4</v>
      </c>
      <c r="M49" s="4">
        <f>IF($F49="","",IF($F49=$J49,"-",IF($F49&lt;$J49,'2016 Fixtures'!F61,'2016 Fixtures'!$H61)))</f>
        <v>8</v>
      </c>
      <c r="N49" s="10" t="str">
        <f>IF($F49="","",IF($F49=$J49,'2016 Fixtures'!F61,"-"))</f>
        <v>-</v>
      </c>
      <c r="O49" s="10" t="str">
        <f>IF($F49="","",IF($F49=$J49,'2016 Fixtures'!H61,"-"))</f>
        <v>-</v>
      </c>
      <c r="P49" s="4">
        <f t="shared" si="10"/>
        <v>0</v>
      </c>
      <c r="Q49" s="4">
        <f t="shared" si="10"/>
        <v>0</v>
      </c>
      <c r="R49" s="4">
        <f t="shared" si="10"/>
        <v>0</v>
      </c>
      <c r="S49" s="4">
        <f t="shared" si="10"/>
        <v>196</v>
      </c>
      <c r="T49" s="4">
        <f t="shared" si="10"/>
        <v>0</v>
      </c>
      <c r="U49" s="4">
        <f t="shared" si="10"/>
        <v>0</v>
      </c>
      <c r="V49" s="4">
        <f t="shared" si="10"/>
        <v>0</v>
      </c>
      <c r="W49" s="4">
        <f t="shared" si="10"/>
        <v>168.5</v>
      </c>
      <c r="X49" s="4">
        <f t="shared" si="10"/>
        <v>0</v>
      </c>
      <c r="Y49" s="4">
        <f t="shared" si="10"/>
        <v>0</v>
      </c>
      <c r="Z49" s="4">
        <f t="shared" si="11"/>
        <v>0</v>
      </c>
      <c r="AA49" s="4">
        <f t="shared" si="11"/>
        <v>0</v>
      </c>
      <c r="AB49" s="4">
        <f t="shared" si="11"/>
        <v>0</v>
      </c>
      <c r="AC49" s="4">
        <f t="shared" si="11"/>
        <v>168.5</v>
      </c>
      <c r="AD49" s="4">
        <f t="shared" si="11"/>
        <v>0</v>
      </c>
      <c r="AE49" s="4">
        <f t="shared" si="11"/>
        <v>0</v>
      </c>
      <c r="AF49" s="4">
        <f t="shared" si="11"/>
        <v>0</v>
      </c>
      <c r="AG49" s="4">
        <f t="shared" si="11"/>
        <v>196</v>
      </c>
      <c r="AH49" s="4">
        <f t="shared" si="11"/>
        <v>0</v>
      </c>
      <c r="AI49" s="4">
        <f t="shared" si="11"/>
        <v>0</v>
      </c>
    </row>
    <row r="50" spans="2:35">
      <c r="B50" s="90">
        <f>'2016 Fixtures'!C62</f>
        <v>10</v>
      </c>
      <c r="C50" s="21">
        <f>'2016 Fixtures'!D62</f>
        <v>10</v>
      </c>
      <c r="D50" s="21">
        <f>'2016 Fixtures'!F62</f>
        <v>2</v>
      </c>
      <c r="E50" s="21" t="str">
        <f>'2016 Fixtures'!I62</f>
        <v>Mustard Pots (Sam)</v>
      </c>
      <c r="F50">
        <v>234.5</v>
      </c>
      <c r="G50" s="21" t="str">
        <f t="shared" si="5"/>
        <v>defeated</v>
      </c>
      <c r="H50" s="21">
        <f>'2016 Fixtures'!H62</f>
        <v>1</v>
      </c>
      <c r="I50" s="21" t="str">
        <f>'2016 Fixtures'!K62</f>
        <v>Roofa's Squadron (Raife)</v>
      </c>
      <c r="J50">
        <v>206</v>
      </c>
      <c r="K50" s="179"/>
      <c r="L50" s="4">
        <f>IF($F50="","",IF($F50=$J50,"-",IF($F50&gt;$J50,'2016 Fixtures'!F62,'2016 Fixtures'!$H62)))</f>
        <v>2</v>
      </c>
      <c r="M50" s="4">
        <f>IF($F50="","",IF($F50=$J50,"-",IF($F50&lt;$J50,'2016 Fixtures'!F62,'2016 Fixtures'!$H62)))</f>
        <v>1</v>
      </c>
      <c r="N50" s="10" t="str">
        <f>IF($F50="","",IF($F50=$J50,'2016 Fixtures'!F62,"-"))</f>
        <v>-</v>
      </c>
      <c r="O50" s="10" t="str">
        <f>IF($F50="","",IF($F50=$J50,'2016 Fixtures'!H62,"-"))</f>
        <v>-</v>
      </c>
      <c r="P50" s="4">
        <f t="shared" si="10"/>
        <v>206</v>
      </c>
      <c r="Q50" s="4">
        <f t="shared" si="10"/>
        <v>234.5</v>
      </c>
      <c r="R50" s="4">
        <f t="shared" si="10"/>
        <v>0</v>
      </c>
      <c r="S50" s="4">
        <f t="shared" si="10"/>
        <v>0</v>
      </c>
      <c r="T50" s="4">
        <f t="shared" si="10"/>
        <v>0</v>
      </c>
      <c r="U50" s="4">
        <f t="shared" si="10"/>
        <v>0</v>
      </c>
      <c r="V50" s="4">
        <f t="shared" si="10"/>
        <v>0</v>
      </c>
      <c r="W50" s="4">
        <f t="shared" si="10"/>
        <v>0</v>
      </c>
      <c r="X50" s="4">
        <f t="shared" si="10"/>
        <v>0</v>
      </c>
      <c r="Y50" s="4">
        <f t="shared" si="10"/>
        <v>0</v>
      </c>
      <c r="Z50" s="4">
        <f t="shared" si="11"/>
        <v>234.5</v>
      </c>
      <c r="AA50" s="4">
        <f t="shared" si="11"/>
        <v>206</v>
      </c>
      <c r="AB50" s="4">
        <f t="shared" si="11"/>
        <v>0</v>
      </c>
      <c r="AC50" s="4">
        <f t="shared" si="11"/>
        <v>0</v>
      </c>
      <c r="AD50" s="4">
        <f t="shared" si="11"/>
        <v>0</v>
      </c>
      <c r="AE50" s="4">
        <f t="shared" si="11"/>
        <v>0</v>
      </c>
      <c r="AF50" s="4">
        <f t="shared" si="11"/>
        <v>0</v>
      </c>
      <c r="AG50" s="4">
        <f t="shared" si="11"/>
        <v>0</v>
      </c>
      <c r="AH50" s="4">
        <f t="shared" si="11"/>
        <v>0</v>
      </c>
      <c r="AI50" s="4">
        <f t="shared" si="11"/>
        <v>0</v>
      </c>
    </row>
    <row r="51" spans="2:35">
      <c r="B51" s="43" t="str">
        <f>'2016 Fixtures'!C63</f>
        <v/>
      </c>
      <c r="C51" s="14" t="str">
        <f>'2016 Fixtures'!D63</f>
        <v/>
      </c>
      <c r="D51" s="14">
        <f>'2016 Fixtures'!F63</f>
        <v>4</v>
      </c>
      <c r="E51" s="14" t="str">
        <f>'2016 Fixtures'!I63</f>
        <v>May Blooms (Toby)</v>
      </c>
      <c r="F51">
        <v>180.5</v>
      </c>
      <c r="G51" s="14" t="str">
        <f t="shared" si="5"/>
        <v>lost to</v>
      </c>
      <c r="H51" s="14">
        <f>'2016 Fixtures'!H63</f>
        <v>3</v>
      </c>
      <c r="I51" s="14" t="str">
        <f>'2016 Fixtures'!K63</f>
        <v>Rhubarbarians (Heath)</v>
      </c>
      <c r="J51">
        <v>186</v>
      </c>
      <c r="K51" s="179"/>
      <c r="L51" s="4">
        <f>IF($F51="","",IF($F51=$J51,"-",IF($F51&gt;$J51,'2016 Fixtures'!F63,'2016 Fixtures'!$H63)))</f>
        <v>3</v>
      </c>
      <c r="M51" s="4">
        <f>IF($F51="","",IF($F51=$J51,"-",IF($F51&lt;$J51,'2016 Fixtures'!F63,'2016 Fixtures'!$H63)))</f>
        <v>4</v>
      </c>
      <c r="N51" s="10" t="str">
        <f>IF($F51="","",IF($F51=$J51,'2016 Fixtures'!F63,"-"))</f>
        <v>-</v>
      </c>
      <c r="O51" s="10" t="str">
        <f>IF($F51="","",IF($F51=$J51,'2016 Fixtures'!H63,"-"))</f>
        <v>-</v>
      </c>
      <c r="P51" s="4">
        <f t="shared" si="10"/>
        <v>0</v>
      </c>
      <c r="Q51" s="4">
        <f t="shared" si="10"/>
        <v>0</v>
      </c>
      <c r="R51" s="4">
        <f t="shared" si="10"/>
        <v>186</v>
      </c>
      <c r="S51" s="4">
        <f t="shared" si="10"/>
        <v>180.5</v>
      </c>
      <c r="T51" s="4">
        <f t="shared" si="10"/>
        <v>0</v>
      </c>
      <c r="U51" s="4">
        <f t="shared" si="10"/>
        <v>0</v>
      </c>
      <c r="V51" s="4">
        <f t="shared" si="10"/>
        <v>0</v>
      </c>
      <c r="W51" s="4">
        <f t="shared" si="10"/>
        <v>0</v>
      </c>
      <c r="X51" s="4">
        <f t="shared" si="10"/>
        <v>0</v>
      </c>
      <c r="Y51" s="4">
        <f t="shared" si="10"/>
        <v>0</v>
      </c>
      <c r="Z51" s="4">
        <f t="shared" si="11"/>
        <v>0</v>
      </c>
      <c r="AA51" s="4">
        <f t="shared" si="11"/>
        <v>0</v>
      </c>
      <c r="AB51" s="4">
        <f t="shared" si="11"/>
        <v>180.5</v>
      </c>
      <c r="AC51" s="4">
        <f t="shared" si="11"/>
        <v>186</v>
      </c>
      <c r="AD51" s="4">
        <f t="shared" si="11"/>
        <v>0</v>
      </c>
      <c r="AE51" s="4">
        <f t="shared" si="11"/>
        <v>0</v>
      </c>
      <c r="AF51" s="4">
        <f t="shared" si="11"/>
        <v>0</v>
      </c>
      <c r="AG51" s="4">
        <f t="shared" si="11"/>
        <v>0</v>
      </c>
      <c r="AH51" s="4">
        <f t="shared" si="11"/>
        <v>0</v>
      </c>
      <c r="AI51" s="4">
        <f t="shared" si="11"/>
        <v>0</v>
      </c>
    </row>
    <row r="52" spans="2:35">
      <c r="B52" s="43" t="str">
        <f>'2016 Fixtures'!C64</f>
        <v/>
      </c>
      <c r="C52" s="14" t="str">
        <f>'2016 Fixtures'!D64</f>
        <v/>
      </c>
      <c r="D52" s="14">
        <f>'2016 Fixtures'!F64</f>
        <v>6</v>
      </c>
      <c r="E52" s="14" t="str">
        <f>'2016 Fixtures'!I64</f>
        <v>Rapid Sossage (Michael)</v>
      </c>
      <c r="F52">
        <v>192</v>
      </c>
      <c r="G52" s="14" t="str">
        <f t="shared" si="5"/>
        <v>lost to</v>
      </c>
      <c r="H52" s="14">
        <f>'2016 Fixtures'!H64</f>
        <v>5</v>
      </c>
      <c r="I52" s="14" t="str">
        <f>'2016 Fixtures'!K64</f>
        <v>Dark Side (Anand)</v>
      </c>
      <c r="J52">
        <v>205</v>
      </c>
      <c r="K52" s="179"/>
      <c r="L52" s="4">
        <f>IF($F52="","",IF($F52=$J52,"-",IF($F52&gt;$J52,'2016 Fixtures'!F64,'2016 Fixtures'!$H64)))</f>
        <v>5</v>
      </c>
      <c r="M52" s="4">
        <f>IF($F52="","",IF($F52=$J52,"-",IF($F52&lt;$J52,'2016 Fixtures'!F64,'2016 Fixtures'!$H64)))</f>
        <v>6</v>
      </c>
      <c r="N52" s="10" t="str">
        <f>IF($F52="","",IF($F52=$J52,'2016 Fixtures'!F64,"-"))</f>
        <v>-</v>
      </c>
      <c r="O52" s="10" t="str">
        <f>IF($F52="","",IF($F52=$J52,'2016 Fixtures'!H64,"-"))</f>
        <v>-</v>
      </c>
      <c r="P52" s="4">
        <f t="shared" si="10"/>
        <v>0</v>
      </c>
      <c r="Q52" s="4">
        <f t="shared" si="10"/>
        <v>0</v>
      </c>
      <c r="R52" s="4">
        <f t="shared" si="10"/>
        <v>0</v>
      </c>
      <c r="S52" s="4">
        <f t="shared" si="10"/>
        <v>0</v>
      </c>
      <c r="T52" s="4">
        <f t="shared" si="10"/>
        <v>205</v>
      </c>
      <c r="U52" s="4">
        <f t="shared" si="10"/>
        <v>192</v>
      </c>
      <c r="V52" s="4">
        <f t="shared" si="10"/>
        <v>0</v>
      </c>
      <c r="W52" s="4">
        <f t="shared" si="10"/>
        <v>0</v>
      </c>
      <c r="X52" s="4">
        <f t="shared" si="10"/>
        <v>0</v>
      </c>
      <c r="Y52" s="4">
        <f t="shared" si="10"/>
        <v>0</v>
      </c>
      <c r="Z52" s="4">
        <f t="shared" si="11"/>
        <v>0</v>
      </c>
      <c r="AA52" s="4">
        <f t="shared" si="11"/>
        <v>0</v>
      </c>
      <c r="AB52" s="4">
        <f t="shared" si="11"/>
        <v>0</v>
      </c>
      <c r="AC52" s="4">
        <f t="shared" si="11"/>
        <v>0</v>
      </c>
      <c r="AD52" s="4">
        <f t="shared" si="11"/>
        <v>192</v>
      </c>
      <c r="AE52" s="4">
        <f t="shared" si="11"/>
        <v>205</v>
      </c>
      <c r="AF52" s="4">
        <f t="shared" si="11"/>
        <v>0</v>
      </c>
      <c r="AG52" s="4">
        <f t="shared" si="11"/>
        <v>0</v>
      </c>
      <c r="AH52" s="4">
        <f t="shared" si="11"/>
        <v>0</v>
      </c>
      <c r="AI52" s="4">
        <f t="shared" si="11"/>
        <v>0</v>
      </c>
    </row>
    <row r="53" spans="2:35">
      <c r="B53" s="43" t="str">
        <f>'2016 Fixtures'!C65</f>
        <v/>
      </c>
      <c r="C53" s="14" t="str">
        <f>'2016 Fixtures'!D65</f>
        <v/>
      </c>
      <c r="D53" s="14">
        <f>'2016 Fixtures'!F65</f>
        <v>8</v>
      </c>
      <c r="E53" s="14" t="str">
        <f>'2016 Fixtures'!I65</f>
        <v>Real Saints (Ross)</v>
      </c>
      <c r="F53">
        <v>234</v>
      </c>
      <c r="G53" s="14" t="str">
        <f t="shared" si="5"/>
        <v>defeated</v>
      </c>
      <c r="H53" s="14">
        <f>'2016 Fixtures'!H65</f>
        <v>7</v>
      </c>
      <c r="I53" s="14" t="str">
        <f>'2016 Fixtures'!K65</f>
        <v>Twaddstars (Andrew T)</v>
      </c>
      <c r="J53">
        <v>198.5</v>
      </c>
      <c r="K53" s="179"/>
      <c r="L53" s="4">
        <f>IF($F53="","",IF($F53=$J53,"-",IF($F53&gt;$J53,'2016 Fixtures'!F65,'2016 Fixtures'!$H65)))</f>
        <v>8</v>
      </c>
      <c r="M53" s="4">
        <f>IF($F53="","",IF($F53=$J53,"-",IF($F53&lt;$J53,'2016 Fixtures'!F65,'2016 Fixtures'!$H65)))</f>
        <v>7</v>
      </c>
      <c r="N53" s="10" t="str">
        <f>IF($F53="","",IF($F53=$J53,'2016 Fixtures'!F65,"-"))</f>
        <v>-</v>
      </c>
      <c r="O53" s="10" t="str">
        <f>IF($F53="","",IF($F53=$J53,'2016 Fixtures'!H65,"-"))</f>
        <v>-</v>
      </c>
      <c r="P53" s="4">
        <f t="shared" si="10"/>
        <v>0</v>
      </c>
      <c r="Q53" s="4">
        <f t="shared" si="10"/>
        <v>0</v>
      </c>
      <c r="R53" s="4">
        <f t="shared" si="10"/>
        <v>0</v>
      </c>
      <c r="S53" s="4">
        <f t="shared" si="10"/>
        <v>0</v>
      </c>
      <c r="T53" s="4">
        <f t="shared" si="10"/>
        <v>0</v>
      </c>
      <c r="U53" s="4">
        <f t="shared" si="10"/>
        <v>0</v>
      </c>
      <c r="V53" s="4">
        <f t="shared" si="10"/>
        <v>198.5</v>
      </c>
      <c r="W53" s="4">
        <f t="shared" si="10"/>
        <v>234</v>
      </c>
      <c r="X53" s="4">
        <f t="shared" si="10"/>
        <v>0</v>
      </c>
      <c r="Y53" s="4">
        <f t="shared" si="10"/>
        <v>0</v>
      </c>
      <c r="Z53" s="4">
        <f t="shared" si="11"/>
        <v>0</v>
      </c>
      <c r="AA53" s="4">
        <f t="shared" si="11"/>
        <v>0</v>
      </c>
      <c r="AB53" s="4">
        <f t="shared" si="11"/>
        <v>0</v>
      </c>
      <c r="AC53" s="4">
        <f t="shared" si="11"/>
        <v>0</v>
      </c>
      <c r="AD53" s="4">
        <f t="shared" si="11"/>
        <v>0</v>
      </c>
      <c r="AE53" s="4">
        <f t="shared" si="11"/>
        <v>0</v>
      </c>
      <c r="AF53" s="4">
        <f t="shared" si="11"/>
        <v>234</v>
      </c>
      <c r="AG53" s="4">
        <f t="shared" si="11"/>
        <v>198.5</v>
      </c>
      <c r="AH53" s="4">
        <f t="shared" si="11"/>
        <v>0</v>
      </c>
      <c r="AI53" s="4">
        <f t="shared" si="11"/>
        <v>0</v>
      </c>
    </row>
    <row r="54" spans="2:35" ht="14" thickBot="1">
      <c r="B54" s="95"/>
      <c r="C54" s="41"/>
      <c r="D54" s="41">
        <f>'2016 Fixtures'!F66</f>
        <v>10</v>
      </c>
      <c r="E54" s="41" t="str">
        <f>'2016 Fixtures'!I66</f>
        <v>Buddha's Brewsers (Paul)</v>
      </c>
      <c r="F54">
        <v>234.5</v>
      </c>
      <c r="G54" s="41" t="str">
        <f t="shared" si="5"/>
        <v>defeated</v>
      </c>
      <c r="H54" s="41">
        <f>'2016 Fixtures'!H66</f>
        <v>9</v>
      </c>
      <c r="I54" s="41" t="str">
        <f>'2016 Fixtures'!K66</f>
        <v>Karl's Krushers (Karl)</v>
      </c>
      <c r="J54">
        <v>208.5</v>
      </c>
      <c r="K54" s="179"/>
      <c r="L54" s="4">
        <f>IF($F54="","",IF($F54=$J54,"-",IF($F54&gt;$J54,'2016 Fixtures'!F66,'2016 Fixtures'!$H66)))</f>
        <v>10</v>
      </c>
      <c r="M54" s="4">
        <f>IF($F54="","",IF($F54=$J54,"-",IF($F54&lt;$J54,'2016 Fixtures'!F66,'2016 Fixtures'!$H66)))</f>
        <v>9</v>
      </c>
      <c r="N54" s="10" t="str">
        <f>IF($F54="","",IF($F54=$J54,'2016 Fixtures'!F66,"-"))</f>
        <v>-</v>
      </c>
      <c r="O54" s="10" t="str">
        <f>IF($F54="","",IF($F54=$J54,'2016 Fixtures'!H66,"-"))</f>
        <v>-</v>
      </c>
      <c r="P54" s="4">
        <f t="shared" si="10"/>
        <v>0</v>
      </c>
      <c r="Q54" s="4">
        <f t="shared" si="10"/>
        <v>0</v>
      </c>
      <c r="R54" s="4">
        <f t="shared" si="10"/>
        <v>0</v>
      </c>
      <c r="S54" s="4">
        <f t="shared" si="10"/>
        <v>0</v>
      </c>
      <c r="T54" s="4">
        <f t="shared" si="10"/>
        <v>0</v>
      </c>
      <c r="U54" s="4">
        <f t="shared" si="10"/>
        <v>0</v>
      </c>
      <c r="V54" s="4">
        <f t="shared" si="10"/>
        <v>0</v>
      </c>
      <c r="W54" s="4">
        <f t="shared" si="10"/>
        <v>0</v>
      </c>
      <c r="X54" s="4">
        <f t="shared" si="10"/>
        <v>208.5</v>
      </c>
      <c r="Y54" s="4">
        <f t="shared" si="10"/>
        <v>234.5</v>
      </c>
      <c r="Z54" s="4">
        <f t="shared" si="11"/>
        <v>0</v>
      </c>
      <c r="AA54" s="4">
        <f t="shared" si="11"/>
        <v>0</v>
      </c>
      <c r="AB54" s="4">
        <f t="shared" si="11"/>
        <v>0</v>
      </c>
      <c r="AC54" s="4">
        <f t="shared" si="11"/>
        <v>0</v>
      </c>
      <c r="AD54" s="4">
        <f t="shared" si="11"/>
        <v>0</v>
      </c>
      <c r="AE54" s="4">
        <f t="shared" si="11"/>
        <v>0</v>
      </c>
      <c r="AF54" s="4">
        <f t="shared" si="11"/>
        <v>0</v>
      </c>
      <c r="AG54" s="4">
        <f t="shared" si="11"/>
        <v>0</v>
      </c>
      <c r="AH54" s="4">
        <f t="shared" si="11"/>
        <v>234.5</v>
      </c>
      <c r="AI54" s="4">
        <f t="shared" si="11"/>
        <v>208.5</v>
      </c>
    </row>
    <row r="55" spans="2:35">
      <c r="B55" s="93">
        <f>'2016 Fixtures'!C67</f>
        <v>11</v>
      </c>
      <c r="C55" s="94">
        <f>'2016 Fixtures'!D67</f>
        <v>11</v>
      </c>
      <c r="D55" s="94">
        <f>'2016 Fixtures'!F67</f>
        <v>1</v>
      </c>
      <c r="E55" s="94" t="str">
        <f>'2016 Fixtures'!I67</f>
        <v>Roofa's Squadron (Raife)</v>
      </c>
      <c r="F55">
        <v>226.5</v>
      </c>
      <c r="G55" s="94" t="str">
        <f t="shared" si="5"/>
        <v>defeated</v>
      </c>
      <c r="H55" s="94">
        <f>'2016 Fixtures'!H67</f>
        <v>3</v>
      </c>
      <c r="I55" s="94" t="str">
        <f>'2016 Fixtures'!K67</f>
        <v>Rhubarbarians (Heath)</v>
      </c>
      <c r="J55">
        <v>174</v>
      </c>
      <c r="K55" s="179"/>
      <c r="L55" s="4">
        <f>IF($F55="","",IF($F55=$J55,"-",IF($F55&gt;$J55,'2016 Fixtures'!F67,'2016 Fixtures'!$H67)))</f>
        <v>1</v>
      </c>
      <c r="M55" s="4">
        <f>IF($F55="","",IF($F55=$J55,"-",IF($F55&lt;$J55,'2016 Fixtures'!F67,'2016 Fixtures'!$H67)))</f>
        <v>3</v>
      </c>
      <c r="N55" s="10" t="str">
        <f>IF($F55="","",IF($F55=$J55,'2016 Fixtures'!F67,"-"))</f>
        <v>-</v>
      </c>
      <c r="O55" s="10" t="str">
        <f>IF($F55="","",IF($F55=$J55,'2016 Fixtures'!H67,"-"))</f>
        <v>-</v>
      </c>
      <c r="P55" s="4">
        <f t="shared" si="10"/>
        <v>226.5</v>
      </c>
      <c r="Q55" s="4">
        <f t="shared" si="10"/>
        <v>0</v>
      </c>
      <c r="R55" s="4">
        <f t="shared" si="10"/>
        <v>174</v>
      </c>
      <c r="S55" s="4">
        <f t="shared" si="10"/>
        <v>0</v>
      </c>
      <c r="T55" s="4">
        <f t="shared" si="10"/>
        <v>0</v>
      </c>
      <c r="U55" s="4">
        <f t="shared" si="10"/>
        <v>0</v>
      </c>
      <c r="V55" s="4">
        <f t="shared" si="10"/>
        <v>0</v>
      </c>
      <c r="W55" s="4">
        <f t="shared" si="10"/>
        <v>0</v>
      </c>
      <c r="X55" s="4">
        <f t="shared" si="10"/>
        <v>0</v>
      </c>
      <c r="Y55" s="4">
        <f t="shared" si="10"/>
        <v>0</v>
      </c>
      <c r="Z55" s="4">
        <f t="shared" si="11"/>
        <v>174</v>
      </c>
      <c r="AA55" s="4">
        <f t="shared" si="11"/>
        <v>0</v>
      </c>
      <c r="AB55" s="4">
        <f t="shared" si="11"/>
        <v>226.5</v>
      </c>
      <c r="AC55" s="4">
        <f t="shared" si="11"/>
        <v>0</v>
      </c>
      <c r="AD55" s="4">
        <f t="shared" si="11"/>
        <v>0</v>
      </c>
      <c r="AE55" s="4">
        <f t="shared" si="11"/>
        <v>0</v>
      </c>
      <c r="AF55" s="4">
        <f t="shared" si="11"/>
        <v>0</v>
      </c>
      <c r="AG55" s="4">
        <f t="shared" si="11"/>
        <v>0</v>
      </c>
      <c r="AH55" s="4">
        <f t="shared" si="11"/>
        <v>0</v>
      </c>
      <c r="AI55" s="4">
        <f t="shared" si="11"/>
        <v>0</v>
      </c>
    </row>
    <row r="56" spans="2:35">
      <c r="B56" s="43" t="str">
        <f>'2016 Fixtures'!C68</f>
        <v/>
      </c>
      <c r="C56" s="14" t="str">
        <f>'2016 Fixtures'!D68</f>
        <v/>
      </c>
      <c r="D56" s="14">
        <f>'2016 Fixtures'!F68</f>
        <v>6</v>
      </c>
      <c r="E56" s="14" t="str">
        <f>'2016 Fixtures'!I68</f>
        <v>Rapid Sossage (Michael)</v>
      </c>
      <c r="F56">
        <v>165.5</v>
      </c>
      <c r="G56" s="14" t="str">
        <f t="shared" si="5"/>
        <v>lost to</v>
      </c>
      <c r="H56" s="14">
        <f>'2016 Fixtures'!H68</f>
        <v>2</v>
      </c>
      <c r="I56" s="14" t="str">
        <f>'2016 Fixtures'!K68</f>
        <v>Mustard Pots (Sam)</v>
      </c>
      <c r="J56">
        <v>216</v>
      </c>
      <c r="K56" s="179"/>
      <c r="L56" s="4">
        <f>IF($F56="","",IF($F56=$J56,"-",IF($F56&gt;$J56,'2016 Fixtures'!F68,'2016 Fixtures'!$H68)))</f>
        <v>2</v>
      </c>
      <c r="M56" s="4">
        <f>IF($F56="","",IF($F56=$J56,"-",IF($F56&lt;$J56,'2016 Fixtures'!F68,'2016 Fixtures'!$H68)))</f>
        <v>6</v>
      </c>
      <c r="N56" s="10" t="str">
        <f>IF($F56="","",IF($F56=$J56,'2016 Fixtures'!F68,"-"))</f>
        <v>-</v>
      </c>
      <c r="O56" s="10" t="str">
        <f>IF($F56="","",IF($F56=$J56,'2016 Fixtures'!H68,"-"))</f>
        <v>-</v>
      </c>
      <c r="P56" s="4">
        <f t="shared" si="10"/>
        <v>0</v>
      </c>
      <c r="Q56" s="4">
        <f t="shared" si="10"/>
        <v>216</v>
      </c>
      <c r="R56" s="4">
        <f t="shared" si="10"/>
        <v>0</v>
      </c>
      <c r="S56" s="4">
        <f t="shared" si="10"/>
        <v>0</v>
      </c>
      <c r="T56" s="4">
        <f t="shared" si="10"/>
        <v>0</v>
      </c>
      <c r="U56" s="4">
        <f t="shared" si="10"/>
        <v>165.5</v>
      </c>
      <c r="V56" s="4">
        <f t="shared" si="10"/>
        <v>0</v>
      </c>
      <c r="W56" s="4">
        <f t="shared" si="10"/>
        <v>0</v>
      </c>
      <c r="X56" s="4">
        <f t="shared" si="10"/>
        <v>0</v>
      </c>
      <c r="Y56" s="4">
        <f t="shared" si="10"/>
        <v>0</v>
      </c>
      <c r="Z56" s="4">
        <f t="shared" si="11"/>
        <v>0</v>
      </c>
      <c r="AA56" s="4">
        <f t="shared" si="11"/>
        <v>165.5</v>
      </c>
      <c r="AB56" s="4">
        <f t="shared" si="11"/>
        <v>0</v>
      </c>
      <c r="AC56" s="4">
        <f t="shared" si="11"/>
        <v>0</v>
      </c>
      <c r="AD56" s="4">
        <f t="shared" si="11"/>
        <v>0</v>
      </c>
      <c r="AE56" s="4">
        <f t="shared" si="11"/>
        <v>216</v>
      </c>
      <c r="AF56" s="4">
        <f t="shared" si="11"/>
        <v>0</v>
      </c>
      <c r="AG56" s="4">
        <f t="shared" si="11"/>
        <v>0</v>
      </c>
      <c r="AH56" s="4">
        <f t="shared" si="11"/>
        <v>0</v>
      </c>
      <c r="AI56" s="4">
        <f t="shared" si="11"/>
        <v>0</v>
      </c>
    </row>
    <row r="57" spans="2:35">
      <c r="B57" s="43" t="str">
        <f>'2016 Fixtures'!C69</f>
        <v/>
      </c>
      <c r="C57" s="14" t="str">
        <f>'2016 Fixtures'!D69</f>
        <v/>
      </c>
      <c r="D57" s="14">
        <f>'2016 Fixtures'!F69</f>
        <v>5</v>
      </c>
      <c r="E57" s="14" t="str">
        <f>'2016 Fixtures'!I69</f>
        <v>Dark Side (Anand)</v>
      </c>
      <c r="F57">
        <v>162.5</v>
      </c>
      <c r="G57" s="14" t="str">
        <f t="shared" si="5"/>
        <v>lost to</v>
      </c>
      <c r="H57" s="14">
        <f>'2016 Fixtures'!H69</f>
        <v>4</v>
      </c>
      <c r="I57" s="14" t="str">
        <f>'2016 Fixtures'!K69</f>
        <v>May Blooms (Toby)</v>
      </c>
      <c r="J57">
        <v>204.5</v>
      </c>
      <c r="K57" s="179"/>
      <c r="L57" s="4">
        <f>IF($F57="","",IF($F57=$J57,"-",IF($F57&gt;$J57,'2016 Fixtures'!F69,'2016 Fixtures'!$H69)))</f>
        <v>4</v>
      </c>
      <c r="M57" s="4">
        <f>IF($F57="","",IF($F57=$J57,"-",IF($F57&lt;$J57,'2016 Fixtures'!F69,'2016 Fixtures'!$H69)))</f>
        <v>5</v>
      </c>
      <c r="N57" s="10" t="str">
        <f>IF($F57="","",IF($F57=$J57,'2016 Fixtures'!F69,"-"))</f>
        <v>-</v>
      </c>
      <c r="O57" s="10" t="str">
        <f>IF($F57="","",IF($F57=$J57,'2016 Fixtures'!H69,"-"))</f>
        <v>-</v>
      </c>
      <c r="P57" s="4">
        <f t="shared" si="10"/>
        <v>0</v>
      </c>
      <c r="Q57" s="4">
        <f t="shared" si="10"/>
        <v>0</v>
      </c>
      <c r="R57" s="4">
        <f t="shared" si="10"/>
        <v>0</v>
      </c>
      <c r="S57" s="4">
        <f t="shared" si="10"/>
        <v>204.5</v>
      </c>
      <c r="T57" s="4">
        <f t="shared" si="10"/>
        <v>162.5</v>
      </c>
      <c r="U57" s="4">
        <f t="shared" si="10"/>
        <v>0</v>
      </c>
      <c r="V57" s="4">
        <f t="shared" si="10"/>
        <v>0</v>
      </c>
      <c r="W57" s="4">
        <f t="shared" si="10"/>
        <v>0</v>
      </c>
      <c r="X57" s="4">
        <f t="shared" si="10"/>
        <v>0</v>
      </c>
      <c r="Y57" s="4">
        <f t="shared" si="10"/>
        <v>0</v>
      </c>
      <c r="Z57" s="4">
        <f t="shared" si="11"/>
        <v>0</v>
      </c>
      <c r="AA57" s="4">
        <f t="shared" si="11"/>
        <v>0</v>
      </c>
      <c r="AB57" s="4">
        <f t="shared" si="11"/>
        <v>0</v>
      </c>
      <c r="AC57" s="4">
        <f t="shared" si="11"/>
        <v>162.5</v>
      </c>
      <c r="AD57" s="4">
        <f t="shared" si="11"/>
        <v>204.5</v>
      </c>
      <c r="AE57" s="4">
        <f t="shared" si="11"/>
        <v>0</v>
      </c>
      <c r="AF57" s="4">
        <f t="shared" si="11"/>
        <v>0</v>
      </c>
      <c r="AG57" s="4">
        <f t="shared" si="11"/>
        <v>0</v>
      </c>
      <c r="AH57" s="4">
        <f t="shared" si="11"/>
        <v>0</v>
      </c>
      <c r="AI57" s="4">
        <f t="shared" si="11"/>
        <v>0</v>
      </c>
    </row>
    <row r="58" spans="2:35">
      <c r="B58" s="43" t="str">
        <f>'2016 Fixtures'!C70</f>
        <v/>
      </c>
      <c r="C58" s="14" t="str">
        <f>'2016 Fixtures'!D70</f>
        <v/>
      </c>
      <c r="D58" s="14">
        <f>'2016 Fixtures'!F70</f>
        <v>7</v>
      </c>
      <c r="E58" s="14" t="str">
        <f>'2016 Fixtures'!I70</f>
        <v>Twaddstars (Andrew T)</v>
      </c>
      <c r="F58">
        <v>205</v>
      </c>
      <c r="G58" s="14" t="str">
        <f t="shared" si="5"/>
        <v>defeated</v>
      </c>
      <c r="H58" s="14">
        <f>'2016 Fixtures'!H70</f>
        <v>10</v>
      </c>
      <c r="I58" s="14" t="str">
        <f>'2016 Fixtures'!K70</f>
        <v>Buddha's Brewsers (Paul)</v>
      </c>
      <c r="J58">
        <v>163</v>
      </c>
      <c r="K58" s="179"/>
      <c r="L58" s="4">
        <f>IF($F58="","",IF($F58=$J58,"-",IF($F58&gt;$J58,'2016 Fixtures'!F70,'2016 Fixtures'!$H70)))</f>
        <v>7</v>
      </c>
      <c r="M58" s="4">
        <f>IF($F58="","",IF($F58=$J58,"-",IF($F58&lt;$J58,'2016 Fixtures'!F70,'2016 Fixtures'!$H70)))</f>
        <v>10</v>
      </c>
      <c r="N58" s="10" t="str">
        <f>IF($F58="","",IF($F58=$J58,'2016 Fixtures'!F70,"-"))</f>
        <v>-</v>
      </c>
      <c r="O58" s="10" t="str">
        <f>IF($F58="","",IF($F58=$J58,'2016 Fixtures'!H70,"-"))</f>
        <v>-</v>
      </c>
      <c r="P58" s="4">
        <f t="shared" si="10"/>
        <v>0</v>
      </c>
      <c r="Q58" s="4">
        <f t="shared" si="10"/>
        <v>0</v>
      </c>
      <c r="R58" s="4">
        <f t="shared" si="10"/>
        <v>0</v>
      </c>
      <c r="S58" s="4">
        <f t="shared" si="10"/>
        <v>0</v>
      </c>
      <c r="T58" s="4">
        <f t="shared" si="10"/>
        <v>0</v>
      </c>
      <c r="U58" s="4">
        <f t="shared" si="10"/>
        <v>0</v>
      </c>
      <c r="V58" s="4">
        <f t="shared" si="10"/>
        <v>205</v>
      </c>
      <c r="W58" s="4">
        <f t="shared" si="10"/>
        <v>0</v>
      </c>
      <c r="X58" s="4">
        <f t="shared" si="10"/>
        <v>0</v>
      </c>
      <c r="Y58" s="4">
        <f t="shared" si="10"/>
        <v>163</v>
      </c>
      <c r="Z58" s="4">
        <f t="shared" si="11"/>
        <v>0</v>
      </c>
      <c r="AA58" s="4">
        <f t="shared" si="11"/>
        <v>0</v>
      </c>
      <c r="AB58" s="4">
        <f t="shared" si="11"/>
        <v>0</v>
      </c>
      <c r="AC58" s="4">
        <f t="shared" si="11"/>
        <v>0</v>
      </c>
      <c r="AD58" s="4">
        <f t="shared" si="11"/>
        <v>0</v>
      </c>
      <c r="AE58" s="4">
        <f t="shared" si="11"/>
        <v>0</v>
      </c>
      <c r="AF58" s="4">
        <f t="shared" si="11"/>
        <v>163</v>
      </c>
      <c r="AG58" s="4">
        <f t="shared" si="11"/>
        <v>0</v>
      </c>
      <c r="AH58" s="4">
        <f t="shared" si="11"/>
        <v>0</v>
      </c>
      <c r="AI58" s="4">
        <f t="shared" si="11"/>
        <v>205</v>
      </c>
    </row>
    <row r="59" spans="2:35" ht="14" thickBot="1">
      <c r="B59" s="85"/>
      <c r="C59" s="34"/>
      <c r="D59" s="34">
        <f>'2016 Fixtures'!F71</f>
        <v>9</v>
      </c>
      <c r="E59" s="34" t="str">
        <f>'2016 Fixtures'!I71</f>
        <v>Karl's Krushers (Karl)</v>
      </c>
      <c r="F59">
        <v>232</v>
      </c>
      <c r="G59" s="34" t="str">
        <f t="shared" si="5"/>
        <v>drew with</v>
      </c>
      <c r="H59" s="34">
        <f>'2016 Fixtures'!H71</f>
        <v>8</v>
      </c>
      <c r="I59" s="34" t="str">
        <f>'2016 Fixtures'!K71</f>
        <v>Real Saints (Ross)</v>
      </c>
      <c r="J59">
        <v>232</v>
      </c>
      <c r="K59" s="179"/>
      <c r="L59" s="4" t="str">
        <f>IF($F59="","",IF($F59=$J59,"-",IF($F59&gt;$J59,'2016 Fixtures'!F71,'2016 Fixtures'!$H71)))</f>
        <v>-</v>
      </c>
      <c r="M59" s="4" t="str">
        <f>IF($F59="","",IF($F59=$J59,"-",IF($F59&lt;$J59,'2016 Fixtures'!F71,'2016 Fixtures'!$H71)))</f>
        <v>-</v>
      </c>
      <c r="N59" s="10">
        <f>IF($F59="","",IF($F59=$J59,'2016 Fixtures'!F71,"-"))</f>
        <v>9</v>
      </c>
      <c r="O59" s="10">
        <f>IF($F59="","",IF($F59=$J59,'2016 Fixtures'!H71,"-"))</f>
        <v>8</v>
      </c>
      <c r="P59" s="4">
        <f t="shared" si="10"/>
        <v>0</v>
      </c>
      <c r="Q59" s="4">
        <f t="shared" si="10"/>
        <v>0</v>
      </c>
      <c r="R59" s="4">
        <f t="shared" si="10"/>
        <v>0</v>
      </c>
      <c r="S59" s="4">
        <f t="shared" si="10"/>
        <v>0</v>
      </c>
      <c r="T59" s="4">
        <f t="shared" si="10"/>
        <v>0</v>
      </c>
      <c r="U59" s="4">
        <f t="shared" si="10"/>
        <v>0</v>
      </c>
      <c r="V59" s="4">
        <f t="shared" si="10"/>
        <v>0</v>
      </c>
      <c r="W59" s="4">
        <f t="shared" si="10"/>
        <v>232</v>
      </c>
      <c r="X59" s="4">
        <f t="shared" si="10"/>
        <v>232</v>
      </c>
      <c r="Y59" s="4">
        <f t="shared" si="10"/>
        <v>0</v>
      </c>
      <c r="Z59" s="4">
        <f t="shared" si="11"/>
        <v>0</v>
      </c>
      <c r="AA59" s="4">
        <f t="shared" si="11"/>
        <v>0</v>
      </c>
      <c r="AB59" s="4">
        <f t="shared" si="11"/>
        <v>0</v>
      </c>
      <c r="AC59" s="4">
        <f t="shared" si="11"/>
        <v>0</v>
      </c>
      <c r="AD59" s="4">
        <f t="shared" si="11"/>
        <v>0</v>
      </c>
      <c r="AE59" s="4">
        <f t="shared" si="11"/>
        <v>0</v>
      </c>
      <c r="AF59" s="4">
        <f t="shared" si="11"/>
        <v>0</v>
      </c>
      <c r="AG59" s="4">
        <f t="shared" si="11"/>
        <v>232</v>
      </c>
      <c r="AH59" s="4">
        <f t="shared" si="11"/>
        <v>232</v>
      </c>
      <c r="AI59" s="4">
        <f t="shared" si="11"/>
        <v>0</v>
      </c>
    </row>
    <row r="60" spans="2:35">
      <c r="B60" s="93">
        <f>'2016 Fixtures'!C72</f>
        <v>12</v>
      </c>
      <c r="C60" s="94">
        <f>'2016 Fixtures'!D72</f>
        <v>12</v>
      </c>
      <c r="D60" s="94">
        <f>'2016 Fixtures'!F72</f>
        <v>4</v>
      </c>
      <c r="E60" s="94" t="str">
        <f>'2016 Fixtures'!I72</f>
        <v>May Blooms (Toby)</v>
      </c>
      <c r="F60">
        <v>203.5</v>
      </c>
      <c r="G60" s="94" t="str">
        <f t="shared" si="5"/>
        <v>defeated</v>
      </c>
      <c r="H60" s="94">
        <f>'2016 Fixtures'!H72</f>
        <v>1</v>
      </c>
      <c r="I60" s="94" t="str">
        <f>'2016 Fixtures'!K72</f>
        <v>Roofa's Squadron (Raife)</v>
      </c>
      <c r="J60">
        <v>193.5</v>
      </c>
      <c r="K60" s="179"/>
      <c r="L60" s="4">
        <f>IF($F60="","",IF($F60=$J60,"-",IF($F60&gt;$J60,'2016 Fixtures'!F72,'2016 Fixtures'!$H72)))</f>
        <v>4</v>
      </c>
      <c r="M60" s="4">
        <f>IF($F60="","",IF($F60=$J60,"-",IF($F60&lt;$J60,'2016 Fixtures'!F72,'2016 Fixtures'!$H72)))</f>
        <v>1</v>
      </c>
      <c r="N60" s="10" t="str">
        <f>IF($F60="","",IF($F60=$J60,'2016 Fixtures'!F72,"-"))</f>
        <v>-</v>
      </c>
      <c r="O60" s="10" t="str">
        <f>IF($F60="","",IF($F60=$J60,'2016 Fixtures'!H72,"-"))</f>
        <v>-</v>
      </c>
      <c r="P60" s="4">
        <f t="shared" si="10"/>
        <v>193.5</v>
      </c>
      <c r="Q60" s="4">
        <f t="shared" si="10"/>
        <v>0</v>
      </c>
      <c r="R60" s="4">
        <f t="shared" si="10"/>
        <v>0</v>
      </c>
      <c r="S60" s="4">
        <f t="shared" si="10"/>
        <v>203.5</v>
      </c>
      <c r="T60" s="4">
        <f t="shared" si="10"/>
        <v>0</v>
      </c>
      <c r="U60" s="4">
        <f t="shared" si="10"/>
        <v>0</v>
      </c>
      <c r="V60" s="4">
        <f t="shared" si="10"/>
        <v>0</v>
      </c>
      <c r="W60" s="4">
        <f t="shared" si="10"/>
        <v>0</v>
      </c>
      <c r="X60" s="4">
        <f t="shared" si="10"/>
        <v>0</v>
      </c>
      <c r="Y60" s="4">
        <f t="shared" si="10"/>
        <v>0</v>
      </c>
      <c r="Z60" s="4">
        <f t="shared" si="11"/>
        <v>203.5</v>
      </c>
      <c r="AA60" s="4">
        <f t="shared" si="11"/>
        <v>0</v>
      </c>
      <c r="AB60" s="4">
        <f t="shared" si="11"/>
        <v>0</v>
      </c>
      <c r="AC60" s="4">
        <f t="shared" si="11"/>
        <v>193.5</v>
      </c>
      <c r="AD60" s="4">
        <f t="shared" si="11"/>
        <v>0</v>
      </c>
      <c r="AE60" s="4">
        <f t="shared" si="11"/>
        <v>0</v>
      </c>
      <c r="AF60" s="4">
        <f t="shared" si="11"/>
        <v>0</v>
      </c>
      <c r="AG60" s="4">
        <f t="shared" si="11"/>
        <v>0</v>
      </c>
      <c r="AH60" s="4">
        <f t="shared" si="11"/>
        <v>0</v>
      </c>
      <c r="AI60" s="4">
        <f t="shared" si="11"/>
        <v>0</v>
      </c>
    </row>
    <row r="61" spans="2:35">
      <c r="B61" s="43" t="str">
        <f>'2016 Fixtures'!C73</f>
        <v/>
      </c>
      <c r="C61" s="14" t="str">
        <f>'2016 Fixtures'!D73</f>
        <v/>
      </c>
      <c r="D61" s="14">
        <f>'2016 Fixtures'!F73</f>
        <v>2</v>
      </c>
      <c r="E61" s="14" t="str">
        <f>'2016 Fixtures'!I73</f>
        <v>Mustard Pots (Sam)</v>
      </c>
      <c r="F61">
        <v>200.5</v>
      </c>
      <c r="G61" s="14" t="str">
        <f t="shared" si="5"/>
        <v>lost to</v>
      </c>
      <c r="H61" s="14">
        <f>'2016 Fixtures'!H73</f>
        <v>5</v>
      </c>
      <c r="I61" s="14" t="str">
        <f>'2016 Fixtures'!K73</f>
        <v>Dark Side (Anand)</v>
      </c>
      <c r="J61">
        <v>219.5</v>
      </c>
      <c r="K61" s="179"/>
      <c r="L61" s="4">
        <f>IF($F61="","",IF($F61=$J61,"-",IF($F61&gt;$J61,'2016 Fixtures'!F73,'2016 Fixtures'!$H73)))</f>
        <v>5</v>
      </c>
      <c r="M61" s="4">
        <f>IF($F61="","",IF($F61=$J61,"-",IF($F61&lt;$J61,'2016 Fixtures'!F73,'2016 Fixtures'!$H73)))</f>
        <v>2</v>
      </c>
      <c r="N61" s="10" t="str">
        <f>IF($F61="","",IF($F61=$J61,'2016 Fixtures'!F73,"-"))</f>
        <v>-</v>
      </c>
      <c r="O61" s="10" t="str">
        <f>IF($F61="","",IF($F61=$J61,'2016 Fixtures'!H73,"-"))</f>
        <v>-</v>
      </c>
      <c r="P61" s="4">
        <f t="shared" si="10"/>
        <v>0</v>
      </c>
      <c r="Q61" s="4">
        <f t="shared" si="10"/>
        <v>200.5</v>
      </c>
      <c r="R61" s="4">
        <f t="shared" si="10"/>
        <v>0</v>
      </c>
      <c r="S61" s="4">
        <f t="shared" si="10"/>
        <v>0</v>
      </c>
      <c r="T61" s="4">
        <f t="shared" si="10"/>
        <v>219.5</v>
      </c>
      <c r="U61" s="4">
        <f t="shared" si="10"/>
        <v>0</v>
      </c>
      <c r="V61" s="4">
        <f t="shared" si="10"/>
        <v>0</v>
      </c>
      <c r="W61" s="4">
        <f t="shared" si="10"/>
        <v>0</v>
      </c>
      <c r="X61" s="4">
        <f t="shared" si="10"/>
        <v>0</v>
      </c>
      <c r="Y61" s="4">
        <f t="shared" si="10"/>
        <v>0</v>
      </c>
      <c r="Z61" s="4">
        <f t="shared" si="11"/>
        <v>0</v>
      </c>
      <c r="AA61" s="4">
        <f t="shared" si="11"/>
        <v>219.5</v>
      </c>
      <c r="AB61" s="4">
        <f t="shared" si="11"/>
        <v>0</v>
      </c>
      <c r="AC61" s="4">
        <f t="shared" si="11"/>
        <v>0</v>
      </c>
      <c r="AD61" s="4">
        <f t="shared" si="11"/>
        <v>200.5</v>
      </c>
      <c r="AE61" s="4">
        <f t="shared" si="11"/>
        <v>0</v>
      </c>
      <c r="AF61" s="4">
        <f t="shared" si="11"/>
        <v>0</v>
      </c>
      <c r="AG61" s="4">
        <f t="shared" si="11"/>
        <v>0</v>
      </c>
      <c r="AH61" s="4">
        <f t="shared" si="11"/>
        <v>0</v>
      </c>
      <c r="AI61" s="4">
        <f t="shared" si="11"/>
        <v>0</v>
      </c>
    </row>
    <row r="62" spans="2:35">
      <c r="B62" s="43" t="str">
        <f>'2016 Fixtures'!C74</f>
        <v/>
      </c>
      <c r="C62" s="14" t="str">
        <f>'2016 Fixtures'!D74</f>
        <v/>
      </c>
      <c r="D62" s="14">
        <f>'2016 Fixtures'!F74</f>
        <v>3</v>
      </c>
      <c r="E62" s="14" t="str">
        <f>'2016 Fixtures'!I74</f>
        <v>Rhubarbarians (Heath)</v>
      </c>
      <c r="F62">
        <v>162.5</v>
      </c>
      <c r="G62" s="14" t="str">
        <f t="shared" si="5"/>
        <v>lost to</v>
      </c>
      <c r="H62" s="14">
        <f>'2016 Fixtures'!H74</f>
        <v>6</v>
      </c>
      <c r="I62" s="14" t="str">
        <f>'2016 Fixtures'!K74</f>
        <v>Rapid Sossage (Michael)</v>
      </c>
      <c r="J62">
        <v>171.5</v>
      </c>
      <c r="K62" s="179"/>
      <c r="L62" s="4">
        <f>IF($F62="","",IF($F62=$J62,"-",IF($F62&gt;$J62,'2016 Fixtures'!F74,'2016 Fixtures'!$H74)))</f>
        <v>6</v>
      </c>
      <c r="M62" s="4">
        <f>IF($F62="","",IF($F62=$J62,"-",IF($F62&lt;$J62,'2016 Fixtures'!F74,'2016 Fixtures'!$H74)))</f>
        <v>3</v>
      </c>
      <c r="N62" s="10" t="str">
        <f>IF($F62="","",IF($F62=$J62,'2016 Fixtures'!F74,"-"))</f>
        <v>-</v>
      </c>
      <c r="O62" s="10" t="str">
        <f>IF($F62="","",IF($F62=$J62,'2016 Fixtures'!H74,"-"))</f>
        <v>-</v>
      </c>
      <c r="P62" s="4">
        <f t="shared" si="10"/>
        <v>0</v>
      </c>
      <c r="Q62" s="4">
        <f t="shared" si="10"/>
        <v>0</v>
      </c>
      <c r="R62" s="4">
        <f t="shared" si="10"/>
        <v>162.5</v>
      </c>
      <c r="S62" s="4">
        <f t="shared" si="10"/>
        <v>0</v>
      </c>
      <c r="T62" s="4">
        <f t="shared" si="10"/>
        <v>0</v>
      </c>
      <c r="U62" s="4">
        <f t="shared" si="10"/>
        <v>171.5</v>
      </c>
      <c r="V62" s="4">
        <f t="shared" si="10"/>
        <v>0</v>
      </c>
      <c r="W62" s="4">
        <f t="shared" si="10"/>
        <v>0</v>
      </c>
      <c r="X62" s="4">
        <f t="shared" si="10"/>
        <v>0</v>
      </c>
      <c r="Y62" s="4">
        <f t="shared" si="10"/>
        <v>0</v>
      </c>
      <c r="Z62" s="4">
        <f t="shared" si="11"/>
        <v>0</v>
      </c>
      <c r="AA62" s="4">
        <f t="shared" si="11"/>
        <v>0</v>
      </c>
      <c r="AB62" s="4">
        <f t="shared" si="11"/>
        <v>171.5</v>
      </c>
      <c r="AC62" s="4">
        <f t="shared" si="11"/>
        <v>0</v>
      </c>
      <c r="AD62" s="4">
        <f t="shared" si="11"/>
        <v>0</v>
      </c>
      <c r="AE62" s="4">
        <f t="shared" si="11"/>
        <v>162.5</v>
      </c>
      <c r="AF62" s="4">
        <f t="shared" si="11"/>
        <v>0</v>
      </c>
      <c r="AG62" s="4">
        <f t="shared" si="11"/>
        <v>0</v>
      </c>
      <c r="AH62" s="4">
        <f t="shared" si="11"/>
        <v>0</v>
      </c>
      <c r="AI62" s="4">
        <f t="shared" si="11"/>
        <v>0</v>
      </c>
    </row>
    <row r="63" spans="2:35">
      <c r="B63" s="43" t="str">
        <f>'2016 Fixtures'!C75</f>
        <v/>
      </c>
      <c r="C63" s="14" t="str">
        <f>'2016 Fixtures'!D75</f>
        <v/>
      </c>
      <c r="D63" s="14">
        <f>'2016 Fixtures'!F75</f>
        <v>9</v>
      </c>
      <c r="E63" s="14" t="str">
        <f>'2016 Fixtures'!I75</f>
        <v>Karl's Krushers (Karl)</v>
      </c>
      <c r="F63">
        <v>200.5</v>
      </c>
      <c r="G63" s="14" t="str">
        <f t="shared" si="5"/>
        <v>lost to</v>
      </c>
      <c r="H63" s="14">
        <f>'2016 Fixtures'!H75</f>
        <v>7</v>
      </c>
      <c r="I63" s="14" t="str">
        <f>'2016 Fixtures'!K75</f>
        <v>Twaddstars (Andrew T)</v>
      </c>
      <c r="J63">
        <v>216</v>
      </c>
      <c r="K63" s="179"/>
      <c r="L63" s="4">
        <f>IF($F63="","",IF($F63=$J63,"-",IF($F63&gt;$J63,'2016 Fixtures'!F75,'2016 Fixtures'!$H75)))</f>
        <v>7</v>
      </c>
      <c r="M63" s="4">
        <f>IF($F63="","",IF($F63=$J63,"-",IF($F63&lt;$J63,'2016 Fixtures'!F75,'2016 Fixtures'!$H75)))</f>
        <v>9</v>
      </c>
      <c r="N63" s="10" t="str">
        <f>IF($F63="","",IF($F63=$J63,'2016 Fixtures'!F75,"-"))</f>
        <v>-</v>
      </c>
      <c r="O63" s="10" t="str">
        <f>IF($F63="","",IF($F63=$J63,'2016 Fixtures'!H75,"-"))</f>
        <v>-</v>
      </c>
      <c r="P63" s="4">
        <f t="shared" si="10"/>
        <v>0</v>
      </c>
      <c r="Q63" s="4">
        <f t="shared" si="10"/>
        <v>0</v>
      </c>
      <c r="R63" s="4">
        <f t="shared" si="10"/>
        <v>0</v>
      </c>
      <c r="S63" s="4">
        <f t="shared" si="10"/>
        <v>0</v>
      </c>
      <c r="T63" s="4">
        <f t="shared" si="10"/>
        <v>0</v>
      </c>
      <c r="U63" s="4">
        <f t="shared" ref="Q63:Y91" si="12">IF($D63=U$4,$F63,IF($H63=U$4,$J63,0))</f>
        <v>0</v>
      </c>
      <c r="V63" s="4">
        <f t="shared" si="12"/>
        <v>216</v>
      </c>
      <c r="W63" s="4">
        <f t="shared" si="12"/>
        <v>0</v>
      </c>
      <c r="X63" s="4">
        <f t="shared" si="12"/>
        <v>200.5</v>
      </c>
      <c r="Y63" s="4">
        <f t="shared" si="12"/>
        <v>0</v>
      </c>
      <c r="Z63" s="4">
        <f t="shared" si="11"/>
        <v>0</v>
      </c>
      <c r="AA63" s="4">
        <f t="shared" si="11"/>
        <v>0</v>
      </c>
      <c r="AB63" s="4">
        <f t="shared" si="11"/>
        <v>0</v>
      </c>
      <c r="AC63" s="4">
        <f t="shared" si="11"/>
        <v>0</v>
      </c>
      <c r="AD63" s="4">
        <f t="shared" si="11"/>
        <v>0</v>
      </c>
      <c r="AE63" s="4">
        <f t="shared" ref="AA63:AI91" si="13">IF($D63=AE$4,$J63,IF($H63=AE$4,$F63,0))</f>
        <v>0</v>
      </c>
      <c r="AF63" s="4">
        <f t="shared" si="13"/>
        <v>200.5</v>
      </c>
      <c r="AG63" s="4">
        <f t="shared" si="13"/>
        <v>0</v>
      </c>
      <c r="AH63" s="4">
        <f t="shared" si="13"/>
        <v>216</v>
      </c>
      <c r="AI63" s="4">
        <f t="shared" si="13"/>
        <v>0</v>
      </c>
    </row>
    <row r="64" spans="2:35" ht="14" thickBot="1">
      <c r="B64" s="85"/>
      <c r="C64" s="34"/>
      <c r="D64" s="34">
        <f>'2016 Fixtures'!F76</f>
        <v>10</v>
      </c>
      <c r="E64" s="34" t="str">
        <f>'2016 Fixtures'!I76</f>
        <v>Buddha's Brewsers (Paul)</v>
      </c>
      <c r="F64">
        <v>212</v>
      </c>
      <c r="G64" s="34" t="str">
        <f t="shared" si="5"/>
        <v>lost to</v>
      </c>
      <c r="H64" s="34">
        <f>'2016 Fixtures'!H76</f>
        <v>8</v>
      </c>
      <c r="I64" s="34" t="str">
        <f>'2016 Fixtures'!K76</f>
        <v>Real Saints (Ross)</v>
      </c>
      <c r="J64">
        <v>213</v>
      </c>
      <c r="K64" s="179"/>
      <c r="L64" s="4">
        <f>IF($F64="","",IF($F64=$J64,"-",IF($F64&gt;$J64,'2016 Fixtures'!F76,'2016 Fixtures'!$H76)))</f>
        <v>8</v>
      </c>
      <c r="M64" s="4">
        <f>IF($F64="","",IF($F64=$J64,"-",IF($F64&lt;$J64,'2016 Fixtures'!F76,'2016 Fixtures'!$H76)))</f>
        <v>10</v>
      </c>
      <c r="N64" s="10" t="str">
        <f>IF($F64="","",IF($F64=$J64,'2016 Fixtures'!F76,"-"))</f>
        <v>-</v>
      </c>
      <c r="O64" s="10" t="str">
        <f>IF($F64="","",IF($F64=$J64,'2016 Fixtures'!H76,"-"))</f>
        <v>-</v>
      </c>
      <c r="P64" s="4">
        <f t="shared" ref="P64:P94" si="14">IF($D64=P$4,$F64,IF($H64=P$4,$J64,0))</f>
        <v>0</v>
      </c>
      <c r="Q64" s="4">
        <f t="shared" si="12"/>
        <v>0</v>
      </c>
      <c r="R64" s="4">
        <f t="shared" si="12"/>
        <v>0</v>
      </c>
      <c r="S64" s="4">
        <f t="shared" si="12"/>
        <v>0</v>
      </c>
      <c r="T64" s="4">
        <f t="shared" si="12"/>
        <v>0</v>
      </c>
      <c r="U64" s="4">
        <f t="shared" si="12"/>
        <v>0</v>
      </c>
      <c r="V64" s="4">
        <f t="shared" si="12"/>
        <v>0</v>
      </c>
      <c r="W64" s="4">
        <f t="shared" si="12"/>
        <v>213</v>
      </c>
      <c r="X64" s="4">
        <f t="shared" si="12"/>
        <v>0</v>
      </c>
      <c r="Y64" s="4">
        <f t="shared" si="12"/>
        <v>212</v>
      </c>
      <c r="Z64" s="4">
        <f t="shared" ref="Z64:Z94" si="15">IF($D64=Z$4,$J64,IF($H64=Z$4,$F64,0))</f>
        <v>0</v>
      </c>
      <c r="AA64" s="4">
        <f t="shared" si="13"/>
        <v>0</v>
      </c>
      <c r="AB64" s="4">
        <f t="shared" si="13"/>
        <v>0</v>
      </c>
      <c r="AC64" s="4">
        <f t="shared" si="13"/>
        <v>0</v>
      </c>
      <c r="AD64" s="4">
        <f t="shared" si="13"/>
        <v>0</v>
      </c>
      <c r="AE64" s="4">
        <f t="shared" si="13"/>
        <v>0</v>
      </c>
      <c r="AF64" s="4">
        <f t="shared" si="13"/>
        <v>0</v>
      </c>
      <c r="AG64" s="4">
        <f t="shared" si="13"/>
        <v>212</v>
      </c>
      <c r="AH64" s="4">
        <f t="shared" si="13"/>
        <v>0</v>
      </c>
      <c r="AI64" s="4">
        <f t="shared" si="13"/>
        <v>213</v>
      </c>
    </row>
    <row r="65" spans="2:35">
      <c r="B65" s="90">
        <f>'2016 Fixtures'!C77</f>
        <v>13</v>
      </c>
      <c r="C65" s="21">
        <f>'2016 Fixtures'!D77</f>
        <v>13</v>
      </c>
      <c r="D65" s="21">
        <f>'2016 Fixtures'!F77</f>
        <v>1</v>
      </c>
      <c r="E65" s="21" t="str">
        <f>'2016 Fixtures'!I77</f>
        <v>Roofa's Squadron (Raife)</v>
      </c>
      <c r="F65">
        <v>164</v>
      </c>
      <c r="G65" s="21" t="str">
        <f t="shared" si="5"/>
        <v>lost to</v>
      </c>
      <c r="H65" s="21">
        <f>'2016 Fixtures'!H77</f>
        <v>9</v>
      </c>
      <c r="I65" s="21" t="str">
        <f>'2016 Fixtures'!K77</f>
        <v>Karl's Krushers (Karl)</v>
      </c>
      <c r="J65">
        <v>186</v>
      </c>
      <c r="K65" s="179"/>
      <c r="L65" s="4">
        <f>IF($F65="","",IF($F65=$J65,"-",IF($F65&gt;$J65,'2016 Fixtures'!F77,'2016 Fixtures'!$H77)))</f>
        <v>9</v>
      </c>
      <c r="M65" s="4">
        <f>IF($F65="","",IF($F65=$J65,"-",IF($F65&lt;$J65,'2016 Fixtures'!F77,'2016 Fixtures'!$H77)))</f>
        <v>1</v>
      </c>
      <c r="N65" s="10" t="str">
        <f>IF($F65="","",IF($F65=$J65,'2016 Fixtures'!F77,"-"))</f>
        <v>-</v>
      </c>
      <c r="O65" s="10" t="str">
        <f>IF($F65="","",IF($F65=$J65,'2016 Fixtures'!H77,"-"))</f>
        <v>-</v>
      </c>
      <c r="P65" s="4">
        <f t="shared" si="14"/>
        <v>164</v>
      </c>
      <c r="Q65" s="4">
        <f t="shared" si="12"/>
        <v>0</v>
      </c>
      <c r="R65" s="4">
        <f t="shared" si="12"/>
        <v>0</v>
      </c>
      <c r="S65" s="4">
        <f t="shared" si="12"/>
        <v>0</v>
      </c>
      <c r="T65" s="4">
        <f t="shared" si="12"/>
        <v>0</v>
      </c>
      <c r="U65" s="4">
        <f t="shared" si="12"/>
        <v>0</v>
      </c>
      <c r="V65" s="4">
        <f t="shared" si="12"/>
        <v>0</v>
      </c>
      <c r="W65" s="4">
        <f t="shared" si="12"/>
        <v>0</v>
      </c>
      <c r="X65" s="4">
        <f t="shared" si="12"/>
        <v>186</v>
      </c>
      <c r="Y65" s="4">
        <f t="shared" si="12"/>
        <v>0</v>
      </c>
      <c r="Z65" s="4">
        <f t="shared" si="15"/>
        <v>186</v>
      </c>
      <c r="AA65" s="4">
        <f t="shared" si="13"/>
        <v>0</v>
      </c>
      <c r="AB65" s="4">
        <f t="shared" si="13"/>
        <v>0</v>
      </c>
      <c r="AC65" s="4">
        <f t="shared" si="13"/>
        <v>0</v>
      </c>
      <c r="AD65" s="4">
        <f t="shared" si="13"/>
        <v>0</v>
      </c>
      <c r="AE65" s="4">
        <f t="shared" si="13"/>
        <v>0</v>
      </c>
      <c r="AF65" s="4">
        <f t="shared" si="13"/>
        <v>0</v>
      </c>
      <c r="AG65" s="4">
        <f t="shared" si="13"/>
        <v>0</v>
      </c>
      <c r="AH65" s="4">
        <f t="shared" si="13"/>
        <v>164</v>
      </c>
      <c r="AI65" s="4">
        <f t="shared" si="13"/>
        <v>0</v>
      </c>
    </row>
    <row r="66" spans="2:35">
      <c r="B66" s="43" t="str">
        <f>'2016 Fixtures'!C78</f>
        <v/>
      </c>
      <c r="C66" s="14" t="str">
        <f>'2016 Fixtures'!D78</f>
        <v/>
      </c>
      <c r="D66" s="14">
        <f>'2016 Fixtures'!F78</f>
        <v>8</v>
      </c>
      <c r="E66" s="14" t="str">
        <f>'2016 Fixtures'!I78</f>
        <v>Real Saints (Ross)</v>
      </c>
      <c r="F66">
        <v>171</v>
      </c>
      <c r="G66" s="14" t="str">
        <f t="shared" si="5"/>
        <v>lost to</v>
      </c>
      <c r="H66" s="14">
        <f>'2016 Fixtures'!H78</f>
        <v>6</v>
      </c>
      <c r="I66" s="14" t="str">
        <f>'2016 Fixtures'!K78</f>
        <v>Rapid Sossage (Michael)</v>
      </c>
      <c r="J66">
        <v>188</v>
      </c>
      <c r="K66" s="179"/>
      <c r="L66" s="4">
        <f>IF($F66="","",IF($F66=$J66,"-",IF($F66&gt;$J66,'2016 Fixtures'!F78,'2016 Fixtures'!$H78)))</f>
        <v>6</v>
      </c>
      <c r="M66" s="4">
        <f>IF($F66="","",IF($F66=$J66,"-",IF($F66&lt;$J66,'2016 Fixtures'!F78,'2016 Fixtures'!$H78)))</f>
        <v>8</v>
      </c>
      <c r="N66" s="10" t="str">
        <f>IF($F66="","",IF($F66=$J66,'2016 Fixtures'!F78,"-"))</f>
        <v>-</v>
      </c>
      <c r="O66" s="10" t="str">
        <f>IF($F66="","",IF($F66=$J66,'2016 Fixtures'!H78,"-"))</f>
        <v>-</v>
      </c>
      <c r="P66" s="4">
        <f t="shared" si="14"/>
        <v>0</v>
      </c>
      <c r="Q66" s="4">
        <f t="shared" si="12"/>
        <v>0</v>
      </c>
      <c r="R66" s="4">
        <f t="shared" si="12"/>
        <v>0</v>
      </c>
      <c r="S66" s="4">
        <f t="shared" si="12"/>
        <v>0</v>
      </c>
      <c r="T66" s="4">
        <f t="shared" si="12"/>
        <v>0</v>
      </c>
      <c r="U66" s="4">
        <f t="shared" si="12"/>
        <v>188</v>
      </c>
      <c r="V66" s="4">
        <f t="shared" si="12"/>
        <v>0</v>
      </c>
      <c r="W66" s="4">
        <f t="shared" si="12"/>
        <v>171</v>
      </c>
      <c r="X66" s="4">
        <f t="shared" si="12"/>
        <v>0</v>
      </c>
      <c r="Y66" s="4">
        <f t="shared" si="12"/>
        <v>0</v>
      </c>
      <c r="Z66" s="4">
        <f t="shared" si="15"/>
        <v>0</v>
      </c>
      <c r="AA66" s="4">
        <f t="shared" si="13"/>
        <v>0</v>
      </c>
      <c r="AB66" s="4">
        <f t="shared" si="13"/>
        <v>0</v>
      </c>
      <c r="AC66" s="4">
        <f t="shared" si="13"/>
        <v>0</v>
      </c>
      <c r="AD66" s="4">
        <f t="shared" si="13"/>
        <v>0</v>
      </c>
      <c r="AE66" s="4">
        <f t="shared" si="13"/>
        <v>171</v>
      </c>
      <c r="AF66" s="4">
        <f t="shared" si="13"/>
        <v>0</v>
      </c>
      <c r="AG66" s="4">
        <f t="shared" si="13"/>
        <v>188</v>
      </c>
      <c r="AH66" s="4">
        <f t="shared" si="13"/>
        <v>0</v>
      </c>
      <c r="AI66" s="4">
        <f t="shared" si="13"/>
        <v>0</v>
      </c>
    </row>
    <row r="67" spans="2:35">
      <c r="B67" s="43" t="str">
        <f>'2016 Fixtures'!C79</f>
        <v/>
      </c>
      <c r="C67" s="14" t="str">
        <f>'2016 Fixtures'!D79</f>
        <v/>
      </c>
      <c r="D67" s="14">
        <f>'2016 Fixtures'!F79</f>
        <v>5</v>
      </c>
      <c r="E67" s="14" t="str">
        <f>'2016 Fixtures'!I79</f>
        <v>Dark Side (Anand)</v>
      </c>
      <c r="F67">
        <v>181</v>
      </c>
      <c r="G67" s="14" t="str">
        <f t="shared" si="5"/>
        <v>lost to</v>
      </c>
      <c r="H67" s="14">
        <f>'2016 Fixtures'!H79</f>
        <v>10</v>
      </c>
      <c r="I67" s="14" t="str">
        <f>'2016 Fixtures'!K79</f>
        <v>Buddha's Brewsers (Paul)</v>
      </c>
      <c r="J67">
        <v>186.5</v>
      </c>
      <c r="K67" s="179"/>
      <c r="L67" s="4">
        <f>IF($F67="","",IF($F67=$J67,"-",IF($F67&gt;$J67,'2016 Fixtures'!F79,'2016 Fixtures'!$H79)))</f>
        <v>10</v>
      </c>
      <c r="M67" s="4">
        <f>IF($F67="","",IF($F67=$J67,"-",IF($F67&lt;$J67,'2016 Fixtures'!F79,'2016 Fixtures'!$H79)))</f>
        <v>5</v>
      </c>
      <c r="N67" s="10" t="str">
        <f>IF($F67="","",IF($F67=$J67,'2016 Fixtures'!F79,"-"))</f>
        <v>-</v>
      </c>
      <c r="O67" s="10" t="str">
        <f>IF($F67="","",IF($F67=$J67,'2016 Fixtures'!H79,"-"))</f>
        <v>-</v>
      </c>
      <c r="P67" s="4">
        <f t="shared" si="14"/>
        <v>0</v>
      </c>
      <c r="Q67" s="4">
        <f t="shared" si="12"/>
        <v>0</v>
      </c>
      <c r="R67" s="4">
        <f t="shared" si="12"/>
        <v>0</v>
      </c>
      <c r="S67" s="4">
        <f t="shared" si="12"/>
        <v>0</v>
      </c>
      <c r="T67" s="4">
        <f t="shared" si="12"/>
        <v>181</v>
      </c>
      <c r="U67" s="4">
        <f t="shared" si="12"/>
        <v>0</v>
      </c>
      <c r="V67" s="4">
        <f t="shared" si="12"/>
        <v>0</v>
      </c>
      <c r="W67" s="4">
        <f t="shared" si="12"/>
        <v>0</v>
      </c>
      <c r="X67" s="4">
        <f t="shared" si="12"/>
        <v>0</v>
      </c>
      <c r="Y67" s="4">
        <f t="shared" si="12"/>
        <v>186.5</v>
      </c>
      <c r="Z67" s="4">
        <f t="shared" si="15"/>
        <v>0</v>
      </c>
      <c r="AA67" s="4">
        <f t="shared" si="13"/>
        <v>0</v>
      </c>
      <c r="AB67" s="4">
        <f t="shared" si="13"/>
        <v>0</v>
      </c>
      <c r="AC67" s="4">
        <f t="shared" si="13"/>
        <v>0</v>
      </c>
      <c r="AD67" s="4">
        <f t="shared" si="13"/>
        <v>186.5</v>
      </c>
      <c r="AE67" s="4">
        <f t="shared" si="13"/>
        <v>0</v>
      </c>
      <c r="AF67" s="4">
        <f t="shared" si="13"/>
        <v>0</v>
      </c>
      <c r="AG67" s="4">
        <f t="shared" si="13"/>
        <v>0</v>
      </c>
      <c r="AH67" s="4">
        <f t="shared" si="13"/>
        <v>0</v>
      </c>
      <c r="AI67" s="4">
        <f t="shared" si="13"/>
        <v>181</v>
      </c>
    </row>
    <row r="68" spans="2:35">
      <c r="B68" s="43" t="str">
        <f>'2016 Fixtures'!C80</f>
        <v/>
      </c>
      <c r="C68" s="14" t="str">
        <f>'2016 Fixtures'!D80</f>
        <v/>
      </c>
      <c r="D68" s="14">
        <f>'2016 Fixtures'!F80</f>
        <v>7</v>
      </c>
      <c r="E68" s="14" t="str">
        <f>'2016 Fixtures'!I80</f>
        <v>Twaddstars (Andrew T)</v>
      </c>
      <c r="F68">
        <v>220</v>
      </c>
      <c r="G68" s="14" t="str">
        <f t="shared" si="5"/>
        <v>defeated</v>
      </c>
      <c r="H68" s="14">
        <f>'2016 Fixtures'!H80</f>
        <v>4</v>
      </c>
      <c r="I68" s="14" t="str">
        <f>'2016 Fixtures'!K80</f>
        <v>May Blooms (Toby)</v>
      </c>
      <c r="J68">
        <v>141.5</v>
      </c>
      <c r="K68" s="179"/>
      <c r="L68" s="4">
        <f>IF($F68="","",IF($F68=$J68,"-",IF($F68&gt;$J68,'2016 Fixtures'!F80,'2016 Fixtures'!$H80)))</f>
        <v>7</v>
      </c>
      <c r="M68" s="4">
        <f>IF($F68="","",IF($F68=$J68,"-",IF($F68&lt;$J68,'2016 Fixtures'!F80,'2016 Fixtures'!$H80)))</f>
        <v>4</v>
      </c>
      <c r="N68" s="10" t="str">
        <f>IF($F68="","",IF($F68=$J68,'2016 Fixtures'!F80,"-"))</f>
        <v>-</v>
      </c>
      <c r="O68" s="10" t="str">
        <f>IF($F68="","",IF($F68=$J68,'2016 Fixtures'!H80,"-"))</f>
        <v>-</v>
      </c>
      <c r="P68" s="4">
        <f t="shared" si="14"/>
        <v>0</v>
      </c>
      <c r="Q68" s="4">
        <f t="shared" si="12"/>
        <v>0</v>
      </c>
      <c r="R68" s="4">
        <f t="shared" si="12"/>
        <v>0</v>
      </c>
      <c r="S68" s="4">
        <f t="shared" si="12"/>
        <v>141.5</v>
      </c>
      <c r="T68" s="4">
        <f t="shared" si="12"/>
        <v>0</v>
      </c>
      <c r="U68" s="4">
        <f t="shared" si="12"/>
        <v>0</v>
      </c>
      <c r="V68" s="4">
        <f t="shared" si="12"/>
        <v>220</v>
      </c>
      <c r="W68" s="4">
        <f t="shared" si="12"/>
        <v>0</v>
      </c>
      <c r="X68" s="4">
        <f t="shared" si="12"/>
        <v>0</v>
      </c>
      <c r="Y68" s="4">
        <f t="shared" si="12"/>
        <v>0</v>
      </c>
      <c r="Z68" s="4">
        <f t="shared" si="15"/>
        <v>0</v>
      </c>
      <c r="AA68" s="4">
        <f t="shared" si="13"/>
        <v>0</v>
      </c>
      <c r="AB68" s="4">
        <f t="shared" si="13"/>
        <v>0</v>
      </c>
      <c r="AC68" s="4">
        <f t="shared" si="13"/>
        <v>220</v>
      </c>
      <c r="AD68" s="4">
        <f t="shared" si="13"/>
        <v>0</v>
      </c>
      <c r="AE68" s="4">
        <f t="shared" si="13"/>
        <v>0</v>
      </c>
      <c r="AF68" s="4">
        <f t="shared" si="13"/>
        <v>141.5</v>
      </c>
      <c r="AG68" s="4">
        <f t="shared" si="13"/>
        <v>0</v>
      </c>
      <c r="AH68" s="4">
        <f t="shared" si="13"/>
        <v>0</v>
      </c>
      <c r="AI68" s="4">
        <f t="shared" si="13"/>
        <v>0</v>
      </c>
    </row>
    <row r="69" spans="2:35" ht="14" thickBot="1">
      <c r="B69" s="85"/>
      <c r="C69" s="34"/>
      <c r="D69" s="34">
        <f>'2016 Fixtures'!F81</f>
        <v>3</v>
      </c>
      <c r="E69" s="34" t="str">
        <f>'2016 Fixtures'!I81</f>
        <v>Rhubarbarians (Heath)</v>
      </c>
      <c r="F69">
        <v>199</v>
      </c>
      <c r="G69" s="34" t="str">
        <f t="shared" si="5"/>
        <v>lost to</v>
      </c>
      <c r="H69" s="34">
        <f>'2016 Fixtures'!H81</f>
        <v>2</v>
      </c>
      <c r="I69" s="34" t="str">
        <f>'2016 Fixtures'!K81</f>
        <v>Mustard Pots (Sam)</v>
      </c>
      <c r="J69">
        <v>206.5</v>
      </c>
      <c r="K69" s="179"/>
      <c r="L69" s="4">
        <f>IF($F69="","",IF($F69=$J69,"-",IF($F69&gt;$J69,'2016 Fixtures'!F81,'2016 Fixtures'!$H81)))</f>
        <v>2</v>
      </c>
      <c r="M69" s="4">
        <f>IF($F69="","",IF($F69=$J69,"-",IF($F69&lt;$J69,'2016 Fixtures'!F81,'2016 Fixtures'!$H81)))</f>
        <v>3</v>
      </c>
      <c r="N69" s="10" t="str">
        <f>IF($F69="","",IF($F69=$J69,'2016 Fixtures'!F81,"-"))</f>
        <v>-</v>
      </c>
      <c r="O69" s="10" t="str">
        <f>IF($F69="","",IF($F69=$J69,'2016 Fixtures'!H81,"-"))</f>
        <v>-</v>
      </c>
      <c r="P69" s="4">
        <f t="shared" si="14"/>
        <v>0</v>
      </c>
      <c r="Q69" s="4">
        <f t="shared" si="12"/>
        <v>206.5</v>
      </c>
      <c r="R69" s="4">
        <f t="shared" si="12"/>
        <v>199</v>
      </c>
      <c r="S69" s="4">
        <f t="shared" si="12"/>
        <v>0</v>
      </c>
      <c r="T69" s="4">
        <f t="shared" si="12"/>
        <v>0</v>
      </c>
      <c r="U69" s="4">
        <f t="shared" si="12"/>
        <v>0</v>
      </c>
      <c r="V69" s="4">
        <f t="shared" si="12"/>
        <v>0</v>
      </c>
      <c r="W69" s="4">
        <f t="shared" si="12"/>
        <v>0</v>
      </c>
      <c r="X69" s="4">
        <f t="shared" si="12"/>
        <v>0</v>
      </c>
      <c r="Y69" s="4">
        <f t="shared" si="12"/>
        <v>0</v>
      </c>
      <c r="Z69" s="4">
        <f t="shared" si="15"/>
        <v>0</v>
      </c>
      <c r="AA69" s="4">
        <f t="shared" si="13"/>
        <v>199</v>
      </c>
      <c r="AB69" s="4">
        <f t="shared" si="13"/>
        <v>206.5</v>
      </c>
      <c r="AC69" s="4">
        <f t="shared" si="13"/>
        <v>0</v>
      </c>
      <c r="AD69" s="4">
        <f t="shared" si="13"/>
        <v>0</v>
      </c>
      <c r="AE69" s="4">
        <f t="shared" si="13"/>
        <v>0</v>
      </c>
      <c r="AF69" s="4">
        <f t="shared" si="13"/>
        <v>0</v>
      </c>
      <c r="AG69" s="4">
        <f t="shared" si="13"/>
        <v>0</v>
      </c>
      <c r="AH69" s="4">
        <f t="shared" si="13"/>
        <v>0</v>
      </c>
      <c r="AI69" s="4">
        <f t="shared" si="13"/>
        <v>0</v>
      </c>
    </row>
    <row r="70" spans="2:35">
      <c r="B70" s="90">
        <f>'2016 Fixtures'!C82</f>
        <v>14</v>
      </c>
      <c r="C70" s="21">
        <f>'2016 Fixtures'!D82</f>
        <v>14</v>
      </c>
      <c r="D70" s="21">
        <f>'2016 Fixtures'!F82</f>
        <v>5</v>
      </c>
      <c r="E70" s="21" t="str">
        <f>'2016 Fixtures'!I82</f>
        <v>Dark Side (Anand)</v>
      </c>
      <c r="F70">
        <v>128.5</v>
      </c>
      <c r="G70" s="21" t="str">
        <f t="shared" ref="G70:G106" si="16">IF(F70="","",IF(F70=J70,"drew with",IF(F70&gt;J70,"defeated","lost to")))</f>
        <v>lost to</v>
      </c>
      <c r="H70" s="21">
        <f>'2016 Fixtures'!H82</f>
        <v>1</v>
      </c>
      <c r="I70" s="21" t="str">
        <f>'2016 Fixtures'!K82</f>
        <v>Roofa's Squadron (Raife)</v>
      </c>
      <c r="J70">
        <v>165</v>
      </c>
      <c r="K70" s="179"/>
      <c r="L70" s="4">
        <f>IF($F70="","",IF($F70=$J70,"-",IF($F70&gt;$J70,'2016 Fixtures'!F82,'2016 Fixtures'!$H82)))</f>
        <v>1</v>
      </c>
      <c r="M70" s="4">
        <f>IF($F70="","",IF($F70=$J70,"-",IF($F70&lt;$J70,'2016 Fixtures'!F82,'2016 Fixtures'!$H82)))</f>
        <v>5</v>
      </c>
      <c r="N70" s="10" t="str">
        <f>IF($F70="","",IF($F70=$J70,'2016 Fixtures'!F82,"-"))</f>
        <v>-</v>
      </c>
      <c r="O70" s="10" t="str">
        <f>IF($F70="","",IF($F70=$J70,'2016 Fixtures'!H82,"-"))</f>
        <v>-</v>
      </c>
      <c r="P70" s="4">
        <f t="shared" si="14"/>
        <v>165</v>
      </c>
      <c r="Q70" s="4">
        <f t="shared" si="12"/>
        <v>0</v>
      </c>
      <c r="R70" s="4">
        <f t="shared" si="12"/>
        <v>0</v>
      </c>
      <c r="S70" s="4">
        <f t="shared" si="12"/>
        <v>0</v>
      </c>
      <c r="T70" s="4">
        <f t="shared" si="12"/>
        <v>128.5</v>
      </c>
      <c r="U70" s="4">
        <f t="shared" si="12"/>
        <v>0</v>
      </c>
      <c r="V70" s="4">
        <f t="shared" si="12"/>
        <v>0</v>
      </c>
      <c r="W70" s="4">
        <f t="shared" si="12"/>
        <v>0</v>
      </c>
      <c r="X70" s="4">
        <f t="shared" si="12"/>
        <v>0</v>
      </c>
      <c r="Y70" s="4">
        <f t="shared" si="12"/>
        <v>0</v>
      </c>
      <c r="Z70" s="4">
        <f t="shared" si="15"/>
        <v>128.5</v>
      </c>
      <c r="AA70" s="4">
        <f t="shared" si="13"/>
        <v>0</v>
      </c>
      <c r="AB70" s="4">
        <f t="shared" si="13"/>
        <v>0</v>
      </c>
      <c r="AC70" s="4">
        <f t="shared" si="13"/>
        <v>0</v>
      </c>
      <c r="AD70" s="4">
        <f t="shared" si="13"/>
        <v>165</v>
      </c>
      <c r="AE70" s="4">
        <f t="shared" si="13"/>
        <v>0</v>
      </c>
      <c r="AF70" s="4">
        <f t="shared" si="13"/>
        <v>0</v>
      </c>
      <c r="AG70" s="4">
        <f t="shared" si="13"/>
        <v>0</v>
      </c>
      <c r="AH70" s="4">
        <f t="shared" si="13"/>
        <v>0</v>
      </c>
      <c r="AI70" s="4">
        <f t="shared" si="13"/>
        <v>0</v>
      </c>
    </row>
    <row r="71" spans="2:35">
      <c r="B71" s="43" t="str">
        <f>'2016 Fixtures'!C83</f>
        <v/>
      </c>
      <c r="C71" s="14" t="str">
        <f>'2016 Fixtures'!D83</f>
        <v/>
      </c>
      <c r="D71" s="14">
        <f>'2016 Fixtures'!F83</f>
        <v>7</v>
      </c>
      <c r="E71" s="14" t="str">
        <f>'2016 Fixtures'!I83</f>
        <v>Twaddstars (Andrew T)</v>
      </c>
      <c r="F71">
        <v>163.5</v>
      </c>
      <c r="G71" s="14" t="str">
        <f t="shared" si="16"/>
        <v>lost to</v>
      </c>
      <c r="H71" s="14">
        <f>'2016 Fixtures'!H83</f>
        <v>2</v>
      </c>
      <c r="I71" s="14" t="str">
        <f>'2016 Fixtures'!K83</f>
        <v>Mustard Pots (Sam)</v>
      </c>
      <c r="J71">
        <v>226</v>
      </c>
      <c r="K71" s="179"/>
      <c r="L71" s="4">
        <f>IF($F71="","",IF($F71=$J71,"-",IF($F71&gt;$J71,'2016 Fixtures'!F83,'2016 Fixtures'!$H83)))</f>
        <v>2</v>
      </c>
      <c r="M71" s="4">
        <f>IF($F71="","",IF($F71=$J71,"-",IF($F71&lt;$J71,'2016 Fixtures'!F83,'2016 Fixtures'!$H83)))</f>
        <v>7</v>
      </c>
      <c r="N71" s="10" t="str">
        <f>IF($F71="","",IF($F71=$J71,'2016 Fixtures'!F83,"-"))</f>
        <v>-</v>
      </c>
      <c r="O71" s="10" t="str">
        <f>IF($F71="","",IF($F71=$J71,'2016 Fixtures'!H83,"-"))</f>
        <v>-</v>
      </c>
      <c r="P71" s="4">
        <f t="shared" si="14"/>
        <v>0</v>
      </c>
      <c r="Q71" s="4">
        <f t="shared" si="12"/>
        <v>226</v>
      </c>
      <c r="R71" s="4">
        <f t="shared" si="12"/>
        <v>0</v>
      </c>
      <c r="S71" s="4">
        <f t="shared" si="12"/>
        <v>0</v>
      </c>
      <c r="T71" s="4">
        <f t="shared" si="12"/>
        <v>0</v>
      </c>
      <c r="U71" s="4">
        <f t="shared" si="12"/>
        <v>0</v>
      </c>
      <c r="V71" s="4">
        <f t="shared" si="12"/>
        <v>163.5</v>
      </c>
      <c r="W71" s="4">
        <f t="shared" si="12"/>
        <v>0</v>
      </c>
      <c r="X71" s="4">
        <f t="shared" si="12"/>
        <v>0</v>
      </c>
      <c r="Y71" s="4">
        <f t="shared" si="12"/>
        <v>0</v>
      </c>
      <c r="Z71" s="4">
        <f t="shared" si="15"/>
        <v>0</v>
      </c>
      <c r="AA71" s="4">
        <f t="shared" si="13"/>
        <v>163.5</v>
      </c>
      <c r="AB71" s="4">
        <f t="shared" si="13"/>
        <v>0</v>
      </c>
      <c r="AC71" s="4">
        <f t="shared" si="13"/>
        <v>0</v>
      </c>
      <c r="AD71" s="4">
        <f t="shared" si="13"/>
        <v>0</v>
      </c>
      <c r="AE71" s="4">
        <f t="shared" si="13"/>
        <v>0</v>
      </c>
      <c r="AF71" s="4">
        <f t="shared" si="13"/>
        <v>226</v>
      </c>
      <c r="AG71" s="4">
        <f t="shared" si="13"/>
        <v>0</v>
      </c>
      <c r="AH71" s="4">
        <f t="shared" si="13"/>
        <v>0</v>
      </c>
      <c r="AI71" s="4">
        <f t="shared" si="13"/>
        <v>0</v>
      </c>
    </row>
    <row r="72" spans="2:35">
      <c r="B72" s="43" t="str">
        <f>'2016 Fixtures'!C84</f>
        <v/>
      </c>
      <c r="C72" s="14" t="str">
        <f>'2016 Fixtures'!D84</f>
        <v/>
      </c>
      <c r="D72" s="14">
        <f>'2016 Fixtures'!F84</f>
        <v>8</v>
      </c>
      <c r="E72" s="14" t="str">
        <f>'2016 Fixtures'!I84</f>
        <v>Real Saints (Ross)</v>
      </c>
      <c r="F72">
        <v>188.5</v>
      </c>
      <c r="G72" s="14" t="str">
        <f t="shared" si="16"/>
        <v>lost to</v>
      </c>
      <c r="H72" s="14">
        <f>'2016 Fixtures'!H84</f>
        <v>3</v>
      </c>
      <c r="I72" s="14" t="str">
        <f>'2016 Fixtures'!K84</f>
        <v>Rhubarbarians (Heath)</v>
      </c>
      <c r="J72">
        <v>197</v>
      </c>
      <c r="K72" s="179"/>
      <c r="L72" s="4">
        <f>IF($F72="","",IF($F72=$J72,"-",IF($F72&gt;$J72,'2016 Fixtures'!F84,'2016 Fixtures'!$H84)))</f>
        <v>3</v>
      </c>
      <c r="M72" s="4">
        <f>IF($F72="","",IF($F72=$J72,"-",IF($F72&lt;$J72,'2016 Fixtures'!F84,'2016 Fixtures'!$H84)))</f>
        <v>8</v>
      </c>
      <c r="N72" s="10" t="str">
        <f>IF($F72="","",IF($F72=$J72,'2016 Fixtures'!F84,"-"))</f>
        <v>-</v>
      </c>
      <c r="O72" s="10" t="str">
        <f>IF($F72="","",IF($F72=$J72,'2016 Fixtures'!H84,"-"))</f>
        <v>-</v>
      </c>
      <c r="P72" s="4">
        <f t="shared" si="14"/>
        <v>0</v>
      </c>
      <c r="Q72" s="4">
        <f t="shared" si="12"/>
        <v>0</v>
      </c>
      <c r="R72" s="4">
        <f t="shared" si="12"/>
        <v>197</v>
      </c>
      <c r="S72" s="4">
        <f t="shared" si="12"/>
        <v>0</v>
      </c>
      <c r="T72" s="4">
        <f t="shared" si="12"/>
        <v>0</v>
      </c>
      <c r="U72" s="4">
        <f t="shared" si="12"/>
        <v>0</v>
      </c>
      <c r="V72" s="4">
        <f t="shared" si="12"/>
        <v>0</v>
      </c>
      <c r="W72" s="4">
        <f t="shared" si="12"/>
        <v>188.5</v>
      </c>
      <c r="X72" s="4">
        <f t="shared" si="12"/>
        <v>0</v>
      </c>
      <c r="Y72" s="4">
        <f t="shared" si="12"/>
        <v>0</v>
      </c>
      <c r="Z72" s="4">
        <f t="shared" si="15"/>
        <v>0</v>
      </c>
      <c r="AA72" s="4">
        <f t="shared" si="13"/>
        <v>0</v>
      </c>
      <c r="AB72" s="4">
        <f t="shared" si="13"/>
        <v>188.5</v>
      </c>
      <c r="AC72" s="4">
        <f t="shared" si="13"/>
        <v>0</v>
      </c>
      <c r="AD72" s="4">
        <f t="shared" si="13"/>
        <v>0</v>
      </c>
      <c r="AE72" s="4">
        <f t="shared" si="13"/>
        <v>0</v>
      </c>
      <c r="AF72" s="4">
        <f t="shared" si="13"/>
        <v>0</v>
      </c>
      <c r="AG72" s="4">
        <f t="shared" si="13"/>
        <v>197</v>
      </c>
      <c r="AH72" s="4">
        <f t="shared" si="13"/>
        <v>0</v>
      </c>
      <c r="AI72" s="4">
        <f t="shared" si="13"/>
        <v>0</v>
      </c>
    </row>
    <row r="73" spans="2:35">
      <c r="B73" s="43" t="str">
        <f>'2016 Fixtures'!C85</f>
        <v/>
      </c>
      <c r="C73" s="14" t="str">
        <f>'2016 Fixtures'!D85</f>
        <v/>
      </c>
      <c r="D73" s="14">
        <f>'2016 Fixtures'!F85</f>
        <v>9</v>
      </c>
      <c r="E73" s="14" t="str">
        <f>'2016 Fixtures'!I85</f>
        <v>Karl's Krushers (Karl)</v>
      </c>
      <c r="F73">
        <v>181</v>
      </c>
      <c r="G73" s="14" t="str">
        <f t="shared" si="16"/>
        <v>defeated</v>
      </c>
      <c r="H73" s="14">
        <f>'2016 Fixtures'!H85</f>
        <v>4</v>
      </c>
      <c r="I73" s="14" t="str">
        <f>'2016 Fixtures'!K85</f>
        <v>May Blooms (Toby)</v>
      </c>
      <c r="J73">
        <v>163</v>
      </c>
      <c r="K73" s="179"/>
      <c r="L73" s="4">
        <f>IF($F73="","",IF($F73=$J73,"-",IF($F73&gt;$J73,'2016 Fixtures'!F85,'2016 Fixtures'!$H85)))</f>
        <v>9</v>
      </c>
      <c r="M73" s="4">
        <f>IF($F73="","",IF($F73=$J73,"-",IF($F73&lt;$J73,'2016 Fixtures'!F85,'2016 Fixtures'!$H85)))</f>
        <v>4</v>
      </c>
      <c r="N73" s="10" t="str">
        <f>IF($F73="","",IF($F73=$J73,'2016 Fixtures'!F85,"-"))</f>
        <v>-</v>
      </c>
      <c r="O73" s="10" t="str">
        <f>IF($F73="","",IF($F73=$J73,'2016 Fixtures'!H85,"-"))</f>
        <v>-</v>
      </c>
      <c r="P73" s="4">
        <f t="shared" si="14"/>
        <v>0</v>
      </c>
      <c r="Q73" s="4">
        <f t="shared" si="12"/>
        <v>0</v>
      </c>
      <c r="R73" s="4">
        <f t="shared" si="12"/>
        <v>0</v>
      </c>
      <c r="S73" s="4">
        <f t="shared" si="12"/>
        <v>163</v>
      </c>
      <c r="T73" s="4">
        <f t="shared" si="12"/>
        <v>0</v>
      </c>
      <c r="U73" s="4">
        <f t="shared" si="12"/>
        <v>0</v>
      </c>
      <c r="V73" s="4">
        <f t="shared" si="12"/>
        <v>0</v>
      </c>
      <c r="W73" s="4">
        <f t="shared" si="12"/>
        <v>0</v>
      </c>
      <c r="X73" s="4">
        <f t="shared" si="12"/>
        <v>181</v>
      </c>
      <c r="Y73" s="4">
        <f t="shared" si="12"/>
        <v>0</v>
      </c>
      <c r="Z73" s="4">
        <f t="shared" si="15"/>
        <v>0</v>
      </c>
      <c r="AA73" s="4">
        <f t="shared" si="13"/>
        <v>0</v>
      </c>
      <c r="AB73" s="4">
        <f t="shared" si="13"/>
        <v>0</v>
      </c>
      <c r="AC73" s="4">
        <f t="shared" si="13"/>
        <v>181</v>
      </c>
      <c r="AD73" s="4">
        <f t="shared" si="13"/>
        <v>0</v>
      </c>
      <c r="AE73" s="4">
        <f t="shared" si="13"/>
        <v>0</v>
      </c>
      <c r="AF73" s="4">
        <f t="shared" si="13"/>
        <v>0</v>
      </c>
      <c r="AG73" s="4">
        <f t="shared" si="13"/>
        <v>0</v>
      </c>
      <c r="AH73" s="4">
        <f t="shared" si="13"/>
        <v>163</v>
      </c>
      <c r="AI73" s="4">
        <f t="shared" si="13"/>
        <v>0</v>
      </c>
    </row>
    <row r="74" spans="2:35" ht="14" thickBot="1">
      <c r="B74" s="85"/>
      <c r="C74" s="34"/>
      <c r="D74" s="34">
        <f>'2016 Fixtures'!F86</f>
        <v>6</v>
      </c>
      <c r="E74" s="34" t="str">
        <f>'2016 Fixtures'!I86</f>
        <v>Rapid Sossage (Michael)</v>
      </c>
      <c r="F74">
        <v>210</v>
      </c>
      <c r="G74" s="34" t="str">
        <f t="shared" si="16"/>
        <v>defeated</v>
      </c>
      <c r="H74" s="34">
        <f>'2016 Fixtures'!H86</f>
        <v>10</v>
      </c>
      <c r="I74" s="34" t="str">
        <f>'2016 Fixtures'!K86</f>
        <v>Buddha's Brewsers (Paul)</v>
      </c>
      <c r="J74">
        <v>135</v>
      </c>
      <c r="K74" s="179"/>
      <c r="L74" s="4">
        <f>IF($F74="","",IF($F74=$J74,"-",IF($F74&gt;$J74,'2016 Fixtures'!F86,'2016 Fixtures'!$H86)))</f>
        <v>6</v>
      </c>
      <c r="M74" s="4">
        <f>IF($F74="","",IF($F74=$J74,"-",IF($F74&lt;$J74,'2016 Fixtures'!F86,'2016 Fixtures'!$H86)))</f>
        <v>10</v>
      </c>
      <c r="N74" s="10" t="str">
        <f>IF($F74="","",IF($F74=$J74,'2016 Fixtures'!F86,"-"))</f>
        <v>-</v>
      </c>
      <c r="O74" s="10" t="str">
        <f>IF($F74="","",IF($F74=$J74,'2016 Fixtures'!H86,"-"))</f>
        <v>-</v>
      </c>
      <c r="P74" s="4">
        <f t="shared" si="14"/>
        <v>0</v>
      </c>
      <c r="Q74" s="4">
        <f t="shared" si="12"/>
        <v>0</v>
      </c>
      <c r="R74" s="4">
        <f t="shared" si="12"/>
        <v>0</v>
      </c>
      <c r="S74" s="4">
        <f t="shared" si="12"/>
        <v>0</v>
      </c>
      <c r="T74" s="4">
        <f t="shared" si="12"/>
        <v>0</v>
      </c>
      <c r="U74" s="4">
        <f t="shared" si="12"/>
        <v>210</v>
      </c>
      <c r="V74" s="4">
        <f t="shared" si="12"/>
        <v>0</v>
      </c>
      <c r="W74" s="4">
        <f t="shared" si="12"/>
        <v>0</v>
      </c>
      <c r="X74" s="4">
        <f t="shared" si="12"/>
        <v>0</v>
      </c>
      <c r="Y74" s="4">
        <f t="shared" si="12"/>
        <v>135</v>
      </c>
      <c r="Z74" s="4">
        <f t="shared" si="15"/>
        <v>0</v>
      </c>
      <c r="AA74" s="4">
        <f t="shared" si="13"/>
        <v>0</v>
      </c>
      <c r="AB74" s="4">
        <f t="shared" si="13"/>
        <v>0</v>
      </c>
      <c r="AC74" s="4">
        <f t="shared" si="13"/>
        <v>0</v>
      </c>
      <c r="AD74" s="4">
        <f t="shared" si="13"/>
        <v>0</v>
      </c>
      <c r="AE74" s="4">
        <f t="shared" si="13"/>
        <v>135</v>
      </c>
      <c r="AF74" s="4">
        <f t="shared" si="13"/>
        <v>0</v>
      </c>
      <c r="AG74" s="4">
        <f t="shared" si="13"/>
        <v>0</v>
      </c>
      <c r="AH74" s="4">
        <f t="shared" si="13"/>
        <v>0</v>
      </c>
      <c r="AI74" s="4">
        <f t="shared" si="13"/>
        <v>210</v>
      </c>
    </row>
    <row r="75" spans="2:35">
      <c r="B75" s="90">
        <f>'2016 Fixtures'!C87</f>
        <v>15</v>
      </c>
      <c r="C75" s="21">
        <f>'2016 Fixtures'!D87</f>
        <v>15</v>
      </c>
      <c r="D75" s="21">
        <f>'2016 Fixtures'!F87</f>
        <v>1</v>
      </c>
      <c r="E75" s="21" t="str">
        <f>'2016 Fixtures'!I87</f>
        <v>Roofa's Squadron (Raife)</v>
      </c>
      <c r="F75">
        <v>109</v>
      </c>
      <c r="G75" s="21" t="str">
        <f t="shared" si="16"/>
        <v>lost to</v>
      </c>
      <c r="H75" s="21">
        <f>'2016 Fixtures'!H87</f>
        <v>6</v>
      </c>
      <c r="I75" s="21" t="str">
        <f>'2016 Fixtures'!K87</f>
        <v>Rapid Sossage (Michael)</v>
      </c>
      <c r="J75">
        <v>203</v>
      </c>
      <c r="K75" s="179"/>
      <c r="L75" s="4">
        <f>IF($F75="","",IF($F75=$J75,"-",IF($F75&gt;$J75,'2016 Fixtures'!F87,'2016 Fixtures'!$H87)))</f>
        <v>6</v>
      </c>
      <c r="M75" s="4">
        <f>IF($F75="","",IF($F75=$J75,"-",IF($F75&lt;$J75,'2016 Fixtures'!F87,'2016 Fixtures'!$H87)))</f>
        <v>1</v>
      </c>
      <c r="N75" s="10" t="str">
        <f>IF($F75="","",IF($F75=$J75,'2016 Fixtures'!F87,"-"))</f>
        <v>-</v>
      </c>
      <c r="O75" s="10" t="str">
        <f>IF($F75="","",IF($F75=$J75,'2016 Fixtures'!H87,"-"))</f>
        <v>-</v>
      </c>
      <c r="P75" s="4">
        <f t="shared" si="14"/>
        <v>109</v>
      </c>
      <c r="Q75" s="4">
        <f t="shared" si="12"/>
        <v>0</v>
      </c>
      <c r="R75" s="4">
        <f t="shared" si="12"/>
        <v>0</v>
      </c>
      <c r="S75" s="4">
        <f t="shared" si="12"/>
        <v>0</v>
      </c>
      <c r="T75" s="4">
        <f t="shared" si="12"/>
        <v>0</v>
      </c>
      <c r="U75" s="4">
        <f t="shared" si="12"/>
        <v>203</v>
      </c>
      <c r="V75" s="4">
        <f t="shared" si="12"/>
        <v>0</v>
      </c>
      <c r="W75" s="4">
        <f t="shared" si="12"/>
        <v>0</v>
      </c>
      <c r="X75" s="4">
        <f t="shared" si="12"/>
        <v>0</v>
      </c>
      <c r="Y75" s="4">
        <f t="shared" si="12"/>
        <v>0</v>
      </c>
      <c r="Z75" s="4">
        <f t="shared" si="15"/>
        <v>203</v>
      </c>
      <c r="AA75" s="4">
        <f t="shared" si="13"/>
        <v>0</v>
      </c>
      <c r="AB75" s="4">
        <f t="shared" si="13"/>
        <v>0</v>
      </c>
      <c r="AC75" s="4">
        <f t="shared" si="13"/>
        <v>0</v>
      </c>
      <c r="AD75" s="4">
        <f t="shared" si="13"/>
        <v>0</v>
      </c>
      <c r="AE75" s="4">
        <f t="shared" si="13"/>
        <v>109</v>
      </c>
      <c r="AF75" s="4">
        <f t="shared" si="13"/>
        <v>0</v>
      </c>
      <c r="AG75" s="4">
        <f t="shared" si="13"/>
        <v>0</v>
      </c>
      <c r="AH75" s="4">
        <f t="shared" si="13"/>
        <v>0</v>
      </c>
      <c r="AI75" s="4">
        <f t="shared" si="13"/>
        <v>0</v>
      </c>
    </row>
    <row r="76" spans="2:35">
      <c r="B76" s="43" t="str">
        <f>'2016 Fixtures'!C88</f>
        <v/>
      </c>
      <c r="C76" s="14" t="str">
        <f>'2016 Fixtures'!D88</f>
        <v/>
      </c>
      <c r="D76" s="14">
        <f>'2016 Fixtures'!F88</f>
        <v>2</v>
      </c>
      <c r="E76" s="14" t="str">
        <f>'2016 Fixtures'!I88</f>
        <v>Mustard Pots (Sam)</v>
      </c>
      <c r="F76">
        <v>247.5</v>
      </c>
      <c r="G76" s="14" t="str">
        <f>IF(F76="","",IF(F76=J76,"drew with",IF(F76&gt;J76,"defeated","lost to")))</f>
        <v>defeated</v>
      </c>
      <c r="H76" s="14">
        <f>'2016 Fixtures'!H88</f>
        <v>8</v>
      </c>
      <c r="I76" s="14" t="str">
        <f>'2016 Fixtures'!K88</f>
        <v>Real Saints (Ross)</v>
      </c>
      <c r="J76">
        <v>202.5</v>
      </c>
      <c r="K76" s="179"/>
      <c r="L76" s="4">
        <f>IF($F76="","",IF($F76=$J76,"-",IF($F76&gt;$J76,'2016 Fixtures'!F88,'2016 Fixtures'!$H88)))</f>
        <v>2</v>
      </c>
      <c r="M76" s="4">
        <f>IF($F76="","",IF($F76=$J76,"-",IF($F76&lt;$J76,'2016 Fixtures'!F88,'2016 Fixtures'!$H88)))</f>
        <v>8</v>
      </c>
      <c r="N76" s="10" t="str">
        <f>IF($F76="","",IF($F76=$J76,'2016 Fixtures'!F88,"-"))</f>
        <v>-</v>
      </c>
      <c r="O76" s="10" t="str">
        <f>IF($F76="","",IF($F76=$J76,'2016 Fixtures'!H88,"-"))</f>
        <v>-</v>
      </c>
      <c r="P76" s="4">
        <f t="shared" ref="P76:Y76" si="17">IF($D76=P$4,$F76,IF($H76=P$4,$J76,0))</f>
        <v>0</v>
      </c>
      <c r="Q76" s="4">
        <f t="shared" si="17"/>
        <v>247.5</v>
      </c>
      <c r="R76" s="4">
        <f t="shared" si="17"/>
        <v>0</v>
      </c>
      <c r="S76" s="4">
        <f t="shared" si="17"/>
        <v>0</v>
      </c>
      <c r="T76" s="4">
        <f t="shared" si="17"/>
        <v>0</v>
      </c>
      <c r="U76" s="4">
        <f t="shared" si="17"/>
        <v>0</v>
      </c>
      <c r="V76" s="4">
        <f t="shared" si="17"/>
        <v>0</v>
      </c>
      <c r="W76" s="4">
        <f t="shared" si="17"/>
        <v>202.5</v>
      </c>
      <c r="X76" s="4">
        <f t="shared" si="17"/>
        <v>0</v>
      </c>
      <c r="Y76" s="4">
        <f t="shared" si="17"/>
        <v>0</v>
      </c>
      <c r="Z76" s="4">
        <f t="shared" ref="Z76:AI76" si="18">IF($D76=Z$4,$J76,IF($H76=Z$4,$F76,0))</f>
        <v>0</v>
      </c>
      <c r="AA76" s="4">
        <f t="shared" si="18"/>
        <v>202.5</v>
      </c>
      <c r="AB76" s="4">
        <f t="shared" si="18"/>
        <v>0</v>
      </c>
      <c r="AC76" s="4">
        <f t="shared" si="18"/>
        <v>0</v>
      </c>
      <c r="AD76" s="4">
        <f t="shared" si="18"/>
        <v>0</v>
      </c>
      <c r="AE76" s="4">
        <f t="shared" si="18"/>
        <v>0</v>
      </c>
      <c r="AF76" s="4">
        <f t="shared" si="18"/>
        <v>0</v>
      </c>
      <c r="AG76" s="4">
        <f t="shared" si="18"/>
        <v>247.5</v>
      </c>
      <c r="AH76" s="4">
        <f t="shared" si="18"/>
        <v>0</v>
      </c>
      <c r="AI76" s="4">
        <f t="shared" si="18"/>
        <v>0</v>
      </c>
    </row>
    <row r="77" spans="2:35">
      <c r="B77" s="43" t="str">
        <f>'2016 Fixtures'!C89</f>
        <v/>
      </c>
      <c r="C77" s="14" t="str">
        <f>'2016 Fixtures'!D89</f>
        <v/>
      </c>
      <c r="D77" s="14">
        <f>'2016 Fixtures'!F89</f>
        <v>3</v>
      </c>
      <c r="E77" s="14" t="str">
        <f>'2016 Fixtures'!I89</f>
        <v>Rhubarbarians (Heath)</v>
      </c>
      <c r="F77">
        <v>203</v>
      </c>
      <c r="G77" s="14" t="str">
        <f t="shared" si="16"/>
        <v>defeated</v>
      </c>
      <c r="H77" s="14">
        <f>'2016 Fixtures'!H89</f>
        <v>9</v>
      </c>
      <c r="I77" s="14" t="str">
        <f>'2016 Fixtures'!K89</f>
        <v>Karl's Krushers (Karl)</v>
      </c>
      <c r="J77">
        <v>158.5</v>
      </c>
      <c r="K77" s="179"/>
      <c r="L77" s="4">
        <f>IF($F77="","",IF($F77=$J77,"-",IF($F77&gt;$J77,'2016 Fixtures'!F89,'2016 Fixtures'!$H89)))</f>
        <v>3</v>
      </c>
      <c r="M77" s="4">
        <f>IF($F77="","",IF($F77=$J77,"-",IF($F77&lt;$J77,'2016 Fixtures'!F89,'2016 Fixtures'!$H89)))</f>
        <v>9</v>
      </c>
      <c r="N77" s="10" t="str">
        <f>IF($F77="","",IF($F77=$J77,'2016 Fixtures'!F89,"-"))</f>
        <v>-</v>
      </c>
      <c r="O77" s="10" t="str">
        <f>IF($F77="","",IF($F77=$J77,'2016 Fixtures'!H89,"-"))</f>
        <v>-</v>
      </c>
      <c r="P77" s="4">
        <f t="shared" si="14"/>
        <v>0</v>
      </c>
      <c r="Q77" s="4">
        <f t="shared" si="12"/>
        <v>0</v>
      </c>
      <c r="R77" s="4">
        <f t="shared" si="12"/>
        <v>203</v>
      </c>
      <c r="S77" s="4">
        <f t="shared" si="12"/>
        <v>0</v>
      </c>
      <c r="T77" s="4">
        <f t="shared" si="12"/>
        <v>0</v>
      </c>
      <c r="U77" s="4">
        <f t="shared" si="12"/>
        <v>0</v>
      </c>
      <c r="V77" s="4">
        <f t="shared" si="12"/>
        <v>0</v>
      </c>
      <c r="W77" s="4">
        <f t="shared" si="12"/>
        <v>0</v>
      </c>
      <c r="X77" s="4">
        <f t="shared" si="12"/>
        <v>158.5</v>
      </c>
      <c r="Y77" s="4">
        <f t="shared" si="12"/>
        <v>0</v>
      </c>
      <c r="Z77" s="4">
        <f t="shared" si="15"/>
        <v>0</v>
      </c>
      <c r="AA77" s="4">
        <f t="shared" si="13"/>
        <v>0</v>
      </c>
      <c r="AB77" s="4">
        <f t="shared" si="13"/>
        <v>158.5</v>
      </c>
      <c r="AC77" s="4">
        <f t="shared" si="13"/>
        <v>0</v>
      </c>
      <c r="AD77" s="4">
        <f t="shared" si="13"/>
        <v>0</v>
      </c>
      <c r="AE77" s="4">
        <f t="shared" si="13"/>
        <v>0</v>
      </c>
      <c r="AF77" s="4">
        <f t="shared" si="13"/>
        <v>0</v>
      </c>
      <c r="AG77" s="4">
        <f t="shared" si="13"/>
        <v>0</v>
      </c>
      <c r="AH77" s="4">
        <f t="shared" si="13"/>
        <v>203</v>
      </c>
      <c r="AI77" s="4">
        <f t="shared" si="13"/>
        <v>0</v>
      </c>
    </row>
    <row r="78" spans="2:35">
      <c r="B78" s="43" t="str">
        <f>'2016 Fixtures'!C90</f>
        <v/>
      </c>
      <c r="C78" s="14" t="str">
        <f>'2016 Fixtures'!D90</f>
        <v/>
      </c>
      <c r="D78" s="14">
        <f>'2016 Fixtures'!F90</f>
        <v>4</v>
      </c>
      <c r="E78" s="14" t="str">
        <f>'2016 Fixtures'!I90</f>
        <v>May Blooms (Toby)</v>
      </c>
      <c r="F78">
        <v>179</v>
      </c>
      <c r="G78" s="14" t="str">
        <f t="shared" si="16"/>
        <v>defeated</v>
      </c>
      <c r="H78" s="14">
        <f>'2016 Fixtures'!H90</f>
        <v>10</v>
      </c>
      <c r="I78" s="14" t="str">
        <f>'2016 Fixtures'!K90</f>
        <v>Buddha's Brewsers (Paul)</v>
      </c>
      <c r="J78">
        <v>163.5</v>
      </c>
      <c r="K78" s="179"/>
      <c r="L78" s="4">
        <f>IF($F78="","",IF($F78=$J78,"-",IF($F78&gt;$J78,'2016 Fixtures'!F90,'2016 Fixtures'!$H90)))</f>
        <v>4</v>
      </c>
      <c r="M78" s="4">
        <f>IF($F78="","",IF($F78=$J78,"-",IF($F78&lt;$J78,'2016 Fixtures'!F90,'2016 Fixtures'!$H90)))</f>
        <v>10</v>
      </c>
      <c r="N78" s="10" t="str">
        <f>IF($F78="","",IF($F78=$J78,'2016 Fixtures'!F90,"-"))</f>
        <v>-</v>
      </c>
      <c r="O78" s="10" t="str">
        <f>IF($F78="","",IF($F78=$J78,'2016 Fixtures'!H90,"-"))</f>
        <v>-</v>
      </c>
      <c r="P78" s="4">
        <f t="shared" si="14"/>
        <v>0</v>
      </c>
      <c r="Q78" s="4">
        <f t="shared" si="12"/>
        <v>0</v>
      </c>
      <c r="R78" s="4">
        <f t="shared" si="12"/>
        <v>0</v>
      </c>
      <c r="S78" s="4">
        <f t="shared" si="12"/>
        <v>179</v>
      </c>
      <c r="T78" s="4">
        <f t="shared" si="12"/>
        <v>0</v>
      </c>
      <c r="U78" s="4">
        <f t="shared" si="12"/>
        <v>0</v>
      </c>
      <c r="V78" s="4">
        <f t="shared" si="12"/>
        <v>0</v>
      </c>
      <c r="W78" s="4">
        <f t="shared" si="12"/>
        <v>0</v>
      </c>
      <c r="X78" s="4">
        <f t="shared" si="12"/>
        <v>0</v>
      </c>
      <c r="Y78" s="4">
        <f t="shared" si="12"/>
        <v>163.5</v>
      </c>
      <c r="Z78" s="4">
        <f t="shared" si="15"/>
        <v>0</v>
      </c>
      <c r="AA78" s="4">
        <f t="shared" si="13"/>
        <v>0</v>
      </c>
      <c r="AB78" s="4">
        <f t="shared" si="13"/>
        <v>0</v>
      </c>
      <c r="AC78" s="4">
        <f t="shared" si="13"/>
        <v>163.5</v>
      </c>
      <c r="AD78" s="4">
        <f t="shared" si="13"/>
        <v>0</v>
      </c>
      <c r="AE78" s="4">
        <f t="shared" si="13"/>
        <v>0</v>
      </c>
      <c r="AF78" s="4">
        <f t="shared" si="13"/>
        <v>0</v>
      </c>
      <c r="AG78" s="4">
        <f t="shared" si="13"/>
        <v>0</v>
      </c>
      <c r="AH78" s="4">
        <f t="shared" si="13"/>
        <v>0</v>
      </c>
      <c r="AI78" s="4">
        <f t="shared" si="13"/>
        <v>179</v>
      </c>
    </row>
    <row r="79" spans="2:35" ht="14" thickBot="1">
      <c r="B79" s="85"/>
      <c r="C79" s="34"/>
      <c r="D79" s="34">
        <f>'2016 Fixtures'!F91</f>
        <v>5</v>
      </c>
      <c r="E79" s="34" t="str">
        <f>'2016 Fixtures'!I91</f>
        <v>Dark Side (Anand)</v>
      </c>
      <c r="F79">
        <v>235</v>
      </c>
      <c r="G79" s="34" t="str">
        <f t="shared" si="16"/>
        <v>defeated</v>
      </c>
      <c r="H79" s="34">
        <f>'2016 Fixtures'!H91</f>
        <v>7</v>
      </c>
      <c r="I79" s="34" t="str">
        <f>'2016 Fixtures'!K91</f>
        <v>Twaddstars (Andrew T)</v>
      </c>
      <c r="J79">
        <v>192.5</v>
      </c>
      <c r="K79" s="179"/>
      <c r="L79" s="4">
        <f>IF($F79="","",IF($F79=$J79,"-",IF($F79&gt;$J79,'2016 Fixtures'!F91,'2016 Fixtures'!$H91)))</f>
        <v>5</v>
      </c>
      <c r="M79" s="4">
        <f>IF($F79="","",IF($F79=$J79,"-",IF($F79&lt;$J79,'2016 Fixtures'!F91,'2016 Fixtures'!$H91)))</f>
        <v>7</v>
      </c>
      <c r="N79" s="10" t="str">
        <f>IF($F79="","",IF($F79=$J79,'2016 Fixtures'!F91,"-"))</f>
        <v>-</v>
      </c>
      <c r="O79" s="10" t="str">
        <f>IF($F79="","",IF($F79=$J79,'2016 Fixtures'!H91,"-"))</f>
        <v>-</v>
      </c>
      <c r="P79" s="4">
        <f t="shared" si="14"/>
        <v>0</v>
      </c>
      <c r="Q79" s="4">
        <f t="shared" si="12"/>
        <v>0</v>
      </c>
      <c r="R79" s="4">
        <f t="shared" si="12"/>
        <v>0</v>
      </c>
      <c r="S79" s="4">
        <f t="shared" si="12"/>
        <v>0</v>
      </c>
      <c r="T79" s="4">
        <f t="shared" si="12"/>
        <v>235</v>
      </c>
      <c r="U79" s="4">
        <f t="shared" si="12"/>
        <v>0</v>
      </c>
      <c r="V79" s="4">
        <f t="shared" si="12"/>
        <v>192.5</v>
      </c>
      <c r="W79" s="4">
        <f t="shared" si="12"/>
        <v>0</v>
      </c>
      <c r="X79" s="4">
        <f t="shared" si="12"/>
        <v>0</v>
      </c>
      <c r="Y79" s="4">
        <f t="shared" si="12"/>
        <v>0</v>
      </c>
      <c r="Z79" s="4">
        <f t="shared" si="15"/>
        <v>0</v>
      </c>
      <c r="AA79" s="4">
        <f t="shared" si="13"/>
        <v>0</v>
      </c>
      <c r="AB79" s="4">
        <f t="shared" si="13"/>
        <v>0</v>
      </c>
      <c r="AC79" s="4">
        <f t="shared" si="13"/>
        <v>0</v>
      </c>
      <c r="AD79" s="4">
        <f t="shared" si="13"/>
        <v>192.5</v>
      </c>
      <c r="AE79" s="4">
        <f t="shared" si="13"/>
        <v>0</v>
      </c>
      <c r="AF79" s="4">
        <f t="shared" si="13"/>
        <v>235</v>
      </c>
      <c r="AG79" s="4">
        <f t="shared" si="13"/>
        <v>0</v>
      </c>
      <c r="AH79" s="4">
        <f t="shared" si="13"/>
        <v>0</v>
      </c>
      <c r="AI79" s="4">
        <f t="shared" si="13"/>
        <v>0</v>
      </c>
    </row>
    <row r="80" spans="2:35">
      <c r="B80" s="90">
        <f>'2016 Fixtures'!C92</f>
        <v>16</v>
      </c>
      <c r="C80" s="21">
        <f>'2016 Fixtures'!D92</f>
        <v>16</v>
      </c>
      <c r="D80" s="21">
        <f>'2016 Fixtures'!F92</f>
        <v>7</v>
      </c>
      <c r="E80" s="21" t="str">
        <f>'2016 Fixtures'!I92</f>
        <v>Twaddstars (Andrew T)</v>
      </c>
      <c r="F80">
        <v>186.5</v>
      </c>
      <c r="G80" s="21" t="str">
        <f t="shared" si="16"/>
        <v>defeated</v>
      </c>
      <c r="H80" s="21">
        <f>'2016 Fixtures'!H92</f>
        <v>1</v>
      </c>
      <c r="I80" s="21" t="str">
        <f>'2016 Fixtures'!K92</f>
        <v>Roofa's Squadron (Raife)</v>
      </c>
      <c r="J80">
        <v>150.5</v>
      </c>
      <c r="K80" s="179"/>
      <c r="L80" s="4">
        <f>IF($F80="","",IF($F80=$J80,"-",IF($F80&gt;$J80,'2016 Fixtures'!F92,'2016 Fixtures'!$H92)))</f>
        <v>7</v>
      </c>
      <c r="M80" s="4">
        <f>IF($F80="","",IF($F80=$J80,"-",IF($F80&lt;$J80,'2016 Fixtures'!F92,'2016 Fixtures'!$H92)))</f>
        <v>1</v>
      </c>
      <c r="N80" s="10" t="str">
        <f>IF($F80="","",IF($F80=$J80,'2016 Fixtures'!F92,"-"))</f>
        <v>-</v>
      </c>
      <c r="O80" s="10" t="str">
        <f>IF($F80="","",IF($F80=$J80,'2016 Fixtures'!H92,"-"))</f>
        <v>-</v>
      </c>
      <c r="P80" s="4">
        <f t="shared" si="14"/>
        <v>150.5</v>
      </c>
      <c r="Q80" s="4">
        <f t="shared" si="12"/>
        <v>0</v>
      </c>
      <c r="R80" s="4">
        <f t="shared" si="12"/>
        <v>0</v>
      </c>
      <c r="S80" s="4">
        <f t="shared" si="12"/>
        <v>0</v>
      </c>
      <c r="T80" s="4">
        <f t="shared" si="12"/>
        <v>0</v>
      </c>
      <c r="U80" s="4">
        <f t="shared" si="12"/>
        <v>0</v>
      </c>
      <c r="V80" s="4">
        <f t="shared" si="12"/>
        <v>186.5</v>
      </c>
      <c r="W80" s="4">
        <f t="shared" si="12"/>
        <v>0</v>
      </c>
      <c r="X80" s="4">
        <f t="shared" si="12"/>
        <v>0</v>
      </c>
      <c r="Y80" s="4">
        <f t="shared" si="12"/>
        <v>0</v>
      </c>
      <c r="Z80" s="4">
        <f t="shared" si="15"/>
        <v>186.5</v>
      </c>
      <c r="AA80" s="4">
        <f t="shared" si="13"/>
        <v>0</v>
      </c>
      <c r="AB80" s="4">
        <f t="shared" si="13"/>
        <v>0</v>
      </c>
      <c r="AC80" s="4">
        <f t="shared" si="13"/>
        <v>0</v>
      </c>
      <c r="AD80" s="4">
        <f t="shared" si="13"/>
        <v>0</v>
      </c>
      <c r="AE80" s="4">
        <f t="shared" si="13"/>
        <v>0</v>
      </c>
      <c r="AF80" s="4">
        <f t="shared" si="13"/>
        <v>150.5</v>
      </c>
      <c r="AG80" s="4">
        <f t="shared" si="13"/>
        <v>0</v>
      </c>
      <c r="AH80" s="4">
        <f t="shared" si="13"/>
        <v>0</v>
      </c>
      <c r="AI80" s="4">
        <f t="shared" si="13"/>
        <v>0</v>
      </c>
    </row>
    <row r="81" spans="2:35">
      <c r="B81" s="43" t="str">
        <f>'2016 Fixtures'!C93</f>
        <v/>
      </c>
      <c r="C81" s="14" t="str">
        <f>'2016 Fixtures'!D93</f>
        <v/>
      </c>
      <c r="D81" s="14">
        <f>'2016 Fixtures'!F93</f>
        <v>4</v>
      </c>
      <c r="E81" s="14" t="str">
        <f>'2016 Fixtures'!I93</f>
        <v>May Blooms (Toby)</v>
      </c>
      <c r="F81">
        <v>205</v>
      </c>
      <c r="G81" s="14" t="str">
        <f t="shared" si="16"/>
        <v>lost to</v>
      </c>
      <c r="H81" s="14">
        <f>'2016 Fixtures'!H93</f>
        <v>2</v>
      </c>
      <c r="I81" s="14" t="str">
        <f>'2016 Fixtures'!K93</f>
        <v>Mustard Pots (Sam)</v>
      </c>
      <c r="J81">
        <v>206</v>
      </c>
      <c r="K81" s="179"/>
      <c r="L81" s="4">
        <f>IF($F81="","",IF($F81=$J81,"-",IF($F81&gt;$J81,'2016 Fixtures'!F93,'2016 Fixtures'!$H93)))</f>
        <v>2</v>
      </c>
      <c r="M81" s="4">
        <f>IF($F81="","",IF($F81=$J81,"-",IF($F81&lt;$J81,'2016 Fixtures'!F93,'2016 Fixtures'!$H93)))</f>
        <v>4</v>
      </c>
      <c r="N81" s="10" t="str">
        <f>IF($F81="","",IF($F81=$J81,'2016 Fixtures'!F93,"-"))</f>
        <v>-</v>
      </c>
      <c r="O81" s="10" t="str">
        <f>IF($F81="","",IF($F81=$J81,'2016 Fixtures'!H93,"-"))</f>
        <v>-</v>
      </c>
      <c r="P81" s="4">
        <f t="shared" si="14"/>
        <v>0</v>
      </c>
      <c r="Q81" s="4">
        <f t="shared" si="12"/>
        <v>206</v>
      </c>
      <c r="R81" s="4">
        <f t="shared" si="12"/>
        <v>0</v>
      </c>
      <c r="S81" s="4">
        <f t="shared" si="12"/>
        <v>205</v>
      </c>
      <c r="T81" s="4">
        <f t="shared" si="12"/>
        <v>0</v>
      </c>
      <c r="U81" s="4">
        <f t="shared" si="12"/>
        <v>0</v>
      </c>
      <c r="V81" s="4">
        <f t="shared" si="12"/>
        <v>0</v>
      </c>
      <c r="W81" s="4">
        <f t="shared" si="12"/>
        <v>0</v>
      </c>
      <c r="X81" s="4">
        <f t="shared" si="12"/>
        <v>0</v>
      </c>
      <c r="Y81" s="4">
        <f t="shared" si="12"/>
        <v>0</v>
      </c>
      <c r="Z81" s="4">
        <f t="shared" si="15"/>
        <v>0</v>
      </c>
      <c r="AA81" s="4">
        <f t="shared" si="13"/>
        <v>205</v>
      </c>
      <c r="AB81" s="4">
        <f t="shared" si="13"/>
        <v>0</v>
      </c>
      <c r="AC81" s="4">
        <f t="shared" si="13"/>
        <v>206</v>
      </c>
      <c r="AD81" s="4">
        <f t="shared" si="13"/>
        <v>0</v>
      </c>
      <c r="AE81" s="4">
        <f t="shared" si="13"/>
        <v>0</v>
      </c>
      <c r="AF81" s="4">
        <f t="shared" si="13"/>
        <v>0</v>
      </c>
      <c r="AG81" s="4">
        <f t="shared" si="13"/>
        <v>0</v>
      </c>
      <c r="AH81" s="4">
        <f t="shared" si="13"/>
        <v>0</v>
      </c>
      <c r="AI81" s="4">
        <f t="shared" si="13"/>
        <v>0</v>
      </c>
    </row>
    <row r="82" spans="2:35">
      <c r="B82" s="43" t="str">
        <f>'2016 Fixtures'!C94</f>
        <v/>
      </c>
      <c r="C82" s="14" t="str">
        <f>'2016 Fixtures'!D94</f>
        <v/>
      </c>
      <c r="D82" s="14">
        <f>'2016 Fixtures'!F94</f>
        <v>10</v>
      </c>
      <c r="E82" s="14" t="str">
        <f>'2016 Fixtures'!I94</f>
        <v>Buddha's Brewsers (Paul)</v>
      </c>
      <c r="F82">
        <v>200.5</v>
      </c>
      <c r="G82" s="14" t="str">
        <f t="shared" si="16"/>
        <v>defeated</v>
      </c>
      <c r="H82" s="14">
        <f>'2016 Fixtures'!H94</f>
        <v>3</v>
      </c>
      <c r="I82" s="14" t="str">
        <f>'2016 Fixtures'!K94</f>
        <v>Rhubarbarians (Heath)</v>
      </c>
      <c r="J82">
        <v>186</v>
      </c>
      <c r="K82" s="179"/>
      <c r="L82" s="4">
        <f>IF($F82="","",IF($F82=$J82,"-",IF($F82&gt;$J82,'2016 Fixtures'!F94,'2016 Fixtures'!$H94)))</f>
        <v>10</v>
      </c>
      <c r="M82" s="4">
        <f>IF($F82="","",IF($F82=$J82,"-",IF($F82&lt;$J82,'2016 Fixtures'!F94,'2016 Fixtures'!$H94)))</f>
        <v>3</v>
      </c>
      <c r="N82" s="10" t="str">
        <f>IF($F82="","",IF($F82=$J82,'2016 Fixtures'!F94,"-"))</f>
        <v>-</v>
      </c>
      <c r="O82" s="10" t="str">
        <f>IF($F82="","",IF($F82=$J82,'2016 Fixtures'!H94,"-"))</f>
        <v>-</v>
      </c>
      <c r="P82" s="4">
        <f t="shared" si="14"/>
        <v>0</v>
      </c>
      <c r="Q82" s="4">
        <f t="shared" si="12"/>
        <v>0</v>
      </c>
      <c r="R82" s="4">
        <f t="shared" si="12"/>
        <v>186</v>
      </c>
      <c r="S82" s="4">
        <f t="shared" si="12"/>
        <v>0</v>
      </c>
      <c r="T82" s="4">
        <f t="shared" si="12"/>
        <v>0</v>
      </c>
      <c r="U82" s="4">
        <f t="shared" si="12"/>
        <v>0</v>
      </c>
      <c r="V82" s="4">
        <f t="shared" si="12"/>
        <v>0</v>
      </c>
      <c r="W82" s="4">
        <f t="shared" si="12"/>
        <v>0</v>
      </c>
      <c r="X82" s="4">
        <f t="shared" si="12"/>
        <v>0</v>
      </c>
      <c r="Y82" s="4">
        <f t="shared" si="12"/>
        <v>200.5</v>
      </c>
      <c r="Z82" s="4">
        <f t="shared" si="15"/>
        <v>0</v>
      </c>
      <c r="AA82" s="4">
        <f t="shared" si="13"/>
        <v>0</v>
      </c>
      <c r="AB82" s="4">
        <f t="shared" si="13"/>
        <v>200.5</v>
      </c>
      <c r="AC82" s="4">
        <f t="shared" si="13"/>
        <v>0</v>
      </c>
      <c r="AD82" s="4">
        <f t="shared" si="13"/>
        <v>0</v>
      </c>
      <c r="AE82" s="4">
        <f t="shared" si="13"/>
        <v>0</v>
      </c>
      <c r="AF82" s="4">
        <f t="shared" si="13"/>
        <v>0</v>
      </c>
      <c r="AG82" s="4">
        <f t="shared" si="13"/>
        <v>0</v>
      </c>
      <c r="AH82" s="4">
        <f t="shared" si="13"/>
        <v>0</v>
      </c>
      <c r="AI82" s="4">
        <f t="shared" si="13"/>
        <v>186</v>
      </c>
    </row>
    <row r="83" spans="2:35">
      <c r="B83" s="43" t="str">
        <f>'2016 Fixtures'!C95</f>
        <v/>
      </c>
      <c r="C83" s="14" t="str">
        <f>'2016 Fixtures'!D95</f>
        <v/>
      </c>
      <c r="D83" s="14">
        <f>'2016 Fixtures'!F95</f>
        <v>8</v>
      </c>
      <c r="E83" s="14" t="str">
        <f>'2016 Fixtures'!I95</f>
        <v>Real Saints (Ross)</v>
      </c>
      <c r="F83">
        <v>206.5</v>
      </c>
      <c r="G83" s="14" t="str">
        <f t="shared" si="16"/>
        <v>lost to</v>
      </c>
      <c r="H83" s="14">
        <f>'2016 Fixtures'!H95</f>
        <v>5</v>
      </c>
      <c r="I83" s="14" t="str">
        <f>'2016 Fixtures'!K95</f>
        <v>Dark Side (Anand)</v>
      </c>
      <c r="J83">
        <v>211.5</v>
      </c>
      <c r="K83" s="179"/>
      <c r="L83" s="4">
        <f>IF($F83="","",IF($F83=$J83,"-",IF($F83&gt;$J83,'2016 Fixtures'!F95,'2016 Fixtures'!$H95)))</f>
        <v>5</v>
      </c>
      <c r="M83" s="4">
        <f>IF($F83="","",IF($F83=$J83,"-",IF($F83&lt;$J83,'2016 Fixtures'!F95,'2016 Fixtures'!$H95)))</f>
        <v>8</v>
      </c>
      <c r="N83" s="10" t="str">
        <f>IF($F83="","",IF($F83=$J83,'2016 Fixtures'!F95,"-"))</f>
        <v>-</v>
      </c>
      <c r="O83" s="10" t="str">
        <f>IF($F83="","",IF($F83=$J83,'2016 Fixtures'!H95,"-"))</f>
        <v>-</v>
      </c>
      <c r="P83" s="4">
        <f t="shared" si="14"/>
        <v>0</v>
      </c>
      <c r="Q83" s="4">
        <f t="shared" si="12"/>
        <v>0</v>
      </c>
      <c r="R83" s="4">
        <f t="shared" si="12"/>
        <v>0</v>
      </c>
      <c r="S83" s="4">
        <f t="shared" si="12"/>
        <v>0</v>
      </c>
      <c r="T83" s="4">
        <f t="shared" si="12"/>
        <v>211.5</v>
      </c>
      <c r="U83" s="4">
        <f t="shared" si="12"/>
        <v>0</v>
      </c>
      <c r="V83" s="4">
        <f t="shared" si="12"/>
        <v>0</v>
      </c>
      <c r="W83" s="4">
        <f t="shared" si="12"/>
        <v>206.5</v>
      </c>
      <c r="X83" s="4">
        <f t="shared" si="12"/>
        <v>0</v>
      </c>
      <c r="Y83" s="4">
        <f t="shared" si="12"/>
        <v>0</v>
      </c>
      <c r="Z83" s="4">
        <f t="shared" si="15"/>
        <v>0</v>
      </c>
      <c r="AA83" s="4">
        <f t="shared" si="13"/>
        <v>0</v>
      </c>
      <c r="AB83" s="4">
        <f t="shared" si="13"/>
        <v>0</v>
      </c>
      <c r="AC83" s="4">
        <f t="shared" si="13"/>
        <v>0</v>
      </c>
      <c r="AD83" s="4">
        <f t="shared" si="13"/>
        <v>206.5</v>
      </c>
      <c r="AE83" s="4">
        <f t="shared" si="13"/>
        <v>0</v>
      </c>
      <c r="AF83" s="4">
        <f t="shared" si="13"/>
        <v>0</v>
      </c>
      <c r="AG83" s="4">
        <f t="shared" si="13"/>
        <v>211.5</v>
      </c>
      <c r="AH83" s="4">
        <f t="shared" si="13"/>
        <v>0</v>
      </c>
      <c r="AI83" s="4">
        <f t="shared" si="13"/>
        <v>0</v>
      </c>
    </row>
    <row r="84" spans="2:35" ht="14" thickBot="1">
      <c r="B84" s="85"/>
      <c r="C84" s="34"/>
      <c r="D84" s="34">
        <f>'2016 Fixtures'!F96</f>
        <v>6</v>
      </c>
      <c r="E84" s="34" t="str">
        <f>'2016 Fixtures'!I96</f>
        <v>Rapid Sossage (Michael)</v>
      </c>
      <c r="F84">
        <v>202</v>
      </c>
      <c r="G84" s="34" t="str">
        <f t="shared" si="16"/>
        <v>lost to</v>
      </c>
      <c r="H84" s="34">
        <f>'2016 Fixtures'!H96</f>
        <v>9</v>
      </c>
      <c r="I84" s="34" t="str">
        <f>'2016 Fixtures'!K96</f>
        <v>Karl's Krushers (Karl)</v>
      </c>
      <c r="J84">
        <v>203</v>
      </c>
      <c r="K84" s="179"/>
      <c r="L84" s="4">
        <f>IF($F84="","",IF($F84=$J84,"-",IF($F84&gt;$J84,'2016 Fixtures'!F96,'2016 Fixtures'!$H96)))</f>
        <v>9</v>
      </c>
      <c r="M84" s="4">
        <f>IF($F84="","",IF($F84=$J84,"-",IF($F84&lt;$J84,'2016 Fixtures'!F96,'2016 Fixtures'!$H96)))</f>
        <v>6</v>
      </c>
      <c r="N84" s="10" t="str">
        <f>IF($F84="","",IF($F84=$J84,'2016 Fixtures'!F96,"-"))</f>
        <v>-</v>
      </c>
      <c r="O84" s="10" t="str">
        <f>IF($F84="","",IF($F84=$J84,'2016 Fixtures'!H96,"-"))</f>
        <v>-</v>
      </c>
      <c r="P84" s="4">
        <f t="shared" si="14"/>
        <v>0</v>
      </c>
      <c r="Q84" s="4">
        <f t="shared" si="12"/>
        <v>0</v>
      </c>
      <c r="R84" s="4">
        <f t="shared" si="12"/>
        <v>0</v>
      </c>
      <c r="S84" s="4">
        <f t="shared" si="12"/>
        <v>0</v>
      </c>
      <c r="T84" s="4">
        <f t="shared" si="12"/>
        <v>0</v>
      </c>
      <c r="U84" s="4">
        <f t="shared" si="12"/>
        <v>202</v>
      </c>
      <c r="V84" s="4">
        <f t="shared" si="12"/>
        <v>0</v>
      </c>
      <c r="W84" s="4">
        <f t="shared" si="12"/>
        <v>0</v>
      </c>
      <c r="X84" s="4">
        <f t="shared" si="12"/>
        <v>203</v>
      </c>
      <c r="Y84" s="4">
        <f t="shared" si="12"/>
        <v>0</v>
      </c>
      <c r="Z84" s="4">
        <f t="shared" si="15"/>
        <v>0</v>
      </c>
      <c r="AA84" s="4">
        <f t="shared" si="13"/>
        <v>0</v>
      </c>
      <c r="AB84" s="4">
        <f t="shared" si="13"/>
        <v>0</v>
      </c>
      <c r="AC84" s="4">
        <f t="shared" si="13"/>
        <v>0</v>
      </c>
      <c r="AD84" s="4">
        <f t="shared" si="13"/>
        <v>0</v>
      </c>
      <c r="AE84" s="4">
        <f t="shared" si="13"/>
        <v>203</v>
      </c>
      <c r="AF84" s="4">
        <f t="shared" si="13"/>
        <v>0</v>
      </c>
      <c r="AG84" s="4">
        <f t="shared" si="13"/>
        <v>0</v>
      </c>
      <c r="AH84" s="4">
        <f t="shared" si="13"/>
        <v>202</v>
      </c>
      <c r="AI84" s="4">
        <f t="shared" si="13"/>
        <v>0</v>
      </c>
    </row>
    <row r="85" spans="2:35">
      <c r="B85" s="21">
        <f>'2016 Fixtures'!C97</f>
        <v>17</v>
      </c>
      <c r="C85" s="21">
        <f>'2016 Fixtures'!D97</f>
        <v>17</v>
      </c>
      <c r="D85" s="21">
        <f>'2016 Fixtures'!F97</f>
        <v>1</v>
      </c>
      <c r="E85" s="21" t="str">
        <f>'2016 Fixtures'!I97</f>
        <v>Roofa's Squadron (Raife)</v>
      </c>
      <c r="F85">
        <v>187.5</v>
      </c>
      <c r="G85" s="21" t="str">
        <f t="shared" si="16"/>
        <v>lost to</v>
      </c>
      <c r="H85" s="21">
        <f>'2016 Fixtures'!H97</f>
        <v>8</v>
      </c>
      <c r="I85" s="21" t="str">
        <f>'2016 Fixtures'!K97</f>
        <v>Real Saints (Ross)</v>
      </c>
      <c r="J85">
        <v>251</v>
      </c>
      <c r="K85" s="179"/>
      <c r="L85" s="4">
        <f>IF($F85="","",IF($F85=$J85,"-",IF($F85&gt;$J85,'2016 Fixtures'!F97,'2016 Fixtures'!$H97)))</f>
        <v>8</v>
      </c>
      <c r="M85" s="4">
        <f>IF($F85="","",IF($F85=$J85,"-",IF($F85&lt;$J85,'2016 Fixtures'!F97,'2016 Fixtures'!$H97)))</f>
        <v>1</v>
      </c>
      <c r="N85" s="10" t="str">
        <f>IF($F85="","",IF($F85=$J85,'2016 Fixtures'!F97,"-"))</f>
        <v>-</v>
      </c>
      <c r="O85" s="10" t="str">
        <f>IF($F85="","",IF($F85=$J85,'2016 Fixtures'!H97,"-"))</f>
        <v>-</v>
      </c>
      <c r="P85" s="4">
        <f t="shared" si="14"/>
        <v>187.5</v>
      </c>
      <c r="Q85" s="4">
        <f t="shared" si="12"/>
        <v>0</v>
      </c>
      <c r="R85" s="4">
        <f t="shared" si="12"/>
        <v>0</v>
      </c>
      <c r="S85" s="4">
        <f t="shared" si="12"/>
        <v>0</v>
      </c>
      <c r="T85" s="4">
        <f t="shared" si="12"/>
        <v>0</v>
      </c>
      <c r="U85" s="4">
        <f t="shared" si="12"/>
        <v>0</v>
      </c>
      <c r="V85" s="4">
        <f t="shared" si="12"/>
        <v>0</v>
      </c>
      <c r="W85" s="4">
        <f t="shared" si="12"/>
        <v>251</v>
      </c>
      <c r="X85" s="4">
        <f t="shared" si="12"/>
        <v>0</v>
      </c>
      <c r="Y85" s="4">
        <f t="shared" si="12"/>
        <v>0</v>
      </c>
      <c r="Z85" s="4">
        <f t="shared" si="15"/>
        <v>251</v>
      </c>
      <c r="AA85" s="4">
        <f t="shared" si="13"/>
        <v>0</v>
      </c>
      <c r="AB85" s="4">
        <f t="shared" si="13"/>
        <v>0</v>
      </c>
      <c r="AC85" s="4">
        <f t="shared" si="13"/>
        <v>0</v>
      </c>
      <c r="AD85" s="4">
        <f t="shared" si="13"/>
        <v>0</v>
      </c>
      <c r="AE85" s="4">
        <f t="shared" si="13"/>
        <v>0</v>
      </c>
      <c r="AF85" s="4">
        <f t="shared" si="13"/>
        <v>0</v>
      </c>
      <c r="AG85" s="4">
        <f t="shared" si="13"/>
        <v>187.5</v>
      </c>
      <c r="AH85" s="4">
        <f t="shared" si="13"/>
        <v>0</v>
      </c>
      <c r="AI85" s="4">
        <f t="shared" si="13"/>
        <v>0</v>
      </c>
    </row>
    <row r="86" spans="2:35">
      <c r="B86" s="90" t="str">
        <f>'2016 Fixtures'!C98</f>
        <v/>
      </c>
      <c r="C86" s="21" t="str">
        <f>'2016 Fixtures'!D98</f>
        <v/>
      </c>
      <c r="D86" s="21">
        <f>'2016 Fixtures'!F98</f>
        <v>9</v>
      </c>
      <c r="E86" s="21" t="str">
        <f>'2016 Fixtures'!I98</f>
        <v>Karl's Krushers (Karl)</v>
      </c>
      <c r="F86">
        <v>208</v>
      </c>
      <c r="G86" s="21" t="str">
        <f t="shared" si="16"/>
        <v>defeated</v>
      </c>
      <c r="H86" s="21">
        <f>'2016 Fixtures'!H98</f>
        <v>5</v>
      </c>
      <c r="I86" s="21" t="str">
        <f>'2016 Fixtures'!K98</f>
        <v>Dark Side (Anand)</v>
      </c>
      <c r="J86">
        <v>196.5</v>
      </c>
      <c r="K86" s="179"/>
      <c r="L86" s="4">
        <f>IF($F86="","",IF($F86=$J86,"-",IF($F86&gt;$J86,'2016 Fixtures'!F98,'2016 Fixtures'!$H98)))</f>
        <v>9</v>
      </c>
      <c r="M86" s="4">
        <f>IF($F86="","",IF($F86=$J86,"-",IF($F86&lt;$J86,'2016 Fixtures'!F98,'2016 Fixtures'!$H98)))</f>
        <v>5</v>
      </c>
      <c r="N86" s="10" t="str">
        <f>IF($F86="","",IF($F86=$J86,'2016 Fixtures'!F98,"-"))</f>
        <v>-</v>
      </c>
      <c r="O86" s="10" t="str">
        <f>IF($F86="","",IF($F86=$J86,'2016 Fixtures'!H98,"-"))</f>
        <v>-</v>
      </c>
      <c r="P86" s="4">
        <f t="shared" si="14"/>
        <v>0</v>
      </c>
      <c r="Q86" s="4">
        <f t="shared" si="12"/>
        <v>0</v>
      </c>
      <c r="R86" s="4">
        <f t="shared" si="12"/>
        <v>0</v>
      </c>
      <c r="S86" s="4">
        <f t="shared" si="12"/>
        <v>0</v>
      </c>
      <c r="T86" s="4">
        <f t="shared" si="12"/>
        <v>196.5</v>
      </c>
      <c r="U86" s="4">
        <f t="shared" si="12"/>
        <v>0</v>
      </c>
      <c r="V86" s="4">
        <f t="shared" si="12"/>
        <v>0</v>
      </c>
      <c r="W86" s="4">
        <f t="shared" si="12"/>
        <v>0</v>
      </c>
      <c r="X86" s="4">
        <f t="shared" si="12"/>
        <v>208</v>
      </c>
      <c r="Y86" s="4">
        <f t="shared" si="12"/>
        <v>0</v>
      </c>
      <c r="Z86" s="4">
        <f t="shared" si="15"/>
        <v>0</v>
      </c>
      <c r="AA86" s="4">
        <f t="shared" si="13"/>
        <v>0</v>
      </c>
      <c r="AB86" s="4">
        <f t="shared" si="13"/>
        <v>0</v>
      </c>
      <c r="AC86" s="4">
        <f t="shared" si="13"/>
        <v>0</v>
      </c>
      <c r="AD86" s="4">
        <f t="shared" si="13"/>
        <v>208</v>
      </c>
      <c r="AE86" s="4">
        <f t="shared" si="13"/>
        <v>0</v>
      </c>
      <c r="AF86" s="4">
        <f t="shared" si="13"/>
        <v>0</v>
      </c>
      <c r="AG86" s="4">
        <f t="shared" si="13"/>
        <v>0</v>
      </c>
      <c r="AH86" s="4">
        <f t="shared" si="13"/>
        <v>196.5</v>
      </c>
      <c r="AI86" s="4">
        <f t="shared" si="13"/>
        <v>0</v>
      </c>
    </row>
    <row r="87" spans="2:35">
      <c r="B87" s="43"/>
      <c r="C87" s="14"/>
      <c r="D87" s="14">
        <f>'2016 Fixtures'!F99</f>
        <v>10</v>
      </c>
      <c r="E87" s="14" t="str">
        <f>'2016 Fixtures'!I99</f>
        <v>Buddha's Brewsers (Paul)</v>
      </c>
      <c r="F87">
        <v>208</v>
      </c>
      <c r="G87" s="14" t="str">
        <f t="shared" si="16"/>
        <v>defeated</v>
      </c>
      <c r="H87" s="14">
        <f>'2016 Fixtures'!H99</f>
        <v>2</v>
      </c>
      <c r="I87" s="14" t="str">
        <f>'2016 Fixtures'!K99</f>
        <v>Mustard Pots (Sam)</v>
      </c>
      <c r="J87">
        <v>189.5</v>
      </c>
      <c r="K87" s="179"/>
      <c r="L87" s="4">
        <f>IF($F87="","",IF($F87=$J87,"-",IF($F87&gt;$J87,'2016 Fixtures'!F99,'2016 Fixtures'!$H99)))</f>
        <v>10</v>
      </c>
      <c r="M87" s="4">
        <f>IF($F87="","",IF($F87=$J87,"-",IF($F87&lt;$J87,'2016 Fixtures'!F99,'2016 Fixtures'!$H99)))</f>
        <v>2</v>
      </c>
      <c r="N87" s="10" t="str">
        <f>IF($F87="","",IF($F87=$J87,'2016 Fixtures'!F99,"-"))</f>
        <v>-</v>
      </c>
      <c r="O87" s="10" t="str">
        <f>IF($F87="","",IF($F87=$J87,'2016 Fixtures'!H99,"-"))</f>
        <v>-</v>
      </c>
      <c r="P87" s="4">
        <f t="shared" si="14"/>
        <v>0</v>
      </c>
      <c r="Q87" s="4">
        <f t="shared" si="12"/>
        <v>189.5</v>
      </c>
      <c r="R87" s="4">
        <f t="shared" si="12"/>
        <v>0</v>
      </c>
      <c r="S87" s="4">
        <f t="shared" si="12"/>
        <v>0</v>
      </c>
      <c r="T87" s="4">
        <f t="shared" si="12"/>
        <v>0</v>
      </c>
      <c r="U87" s="4">
        <f t="shared" si="12"/>
        <v>0</v>
      </c>
      <c r="V87" s="4">
        <f t="shared" si="12"/>
        <v>0</v>
      </c>
      <c r="W87" s="4">
        <f t="shared" si="12"/>
        <v>0</v>
      </c>
      <c r="X87" s="4">
        <f t="shared" si="12"/>
        <v>0</v>
      </c>
      <c r="Y87" s="4">
        <f t="shared" si="12"/>
        <v>208</v>
      </c>
      <c r="Z87" s="4">
        <f t="shared" si="15"/>
        <v>0</v>
      </c>
      <c r="AA87" s="4">
        <f t="shared" si="13"/>
        <v>208</v>
      </c>
      <c r="AB87" s="4">
        <f t="shared" si="13"/>
        <v>0</v>
      </c>
      <c r="AC87" s="4">
        <f t="shared" si="13"/>
        <v>0</v>
      </c>
      <c r="AD87" s="4">
        <f t="shared" si="13"/>
        <v>0</v>
      </c>
      <c r="AE87" s="4">
        <f t="shared" si="13"/>
        <v>0</v>
      </c>
      <c r="AF87" s="4">
        <f t="shared" si="13"/>
        <v>0</v>
      </c>
      <c r="AG87" s="4">
        <f t="shared" si="13"/>
        <v>0</v>
      </c>
      <c r="AH87" s="4">
        <f t="shared" si="13"/>
        <v>0</v>
      </c>
      <c r="AI87" s="4">
        <f t="shared" si="13"/>
        <v>189.5</v>
      </c>
    </row>
    <row r="88" spans="2:35">
      <c r="B88" s="43"/>
      <c r="C88" s="14"/>
      <c r="D88" s="14">
        <f>'2016 Fixtures'!F100</f>
        <v>3</v>
      </c>
      <c r="E88" s="14" t="str">
        <f>'2016 Fixtures'!I100</f>
        <v>Rhubarbarians (Heath)</v>
      </c>
      <c r="F88">
        <v>199.5</v>
      </c>
      <c r="G88" s="14" t="str">
        <f t="shared" si="16"/>
        <v>defeated</v>
      </c>
      <c r="H88" s="14">
        <f>'2016 Fixtures'!H100</f>
        <v>7</v>
      </c>
      <c r="I88" s="14" t="str">
        <f>'2016 Fixtures'!K100</f>
        <v>Twaddstars (Andrew T)</v>
      </c>
      <c r="J88">
        <v>169.5</v>
      </c>
      <c r="K88" s="179"/>
      <c r="L88" s="4">
        <f>IF($F88="","",IF($F88=$J88,"-",IF($F88&gt;$J88,'2016 Fixtures'!F100,'2016 Fixtures'!$H100)))</f>
        <v>3</v>
      </c>
      <c r="M88" s="4">
        <f>IF($F88="","",IF($F88=$J88,"-",IF($F88&lt;$J88,'2016 Fixtures'!F100,'2016 Fixtures'!$H100)))</f>
        <v>7</v>
      </c>
      <c r="N88" s="10" t="str">
        <f>IF($F88="","",IF($F88=$J88,'2016 Fixtures'!F100,"-"))</f>
        <v>-</v>
      </c>
      <c r="O88" s="10" t="str">
        <f>IF($F88="","",IF($F88=$J88,'2016 Fixtures'!H100,"-"))</f>
        <v>-</v>
      </c>
      <c r="P88" s="4">
        <f t="shared" si="14"/>
        <v>0</v>
      </c>
      <c r="Q88" s="4">
        <f t="shared" si="12"/>
        <v>0</v>
      </c>
      <c r="R88" s="4">
        <f t="shared" si="12"/>
        <v>199.5</v>
      </c>
      <c r="S88" s="4">
        <f t="shared" si="12"/>
        <v>0</v>
      </c>
      <c r="T88" s="4">
        <f t="shared" si="12"/>
        <v>0</v>
      </c>
      <c r="U88" s="4">
        <f t="shared" si="12"/>
        <v>0</v>
      </c>
      <c r="V88" s="4">
        <f t="shared" si="12"/>
        <v>169.5</v>
      </c>
      <c r="W88" s="4">
        <f t="shared" si="12"/>
        <v>0</v>
      </c>
      <c r="X88" s="4">
        <f t="shared" si="12"/>
        <v>0</v>
      </c>
      <c r="Y88" s="4">
        <f t="shared" si="12"/>
        <v>0</v>
      </c>
      <c r="Z88" s="4">
        <f t="shared" si="15"/>
        <v>0</v>
      </c>
      <c r="AA88" s="4">
        <f t="shared" si="13"/>
        <v>0</v>
      </c>
      <c r="AB88" s="4">
        <f t="shared" si="13"/>
        <v>169.5</v>
      </c>
      <c r="AC88" s="4">
        <f t="shared" si="13"/>
        <v>0</v>
      </c>
      <c r="AD88" s="4">
        <f t="shared" si="13"/>
        <v>0</v>
      </c>
      <c r="AE88" s="4">
        <f t="shared" si="13"/>
        <v>0</v>
      </c>
      <c r="AF88" s="4">
        <f t="shared" si="13"/>
        <v>199.5</v>
      </c>
      <c r="AG88" s="4">
        <f t="shared" si="13"/>
        <v>0</v>
      </c>
      <c r="AH88" s="4">
        <f t="shared" si="13"/>
        <v>0</v>
      </c>
      <c r="AI88" s="4">
        <f t="shared" si="13"/>
        <v>0</v>
      </c>
    </row>
    <row r="89" spans="2:35" ht="14" thickBot="1">
      <c r="B89" s="85"/>
      <c r="C89" s="34"/>
      <c r="D89" s="34">
        <f>'2016 Fixtures'!F101</f>
        <v>6</v>
      </c>
      <c r="E89" s="34" t="str">
        <f>'2016 Fixtures'!I101</f>
        <v>Rapid Sossage (Michael)</v>
      </c>
      <c r="F89">
        <v>167</v>
      </c>
      <c r="G89" s="34" t="str">
        <f t="shared" si="16"/>
        <v>lost to</v>
      </c>
      <c r="H89" s="34">
        <f>'2016 Fixtures'!H101</f>
        <v>4</v>
      </c>
      <c r="I89" s="34" t="str">
        <f>'2016 Fixtures'!K101</f>
        <v>May Blooms (Toby)</v>
      </c>
      <c r="J89">
        <v>207.5</v>
      </c>
      <c r="K89" s="179"/>
      <c r="L89" s="4">
        <f>IF($F89="","",IF($F89=$J89,"-",IF($F89&gt;$J89,'2016 Fixtures'!F101,'2016 Fixtures'!$H101)))</f>
        <v>4</v>
      </c>
      <c r="M89" s="4">
        <f>IF($F89="","",IF($F89=$J89,"-",IF($F89&lt;$J89,'2016 Fixtures'!F101,'2016 Fixtures'!$H101)))</f>
        <v>6</v>
      </c>
      <c r="N89" s="10" t="str">
        <f>IF($F89="","",IF($F89=$J89,'2016 Fixtures'!F101,"-"))</f>
        <v>-</v>
      </c>
      <c r="O89" s="10" t="str">
        <f>IF($F89="","",IF($F89=$J89,'2016 Fixtures'!H101,"-"))</f>
        <v>-</v>
      </c>
      <c r="P89" s="4">
        <f t="shared" si="14"/>
        <v>0</v>
      </c>
      <c r="Q89" s="4">
        <f t="shared" si="12"/>
        <v>0</v>
      </c>
      <c r="R89" s="4">
        <f t="shared" si="12"/>
        <v>0</v>
      </c>
      <c r="S89" s="4">
        <f t="shared" si="12"/>
        <v>207.5</v>
      </c>
      <c r="T89" s="4">
        <f t="shared" si="12"/>
        <v>0</v>
      </c>
      <c r="U89" s="4">
        <f t="shared" si="12"/>
        <v>167</v>
      </c>
      <c r="V89" s="4">
        <f t="shared" si="12"/>
        <v>0</v>
      </c>
      <c r="W89" s="4">
        <f t="shared" si="12"/>
        <v>0</v>
      </c>
      <c r="X89" s="4">
        <f t="shared" si="12"/>
        <v>0</v>
      </c>
      <c r="Y89" s="4">
        <f t="shared" si="12"/>
        <v>0</v>
      </c>
      <c r="Z89" s="4">
        <f t="shared" si="15"/>
        <v>0</v>
      </c>
      <c r="AA89" s="4">
        <f t="shared" si="13"/>
        <v>0</v>
      </c>
      <c r="AB89" s="4">
        <f t="shared" si="13"/>
        <v>0</v>
      </c>
      <c r="AC89" s="4">
        <f t="shared" si="13"/>
        <v>167</v>
      </c>
      <c r="AD89" s="4">
        <f t="shared" si="13"/>
        <v>0</v>
      </c>
      <c r="AE89" s="4">
        <f t="shared" si="13"/>
        <v>207.5</v>
      </c>
      <c r="AF89" s="4">
        <f t="shared" si="13"/>
        <v>0</v>
      </c>
      <c r="AG89" s="4">
        <f t="shared" si="13"/>
        <v>0</v>
      </c>
      <c r="AH89" s="4">
        <f t="shared" si="13"/>
        <v>0</v>
      </c>
      <c r="AI89" s="4">
        <f t="shared" si="13"/>
        <v>0</v>
      </c>
    </row>
    <row r="90" spans="2:35">
      <c r="B90" s="90">
        <f>'2016 Fixtures'!C102</f>
        <v>18</v>
      </c>
      <c r="C90" s="21">
        <f>'2016 Fixtures'!D102</f>
        <v>18</v>
      </c>
      <c r="D90" s="21">
        <f>'2016 Fixtures'!F102</f>
        <v>2</v>
      </c>
      <c r="E90" s="21" t="str">
        <f>'2016 Fixtures'!I102</f>
        <v>Mustard Pots (Sam)</v>
      </c>
      <c r="F90">
        <v>181.5</v>
      </c>
      <c r="G90" s="21" t="str">
        <f t="shared" si="16"/>
        <v>lost to</v>
      </c>
      <c r="H90" s="21">
        <f>'2016 Fixtures'!H102</f>
        <v>9</v>
      </c>
      <c r="I90" s="21" t="str">
        <f>'2016 Fixtures'!K102</f>
        <v>Karl's Krushers (Karl)</v>
      </c>
      <c r="J90">
        <v>184.5</v>
      </c>
      <c r="K90" s="179"/>
      <c r="L90" s="4">
        <f>IF($F90="","",IF($F90=$J90,"-",IF($F90&gt;$J90,'2016 Fixtures'!F102,'2016 Fixtures'!$H102)))</f>
        <v>9</v>
      </c>
      <c r="M90" s="4">
        <f>IF($F90="","",IF($F90=$J90,"-",IF($F90&lt;$J90,'2016 Fixtures'!F102,'2016 Fixtures'!$H102)))</f>
        <v>2</v>
      </c>
      <c r="N90" s="10" t="str">
        <f>IF($F90="","",IF($F90=$J90,'2016 Fixtures'!F102,"-"))</f>
        <v>-</v>
      </c>
      <c r="O90" s="10" t="str">
        <f>IF($F90="","",IF($F90=$J90,'2016 Fixtures'!H102,"-"))</f>
        <v>-</v>
      </c>
      <c r="P90" s="4">
        <f t="shared" si="14"/>
        <v>0</v>
      </c>
      <c r="Q90" s="4">
        <f t="shared" si="12"/>
        <v>181.5</v>
      </c>
      <c r="R90" s="4">
        <f t="shared" si="12"/>
        <v>0</v>
      </c>
      <c r="S90" s="4">
        <f t="shared" si="12"/>
        <v>0</v>
      </c>
      <c r="T90" s="4">
        <f t="shared" si="12"/>
        <v>0</v>
      </c>
      <c r="U90" s="4">
        <f t="shared" si="12"/>
        <v>0</v>
      </c>
      <c r="V90" s="4">
        <f t="shared" si="12"/>
        <v>0</v>
      </c>
      <c r="W90" s="4">
        <f t="shared" si="12"/>
        <v>0</v>
      </c>
      <c r="X90" s="4">
        <f t="shared" si="12"/>
        <v>184.5</v>
      </c>
      <c r="Y90" s="4">
        <f t="shared" si="12"/>
        <v>0</v>
      </c>
      <c r="Z90" s="4">
        <f t="shared" si="15"/>
        <v>0</v>
      </c>
      <c r="AA90" s="4">
        <f t="shared" si="13"/>
        <v>184.5</v>
      </c>
      <c r="AB90" s="4">
        <f t="shared" si="13"/>
        <v>0</v>
      </c>
      <c r="AC90" s="4">
        <f t="shared" si="13"/>
        <v>0</v>
      </c>
      <c r="AD90" s="4">
        <f t="shared" si="13"/>
        <v>0</v>
      </c>
      <c r="AE90" s="4">
        <f t="shared" si="13"/>
        <v>0</v>
      </c>
      <c r="AF90" s="4">
        <f t="shared" si="13"/>
        <v>0</v>
      </c>
      <c r="AG90" s="4">
        <f t="shared" si="13"/>
        <v>0</v>
      </c>
      <c r="AH90" s="4">
        <f t="shared" si="13"/>
        <v>181.5</v>
      </c>
      <c r="AI90" s="4">
        <f t="shared" si="13"/>
        <v>0</v>
      </c>
    </row>
    <row r="91" spans="2:35">
      <c r="B91" s="43"/>
      <c r="C91" s="14"/>
      <c r="D91" s="14">
        <f>'2016 Fixtures'!F103</f>
        <v>7</v>
      </c>
      <c r="E91" s="14" t="str">
        <f>'2016 Fixtures'!I103</f>
        <v>Twaddstars (Andrew T)</v>
      </c>
      <c r="F91">
        <v>187.5</v>
      </c>
      <c r="G91" s="14" t="str">
        <f t="shared" si="16"/>
        <v>defeated</v>
      </c>
      <c r="H91" s="14">
        <f>'2016 Fixtures'!H103</f>
        <v>6</v>
      </c>
      <c r="I91" s="14" t="str">
        <f>'2016 Fixtures'!K103</f>
        <v>Rapid Sossage (Michael)</v>
      </c>
      <c r="J91">
        <v>183.5</v>
      </c>
      <c r="K91" s="179"/>
      <c r="L91" s="4">
        <f>IF($F91="","",IF($F91=$J91,"-",IF($F91&gt;$J91,'2016 Fixtures'!F103,'2016 Fixtures'!$H103)))</f>
        <v>7</v>
      </c>
      <c r="M91" s="4">
        <f>IF($F91="","",IF($F91=$J91,"-",IF($F91&lt;$J91,'2016 Fixtures'!F103,'2016 Fixtures'!$H103)))</f>
        <v>6</v>
      </c>
      <c r="N91" s="10" t="str">
        <f>IF($F91="","",IF($F91=$J91,'2016 Fixtures'!F103,"-"))</f>
        <v>-</v>
      </c>
      <c r="O91" s="10" t="str">
        <f>IF($F91="","",IF($F91=$J91,'2016 Fixtures'!H103,"-"))</f>
        <v>-</v>
      </c>
      <c r="P91" s="4">
        <f t="shared" si="14"/>
        <v>0</v>
      </c>
      <c r="Q91" s="4">
        <f t="shared" si="12"/>
        <v>0</v>
      </c>
      <c r="R91" s="4">
        <f t="shared" si="12"/>
        <v>0</v>
      </c>
      <c r="S91" s="4">
        <f t="shared" si="12"/>
        <v>0</v>
      </c>
      <c r="T91" s="4">
        <f t="shared" si="12"/>
        <v>0</v>
      </c>
      <c r="U91" s="4">
        <f t="shared" si="12"/>
        <v>183.5</v>
      </c>
      <c r="V91" s="4">
        <f t="shared" si="12"/>
        <v>187.5</v>
      </c>
      <c r="W91" s="4">
        <f t="shared" si="12"/>
        <v>0</v>
      </c>
      <c r="X91" s="4">
        <f t="shared" ref="Q91:Y94" si="19">IF($D91=X$4,$F91,IF($H91=X$4,$J91,0))</f>
        <v>0</v>
      </c>
      <c r="Y91" s="4">
        <f t="shared" si="19"/>
        <v>0</v>
      </c>
      <c r="Z91" s="4">
        <f t="shared" si="15"/>
        <v>0</v>
      </c>
      <c r="AA91" s="4">
        <f t="shared" si="13"/>
        <v>0</v>
      </c>
      <c r="AB91" s="4">
        <f t="shared" si="13"/>
        <v>0</v>
      </c>
      <c r="AC91" s="4">
        <f t="shared" si="13"/>
        <v>0</v>
      </c>
      <c r="AD91" s="4">
        <f t="shared" si="13"/>
        <v>0</v>
      </c>
      <c r="AE91" s="4">
        <f t="shared" si="13"/>
        <v>187.5</v>
      </c>
      <c r="AF91" s="4">
        <f t="shared" si="13"/>
        <v>183.5</v>
      </c>
      <c r="AG91" s="4">
        <f t="shared" si="13"/>
        <v>0</v>
      </c>
      <c r="AH91" s="4">
        <f t="shared" ref="AA91:AI94" si="20">IF($D91=AH$4,$J91,IF($H91=AH$4,$F91,0))</f>
        <v>0</v>
      </c>
      <c r="AI91" s="4">
        <f t="shared" si="20"/>
        <v>0</v>
      </c>
    </row>
    <row r="92" spans="2:35">
      <c r="B92" s="43"/>
      <c r="C92" s="14"/>
      <c r="D92" s="14">
        <f>'2016 Fixtures'!F104</f>
        <v>10</v>
      </c>
      <c r="E92" s="14" t="str">
        <f>'2016 Fixtures'!I104</f>
        <v>Buddha's Brewsers (Paul)</v>
      </c>
      <c r="F92">
        <v>187.5</v>
      </c>
      <c r="G92" s="14" t="str">
        <f t="shared" si="16"/>
        <v>defeated</v>
      </c>
      <c r="H92" s="14">
        <f>'2016 Fixtures'!H104</f>
        <v>1</v>
      </c>
      <c r="I92" s="14" t="str">
        <f>'2016 Fixtures'!K104</f>
        <v>Roofa's Squadron (Raife)</v>
      </c>
      <c r="J92">
        <v>159</v>
      </c>
      <c r="K92" s="179"/>
      <c r="L92" s="4">
        <f>IF($F92="","",IF($F92=$J92,"-",IF($F92&gt;$J92,'2016 Fixtures'!F104,'2016 Fixtures'!$H104)))</f>
        <v>10</v>
      </c>
      <c r="M92" s="4">
        <f>IF($F92="","",IF($F92=$J92,"-",IF($F92&lt;$J92,'2016 Fixtures'!F104,'2016 Fixtures'!$H104)))</f>
        <v>1</v>
      </c>
      <c r="N92" s="10" t="str">
        <f>IF($F92="","",IF($F92=$J92,'2016 Fixtures'!F104,"-"))</f>
        <v>-</v>
      </c>
      <c r="O92" s="10" t="str">
        <f>IF($F92="","",IF($F92=$J92,'2016 Fixtures'!H104,"-"))</f>
        <v>-</v>
      </c>
      <c r="P92" s="4">
        <f t="shared" si="14"/>
        <v>159</v>
      </c>
      <c r="Q92" s="4">
        <f t="shared" si="19"/>
        <v>0</v>
      </c>
      <c r="R92" s="4">
        <f t="shared" si="19"/>
        <v>0</v>
      </c>
      <c r="S92" s="4">
        <f t="shared" si="19"/>
        <v>0</v>
      </c>
      <c r="T92" s="4">
        <f t="shared" si="19"/>
        <v>0</v>
      </c>
      <c r="U92" s="4">
        <f t="shared" si="19"/>
        <v>0</v>
      </c>
      <c r="V92" s="4">
        <f t="shared" si="19"/>
        <v>0</v>
      </c>
      <c r="W92" s="4">
        <f t="shared" si="19"/>
        <v>0</v>
      </c>
      <c r="X92" s="4">
        <f t="shared" si="19"/>
        <v>0</v>
      </c>
      <c r="Y92" s="4">
        <f t="shared" si="19"/>
        <v>187.5</v>
      </c>
      <c r="Z92" s="4">
        <f t="shared" si="15"/>
        <v>187.5</v>
      </c>
      <c r="AA92" s="4">
        <f t="shared" si="20"/>
        <v>0</v>
      </c>
      <c r="AB92" s="4">
        <f t="shared" si="20"/>
        <v>0</v>
      </c>
      <c r="AC92" s="4">
        <f t="shared" si="20"/>
        <v>0</v>
      </c>
      <c r="AD92" s="4">
        <f t="shared" si="20"/>
        <v>0</v>
      </c>
      <c r="AE92" s="4">
        <f t="shared" si="20"/>
        <v>0</v>
      </c>
      <c r="AF92" s="4">
        <f t="shared" si="20"/>
        <v>0</v>
      </c>
      <c r="AG92" s="4">
        <f t="shared" si="20"/>
        <v>0</v>
      </c>
      <c r="AH92" s="4">
        <f t="shared" si="20"/>
        <v>0</v>
      </c>
      <c r="AI92" s="4">
        <f t="shared" si="20"/>
        <v>159</v>
      </c>
    </row>
    <row r="93" spans="2:35">
      <c r="B93" s="43"/>
      <c r="C93" s="14"/>
      <c r="D93" s="14">
        <f>'2016 Fixtures'!F105</f>
        <v>5</v>
      </c>
      <c r="E93" s="14" t="str">
        <f>'2016 Fixtures'!I105</f>
        <v>Dark Side (Anand)</v>
      </c>
      <c r="F93">
        <v>213</v>
      </c>
      <c r="G93" s="14" t="str">
        <f t="shared" si="16"/>
        <v>defeated</v>
      </c>
      <c r="H93" s="14">
        <f>'2016 Fixtures'!H105</f>
        <v>3</v>
      </c>
      <c r="I93" s="14" t="str">
        <f>'2016 Fixtures'!K105</f>
        <v>Rhubarbarians (Heath)</v>
      </c>
      <c r="J93">
        <v>164.5</v>
      </c>
      <c r="K93" s="179"/>
      <c r="L93" s="4">
        <f>IF($F93="","",IF($F93=$J93,"-",IF($F93&gt;$J93,'2016 Fixtures'!F105,'2016 Fixtures'!$H105)))</f>
        <v>5</v>
      </c>
      <c r="M93" s="4">
        <f>IF($F93="","",IF($F93=$J93,"-",IF($F93&lt;$J93,'2016 Fixtures'!F105,'2016 Fixtures'!$H105)))</f>
        <v>3</v>
      </c>
      <c r="N93" s="10" t="str">
        <f>IF($F93="","",IF($F93=$J93,'2016 Fixtures'!F105,"-"))</f>
        <v>-</v>
      </c>
      <c r="O93" s="10" t="str">
        <f>IF($F93="","",IF($F93=$J93,'2016 Fixtures'!H105,"-"))</f>
        <v>-</v>
      </c>
      <c r="P93" s="4">
        <f t="shared" si="14"/>
        <v>0</v>
      </c>
      <c r="Q93" s="4">
        <f t="shared" si="19"/>
        <v>0</v>
      </c>
      <c r="R93" s="4">
        <f t="shared" si="19"/>
        <v>164.5</v>
      </c>
      <c r="S93" s="4">
        <f t="shared" si="19"/>
        <v>0</v>
      </c>
      <c r="T93" s="4">
        <f t="shared" si="19"/>
        <v>213</v>
      </c>
      <c r="U93" s="4">
        <f t="shared" si="19"/>
        <v>0</v>
      </c>
      <c r="V93" s="4">
        <f t="shared" si="19"/>
        <v>0</v>
      </c>
      <c r="W93" s="4">
        <f t="shared" si="19"/>
        <v>0</v>
      </c>
      <c r="X93" s="4">
        <f t="shared" si="19"/>
        <v>0</v>
      </c>
      <c r="Y93" s="4">
        <f t="shared" si="19"/>
        <v>0</v>
      </c>
      <c r="Z93" s="4">
        <f t="shared" si="15"/>
        <v>0</v>
      </c>
      <c r="AA93" s="4">
        <f t="shared" si="20"/>
        <v>0</v>
      </c>
      <c r="AB93" s="4">
        <f t="shared" si="20"/>
        <v>213</v>
      </c>
      <c r="AC93" s="4">
        <f t="shared" si="20"/>
        <v>0</v>
      </c>
      <c r="AD93" s="4">
        <f t="shared" si="20"/>
        <v>164.5</v>
      </c>
      <c r="AE93" s="4">
        <f t="shared" si="20"/>
        <v>0</v>
      </c>
      <c r="AF93" s="4">
        <f t="shared" si="20"/>
        <v>0</v>
      </c>
      <c r="AG93" s="4">
        <f t="shared" si="20"/>
        <v>0</v>
      </c>
      <c r="AH93" s="4">
        <f t="shared" si="20"/>
        <v>0</v>
      </c>
      <c r="AI93" s="4">
        <f t="shared" si="20"/>
        <v>0</v>
      </c>
    </row>
    <row r="94" spans="2:35" ht="14" thickBot="1">
      <c r="B94" s="85" t="str">
        <f>'2016 Fixtures'!C106</f>
        <v/>
      </c>
      <c r="C94" s="34" t="str">
        <f>'2016 Fixtures'!D106</f>
        <v/>
      </c>
      <c r="D94" s="34">
        <f>'2016 Fixtures'!F106</f>
        <v>8</v>
      </c>
      <c r="E94" s="34" t="str">
        <f>'2016 Fixtures'!I106</f>
        <v>Real Saints (Ross)</v>
      </c>
      <c r="F94">
        <v>192</v>
      </c>
      <c r="G94" s="34" t="str">
        <f t="shared" si="16"/>
        <v>lost to</v>
      </c>
      <c r="H94" s="34">
        <f>'2016 Fixtures'!H106</f>
        <v>4</v>
      </c>
      <c r="I94" s="34" t="str">
        <f>'2016 Fixtures'!K106</f>
        <v>May Blooms (Toby)</v>
      </c>
      <c r="J94">
        <v>257</v>
      </c>
      <c r="K94" s="179"/>
      <c r="L94" s="4">
        <f>IF($F94="","",IF($F94=$J94,"-",IF($F94&gt;$J94,'2016 Fixtures'!F106,'2016 Fixtures'!$H106)))</f>
        <v>4</v>
      </c>
      <c r="M94" s="4">
        <f>IF($F94="","",IF($F94=$J94,"-",IF($F94&lt;$J94,'2016 Fixtures'!F106,'2016 Fixtures'!$H106)))</f>
        <v>8</v>
      </c>
      <c r="N94" s="10" t="str">
        <f>IF($F94="","",IF($F94=$J94,'2016 Fixtures'!F106,"-"))</f>
        <v>-</v>
      </c>
      <c r="O94" s="10" t="str">
        <f>IF($F94="","",IF($F94=$J94,'2016 Fixtures'!H106,"-"))</f>
        <v>-</v>
      </c>
      <c r="P94" s="4">
        <f t="shared" si="14"/>
        <v>0</v>
      </c>
      <c r="Q94" s="4">
        <f t="shared" si="19"/>
        <v>0</v>
      </c>
      <c r="R94" s="4">
        <f t="shared" si="19"/>
        <v>0</v>
      </c>
      <c r="S94" s="4">
        <f t="shared" si="19"/>
        <v>257</v>
      </c>
      <c r="T94" s="4">
        <f t="shared" si="19"/>
        <v>0</v>
      </c>
      <c r="U94" s="4">
        <f t="shared" si="19"/>
        <v>0</v>
      </c>
      <c r="V94" s="4">
        <f t="shared" si="19"/>
        <v>0</v>
      </c>
      <c r="W94" s="4">
        <f t="shared" si="19"/>
        <v>192</v>
      </c>
      <c r="X94" s="4">
        <f t="shared" si="19"/>
        <v>0</v>
      </c>
      <c r="Y94" s="4">
        <f t="shared" si="19"/>
        <v>0</v>
      </c>
      <c r="Z94" s="4">
        <f t="shared" si="15"/>
        <v>0</v>
      </c>
      <c r="AA94" s="4">
        <f t="shared" si="20"/>
        <v>0</v>
      </c>
      <c r="AB94" s="4">
        <f t="shared" si="20"/>
        <v>0</v>
      </c>
      <c r="AC94" s="4">
        <f t="shared" si="20"/>
        <v>192</v>
      </c>
      <c r="AD94" s="4">
        <f t="shared" si="20"/>
        <v>0</v>
      </c>
      <c r="AE94" s="4">
        <f t="shared" si="20"/>
        <v>0</v>
      </c>
      <c r="AF94" s="4">
        <f t="shared" si="20"/>
        <v>0</v>
      </c>
      <c r="AG94" s="4">
        <f t="shared" si="20"/>
        <v>257</v>
      </c>
      <c r="AH94" s="4">
        <f t="shared" si="20"/>
        <v>0</v>
      </c>
      <c r="AI94" s="4">
        <f t="shared" si="20"/>
        <v>0</v>
      </c>
    </row>
    <row r="95" spans="2:35">
      <c r="B95" s="96">
        <v>19</v>
      </c>
      <c r="C95" s="49" t="s">
        <v>132</v>
      </c>
      <c r="D95" s="49">
        <v>2</v>
      </c>
      <c r="E95" s="49" t="s">
        <v>133</v>
      </c>
      <c r="F95" s="91">
        <v>228</v>
      </c>
      <c r="G95" s="49" t="str">
        <f t="shared" si="16"/>
        <v>lost to</v>
      </c>
      <c r="H95" s="49"/>
      <c r="I95" s="49" t="s">
        <v>134</v>
      </c>
      <c r="J95" s="92">
        <v>229.5</v>
      </c>
      <c r="K95" s="179"/>
      <c r="O95" s="2" t="s">
        <v>135</v>
      </c>
      <c r="P95" s="16">
        <f>SUM(P5:P94)</f>
        <v>3402</v>
      </c>
      <c r="Q95" s="16">
        <f t="shared" ref="Q95:AI95" si="21">SUM(Q5:Q94)</f>
        <v>3680</v>
      </c>
      <c r="R95" s="16">
        <f t="shared" si="21"/>
        <v>3284.5</v>
      </c>
      <c r="S95" s="16">
        <f t="shared" si="21"/>
        <v>3359</v>
      </c>
      <c r="T95" s="16">
        <f t="shared" si="21"/>
        <v>3536.5</v>
      </c>
      <c r="U95" s="16">
        <f t="shared" si="21"/>
        <v>3364.5</v>
      </c>
      <c r="V95" s="16">
        <f t="shared" si="21"/>
        <v>3710</v>
      </c>
      <c r="W95" s="16">
        <f t="shared" si="21"/>
        <v>3598.5</v>
      </c>
      <c r="X95" s="16">
        <f t="shared" si="21"/>
        <v>3384.5</v>
      </c>
      <c r="Y95" s="16">
        <f t="shared" si="21"/>
        <v>3263</v>
      </c>
      <c r="Z95" s="16">
        <f t="shared" si="21"/>
        <v>3578.5</v>
      </c>
      <c r="AA95" s="16">
        <f t="shared" si="21"/>
        <v>3613.5</v>
      </c>
      <c r="AB95" s="16">
        <f t="shared" si="21"/>
        <v>3371.5</v>
      </c>
      <c r="AC95" s="16">
        <f t="shared" si="21"/>
        <v>3395</v>
      </c>
      <c r="AD95" s="16">
        <f t="shared" si="21"/>
        <v>3426</v>
      </c>
      <c r="AE95" s="16">
        <f t="shared" si="21"/>
        <v>3161</v>
      </c>
      <c r="AF95" s="16">
        <f t="shared" si="21"/>
        <v>3350.5</v>
      </c>
      <c r="AG95" s="16">
        <f t="shared" si="21"/>
        <v>3629.5</v>
      </c>
      <c r="AH95" s="16">
        <f t="shared" si="21"/>
        <v>3639.5</v>
      </c>
      <c r="AI95" s="16">
        <f t="shared" si="21"/>
        <v>3417.5</v>
      </c>
    </row>
    <row r="96" spans="2:35" ht="14" thickBot="1">
      <c r="B96" s="44">
        <v>19</v>
      </c>
      <c r="C96" s="45" t="s">
        <v>109</v>
      </c>
      <c r="D96" s="45">
        <v>7</v>
      </c>
      <c r="E96" s="45" t="s">
        <v>136</v>
      </c>
      <c r="F96" s="74">
        <v>199</v>
      </c>
      <c r="G96" s="45" t="str">
        <f t="shared" si="16"/>
        <v>defeated</v>
      </c>
      <c r="H96" s="45"/>
      <c r="I96" s="45" t="s">
        <v>137</v>
      </c>
      <c r="J96" s="75">
        <v>195.5</v>
      </c>
      <c r="K96" s="179"/>
      <c r="P96">
        <v>1</v>
      </c>
      <c r="Q96">
        <v>2</v>
      </c>
      <c r="R96">
        <v>3</v>
      </c>
      <c r="S96">
        <v>4</v>
      </c>
      <c r="T96">
        <v>5</v>
      </c>
      <c r="U96">
        <v>6</v>
      </c>
      <c r="V96">
        <v>7</v>
      </c>
      <c r="W96">
        <v>8</v>
      </c>
      <c r="X96">
        <v>9</v>
      </c>
      <c r="Y96">
        <v>10</v>
      </c>
      <c r="Z96">
        <v>1</v>
      </c>
      <c r="AA96">
        <v>2</v>
      </c>
      <c r="AB96">
        <v>3</v>
      </c>
      <c r="AC96">
        <v>4</v>
      </c>
      <c r="AD96">
        <v>5</v>
      </c>
      <c r="AE96">
        <v>6</v>
      </c>
      <c r="AF96">
        <v>7</v>
      </c>
      <c r="AG96">
        <v>8</v>
      </c>
      <c r="AH96">
        <v>9</v>
      </c>
      <c r="AI96">
        <v>10</v>
      </c>
    </row>
    <row r="97" spans="2:36">
      <c r="B97" s="334">
        <v>19</v>
      </c>
      <c r="C97" s="335" t="s">
        <v>138</v>
      </c>
      <c r="D97" s="335"/>
      <c r="E97" s="335" t="s">
        <v>139</v>
      </c>
      <c r="F97" s="336">
        <v>159.5</v>
      </c>
      <c r="G97" s="335" t="str">
        <f t="shared" si="16"/>
        <v>defeated</v>
      </c>
      <c r="H97" s="335"/>
      <c r="I97" s="335" t="s">
        <v>140</v>
      </c>
      <c r="J97" s="337">
        <v>154.5</v>
      </c>
      <c r="K97" s="179"/>
    </row>
    <row r="98" spans="2:36">
      <c r="B98" s="334">
        <v>19</v>
      </c>
      <c r="C98" s="335" t="s">
        <v>141</v>
      </c>
      <c r="D98" s="335"/>
      <c r="E98" s="335" t="s">
        <v>142</v>
      </c>
      <c r="F98" s="336">
        <v>196.5</v>
      </c>
      <c r="G98" s="335" t="str">
        <f t="shared" si="16"/>
        <v>lost to</v>
      </c>
      <c r="H98" s="335"/>
      <c r="I98" s="335" t="s">
        <v>143</v>
      </c>
      <c r="J98" s="337">
        <v>219.5</v>
      </c>
      <c r="K98" s="179"/>
    </row>
    <row r="99" spans="2:36">
      <c r="B99" s="96">
        <v>20</v>
      </c>
      <c r="C99" s="49" t="s">
        <v>144</v>
      </c>
      <c r="D99" s="49">
        <v>3</v>
      </c>
      <c r="E99" s="49" t="s">
        <v>145</v>
      </c>
      <c r="F99" s="91">
        <v>163</v>
      </c>
      <c r="G99" s="49" t="str">
        <f t="shared" si="16"/>
        <v>lost to</v>
      </c>
      <c r="H99" s="49"/>
      <c r="I99" s="49" t="s">
        <v>134</v>
      </c>
      <c r="J99" s="92">
        <v>265.5</v>
      </c>
      <c r="K99" s="179"/>
    </row>
    <row r="100" spans="2:36" ht="14" thickBot="1">
      <c r="B100" s="44">
        <v>20</v>
      </c>
      <c r="C100" s="45" t="s">
        <v>146</v>
      </c>
      <c r="D100" s="45">
        <v>2</v>
      </c>
      <c r="E100" s="45" t="s">
        <v>133</v>
      </c>
      <c r="F100" s="74">
        <v>185</v>
      </c>
      <c r="G100" s="45" t="str">
        <f t="shared" si="16"/>
        <v>lost to</v>
      </c>
      <c r="H100" s="45"/>
      <c r="I100" s="45" t="s">
        <v>136</v>
      </c>
      <c r="J100" s="75">
        <v>221.5</v>
      </c>
      <c r="K100" s="179"/>
    </row>
    <row r="101" spans="2:36" ht="14" thickBot="1">
      <c r="B101" s="97">
        <v>20</v>
      </c>
      <c r="C101" s="60" t="s">
        <v>147</v>
      </c>
      <c r="D101" s="60"/>
      <c r="E101" s="60" t="s">
        <v>148</v>
      </c>
      <c r="F101" s="98">
        <v>219</v>
      </c>
      <c r="G101" s="60" t="str">
        <f t="shared" si="16"/>
        <v>lost to</v>
      </c>
      <c r="H101" s="60"/>
      <c r="I101" s="60" t="s">
        <v>139</v>
      </c>
      <c r="J101" s="99">
        <v>221</v>
      </c>
      <c r="K101" s="179"/>
    </row>
    <row r="102" spans="2:36" ht="14" thickBot="1">
      <c r="B102" s="97">
        <v>20</v>
      </c>
      <c r="C102" s="60" t="s">
        <v>149</v>
      </c>
      <c r="D102" s="60"/>
      <c r="E102" s="60" t="s">
        <v>140</v>
      </c>
      <c r="F102" s="98">
        <v>215.5</v>
      </c>
      <c r="G102" s="60" t="str">
        <f t="shared" si="16"/>
        <v>defeated</v>
      </c>
      <c r="H102" s="60"/>
      <c r="I102" s="60" t="s">
        <v>143</v>
      </c>
      <c r="J102" s="99">
        <v>148.5</v>
      </c>
      <c r="K102" s="179"/>
    </row>
    <row r="103" spans="2:36" ht="14" thickBot="1">
      <c r="B103" s="100">
        <v>21</v>
      </c>
      <c r="C103" s="56" t="s">
        <v>112</v>
      </c>
      <c r="D103" s="56">
        <v>3</v>
      </c>
      <c r="E103" s="56" t="s">
        <v>145</v>
      </c>
      <c r="F103" s="101">
        <v>180</v>
      </c>
      <c r="G103" s="56" t="str">
        <f t="shared" si="16"/>
        <v>lost to</v>
      </c>
      <c r="H103" s="56"/>
      <c r="I103" s="56" t="s">
        <v>136</v>
      </c>
      <c r="J103" s="102">
        <v>203.5</v>
      </c>
      <c r="K103" s="179"/>
    </row>
    <row r="104" spans="2:36" ht="14" thickBot="1">
      <c r="B104" s="97">
        <v>21</v>
      </c>
      <c r="C104" s="60" t="s">
        <v>150</v>
      </c>
      <c r="D104" s="60"/>
      <c r="E104" s="60" t="s">
        <v>148</v>
      </c>
      <c r="F104" s="98">
        <v>180</v>
      </c>
      <c r="G104" s="60" t="str">
        <f t="shared" si="16"/>
        <v>defeated</v>
      </c>
      <c r="H104" s="60"/>
      <c r="I104" s="60" t="s">
        <v>140</v>
      </c>
      <c r="J104" s="99">
        <v>173.5</v>
      </c>
      <c r="K104" s="179"/>
    </row>
    <row r="105" spans="2:36" ht="14" thickBot="1">
      <c r="B105" s="97">
        <v>22</v>
      </c>
      <c r="C105" s="60" t="s">
        <v>113</v>
      </c>
      <c r="D105" s="60"/>
      <c r="E105" s="60" t="s">
        <v>134</v>
      </c>
      <c r="F105" s="98">
        <v>228</v>
      </c>
      <c r="G105" s="60" t="str">
        <f t="shared" si="16"/>
        <v>defeated</v>
      </c>
      <c r="H105" s="60"/>
      <c r="I105" s="60" t="s">
        <v>136</v>
      </c>
      <c r="J105" s="99">
        <v>172</v>
      </c>
      <c r="K105" s="179"/>
    </row>
    <row r="106" spans="2:36" ht="14" thickBot="1">
      <c r="B106" s="97">
        <v>22</v>
      </c>
      <c r="C106" s="60" t="s">
        <v>151</v>
      </c>
      <c r="D106" s="60">
        <v>4</v>
      </c>
      <c r="E106" s="60" t="s">
        <v>139</v>
      </c>
      <c r="F106" s="98">
        <v>177.5</v>
      </c>
      <c r="G106" s="60" t="str">
        <f t="shared" si="16"/>
        <v>lost to</v>
      </c>
      <c r="H106" s="60"/>
      <c r="I106" s="60" t="s">
        <v>148</v>
      </c>
      <c r="J106" s="99">
        <v>223.5</v>
      </c>
      <c r="K106" s="179"/>
    </row>
    <row r="107" spans="2:36">
      <c r="B107" s="198"/>
      <c r="C107" s="198"/>
      <c r="D107" s="198"/>
      <c r="E107" s="198"/>
      <c r="F107" s="199"/>
      <c r="G107" s="198"/>
      <c r="H107" s="198"/>
      <c r="I107" s="198"/>
      <c r="J107" s="199"/>
      <c r="K107" s="179"/>
    </row>
    <row r="109" spans="2:36">
      <c r="N109" t="s">
        <v>152</v>
      </c>
    </row>
    <row r="110" spans="2:36">
      <c r="N110" t="s">
        <v>153</v>
      </c>
      <c r="O110" t="s">
        <v>154</v>
      </c>
      <c r="P110">
        <f t="shared" ref="P110:AI110" si="22">SUM(P5:P49)</f>
        <v>1841</v>
      </c>
      <c r="Q110">
        <f t="shared" si="22"/>
        <v>1772</v>
      </c>
      <c r="R110">
        <f t="shared" si="22"/>
        <v>1613</v>
      </c>
      <c r="S110">
        <f t="shared" si="22"/>
        <v>1617.5</v>
      </c>
      <c r="T110">
        <f t="shared" si="22"/>
        <v>1784</v>
      </c>
      <c r="U110">
        <f t="shared" si="22"/>
        <v>1682</v>
      </c>
      <c r="V110">
        <f t="shared" si="22"/>
        <v>1971</v>
      </c>
      <c r="W110">
        <f t="shared" si="22"/>
        <v>1708</v>
      </c>
      <c r="X110">
        <f t="shared" si="22"/>
        <v>1622.5</v>
      </c>
      <c r="Y110">
        <f t="shared" si="22"/>
        <v>1572.5</v>
      </c>
      <c r="Z110">
        <f t="shared" si="22"/>
        <v>1824</v>
      </c>
      <c r="AA110">
        <f t="shared" si="22"/>
        <v>1860</v>
      </c>
      <c r="AB110">
        <f t="shared" si="22"/>
        <v>1656.5</v>
      </c>
      <c r="AC110">
        <f t="shared" si="22"/>
        <v>1723.5</v>
      </c>
      <c r="AD110">
        <f t="shared" si="22"/>
        <v>1706</v>
      </c>
      <c r="AE110">
        <f t="shared" si="22"/>
        <v>1564.5</v>
      </c>
      <c r="AF110">
        <f t="shared" si="22"/>
        <v>1617</v>
      </c>
      <c r="AG110">
        <f t="shared" si="22"/>
        <v>1698.5</v>
      </c>
      <c r="AH110">
        <f t="shared" si="22"/>
        <v>1847</v>
      </c>
      <c r="AI110">
        <f t="shared" si="22"/>
        <v>1686.5</v>
      </c>
      <c r="AJ110">
        <f>AI110/9</f>
        <v>187.38888888888889</v>
      </c>
    </row>
    <row r="111" spans="2:36">
      <c r="O111" t="s">
        <v>155</v>
      </c>
      <c r="P111">
        <f t="shared" ref="P111:AI111" si="23">SUM(P50:P94)</f>
        <v>1561</v>
      </c>
      <c r="Q111">
        <f t="shared" si="23"/>
        <v>1908</v>
      </c>
      <c r="R111">
        <f t="shared" si="23"/>
        <v>1671.5</v>
      </c>
      <c r="S111">
        <f t="shared" si="23"/>
        <v>1741.5</v>
      </c>
      <c r="T111">
        <f t="shared" si="23"/>
        <v>1752.5</v>
      </c>
      <c r="U111">
        <f t="shared" si="23"/>
        <v>1682.5</v>
      </c>
      <c r="V111">
        <f t="shared" si="23"/>
        <v>1739</v>
      </c>
      <c r="W111">
        <f t="shared" si="23"/>
        <v>1890.5</v>
      </c>
      <c r="X111">
        <f t="shared" si="23"/>
        <v>1762</v>
      </c>
      <c r="Y111">
        <f t="shared" si="23"/>
        <v>1690.5</v>
      </c>
      <c r="Z111">
        <f t="shared" si="23"/>
        <v>1754.5</v>
      </c>
      <c r="AA111">
        <f t="shared" si="23"/>
        <v>1753.5</v>
      </c>
      <c r="AB111">
        <f t="shared" si="23"/>
        <v>1715</v>
      </c>
      <c r="AC111">
        <f t="shared" si="23"/>
        <v>1671.5</v>
      </c>
      <c r="AD111">
        <f t="shared" si="23"/>
        <v>1720</v>
      </c>
      <c r="AE111">
        <f t="shared" si="23"/>
        <v>1596.5</v>
      </c>
      <c r="AF111">
        <f t="shared" si="23"/>
        <v>1733.5</v>
      </c>
      <c r="AG111">
        <f t="shared" si="23"/>
        <v>1931</v>
      </c>
      <c r="AH111">
        <f t="shared" si="23"/>
        <v>1792.5</v>
      </c>
      <c r="AI111">
        <f t="shared" si="23"/>
        <v>1731</v>
      </c>
      <c r="AJ111">
        <f>AI111/9</f>
        <v>192.33333333333334</v>
      </c>
    </row>
    <row r="112" spans="2:36">
      <c r="P112">
        <v>1</v>
      </c>
      <c r="Q112">
        <v>2</v>
      </c>
      <c r="R112">
        <v>3</v>
      </c>
      <c r="S112">
        <v>4</v>
      </c>
      <c r="T112">
        <v>5</v>
      </c>
      <c r="U112">
        <v>6</v>
      </c>
      <c r="V112">
        <v>7</v>
      </c>
      <c r="W112">
        <v>8</v>
      </c>
      <c r="X112">
        <v>9</v>
      </c>
      <c r="Y112">
        <v>10</v>
      </c>
    </row>
    <row r="113" spans="14:36">
      <c r="N113" t="s">
        <v>156</v>
      </c>
      <c r="O113" t="s">
        <v>154</v>
      </c>
      <c r="P113">
        <f>P110/9</f>
        <v>204.55555555555554</v>
      </c>
      <c r="Q113">
        <f t="shared" ref="Q113:AI113" si="24">Q110/9</f>
        <v>196.88888888888889</v>
      </c>
      <c r="R113">
        <f t="shared" si="24"/>
        <v>179.22222222222223</v>
      </c>
      <c r="S113">
        <f t="shared" si="24"/>
        <v>179.72222222222223</v>
      </c>
      <c r="T113">
        <f t="shared" si="24"/>
        <v>198.22222222222223</v>
      </c>
      <c r="U113">
        <f t="shared" si="24"/>
        <v>186.88888888888889</v>
      </c>
      <c r="V113">
        <f t="shared" si="24"/>
        <v>219</v>
      </c>
      <c r="W113">
        <f t="shared" si="24"/>
        <v>189.77777777777777</v>
      </c>
      <c r="X113">
        <f t="shared" si="24"/>
        <v>180.27777777777777</v>
      </c>
      <c r="Y113">
        <f t="shared" si="24"/>
        <v>174.72222222222223</v>
      </c>
      <c r="Z113">
        <f t="shared" si="24"/>
        <v>202.66666666666666</v>
      </c>
      <c r="AA113">
        <f t="shared" si="24"/>
        <v>206.66666666666666</v>
      </c>
      <c r="AB113">
        <f t="shared" si="24"/>
        <v>184.05555555555554</v>
      </c>
      <c r="AC113">
        <f t="shared" si="24"/>
        <v>191.5</v>
      </c>
      <c r="AD113">
        <f t="shared" si="24"/>
        <v>189.55555555555554</v>
      </c>
      <c r="AE113">
        <f t="shared" si="24"/>
        <v>173.83333333333334</v>
      </c>
      <c r="AF113">
        <f t="shared" si="24"/>
        <v>179.66666666666666</v>
      </c>
      <c r="AG113">
        <f t="shared" si="24"/>
        <v>188.72222222222223</v>
      </c>
      <c r="AH113">
        <f t="shared" si="24"/>
        <v>205.22222222222223</v>
      </c>
      <c r="AI113">
        <f t="shared" si="24"/>
        <v>187.38888888888889</v>
      </c>
      <c r="AJ113">
        <f>AVERAGE(P113:Y113)</f>
        <v>190.92777777777778</v>
      </c>
    </row>
    <row r="114" spans="14:36">
      <c r="O114" t="s">
        <v>155</v>
      </c>
      <c r="P114">
        <f>P111/9</f>
        <v>173.44444444444446</v>
      </c>
      <c r="Q114">
        <f t="shared" ref="Q114:AI114" si="25">Q111/9</f>
        <v>212</v>
      </c>
      <c r="R114">
        <f t="shared" si="25"/>
        <v>185.72222222222223</v>
      </c>
      <c r="S114">
        <f t="shared" si="25"/>
        <v>193.5</v>
      </c>
      <c r="T114">
        <f t="shared" si="25"/>
        <v>194.72222222222223</v>
      </c>
      <c r="U114">
        <f t="shared" si="25"/>
        <v>186.94444444444446</v>
      </c>
      <c r="V114">
        <f t="shared" si="25"/>
        <v>193.22222222222223</v>
      </c>
      <c r="W114">
        <f t="shared" si="25"/>
        <v>210.05555555555554</v>
      </c>
      <c r="X114">
        <f t="shared" si="25"/>
        <v>195.77777777777777</v>
      </c>
      <c r="Y114">
        <f t="shared" si="25"/>
        <v>187.83333333333334</v>
      </c>
      <c r="Z114">
        <f t="shared" si="25"/>
        <v>194.94444444444446</v>
      </c>
      <c r="AA114">
        <f t="shared" si="25"/>
        <v>194.83333333333334</v>
      </c>
      <c r="AB114">
        <f t="shared" si="25"/>
        <v>190.55555555555554</v>
      </c>
      <c r="AC114">
        <f t="shared" si="25"/>
        <v>185.72222222222223</v>
      </c>
      <c r="AD114">
        <f t="shared" si="25"/>
        <v>191.11111111111111</v>
      </c>
      <c r="AE114">
        <f t="shared" si="25"/>
        <v>177.38888888888889</v>
      </c>
      <c r="AF114">
        <f t="shared" si="25"/>
        <v>192.61111111111111</v>
      </c>
      <c r="AG114">
        <f t="shared" si="25"/>
        <v>214.55555555555554</v>
      </c>
      <c r="AH114">
        <f t="shared" si="25"/>
        <v>199.16666666666666</v>
      </c>
      <c r="AI114">
        <f t="shared" si="25"/>
        <v>192.33333333333334</v>
      </c>
      <c r="AJ114">
        <f>AVERAGE(P114:Y114)</f>
        <v>193.32222222222225</v>
      </c>
    </row>
  </sheetData>
  <phoneticPr fontId="5" type="noConversion"/>
  <pageMargins left="0.75" right="0.75" top="1" bottom="1" header="0.5" footer="0.5"/>
  <pageSetup paperSize="9" orientation="portrait" horizontalDpi="4294967292" verticalDpi="4294967292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9"/>
  <sheetViews>
    <sheetView topLeftCell="A16" workbookViewId="0">
      <selection activeCell="D31" sqref="D31"/>
    </sheetView>
  </sheetViews>
  <sheetFormatPr baseColWidth="10" defaultColWidth="8.7109375" defaultRowHeight="13" x14ac:dyDescent="0"/>
  <cols>
    <col min="1" max="1" width="5.5703125" bestFit="1" customWidth="1"/>
    <col min="2" max="2" width="14.85546875" bestFit="1" customWidth="1"/>
    <col min="3" max="3" width="14.28515625" bestFit="1" customWidth="1"/>
    <col min="4" max="4" width="13" bestFit="1" customWidth="1"/>
    <col min="5" max="5" width="14.28515625" bestFit="1" customWidth="1"/>
    <col min="6" max="6" width="12.5703125" bestFit="1" customWidth="1"/>
    <col min="7" max="256" width="11" customWidth="1"/>
  </cols>
  <sheetData>
    <row r="1" spans="1:6" ht="15">
      <c r="A1" s="218" t="s">
        <v>157</v>
      </c>
      <c r="B1" s="218" t="s">
        <v>158</v>
      </c>
      <c r="C1" s="218" t="s">
        <v>159</v>
      </c>
      <c r="D1" s="218" t="s">
        <v>160</v>
      </c>
      <c r="E1" s="218" t="s">
        <v>161</v>
      </c>
      <c r="F1" s="218" t="s">
        <v>162</v>
      </c>
    </row>
    <row r="2" spans="1:6">
      <c r="A2">
        <v>1</v>
      </c>
      <c r="B2" t="s">
        <v>16</v>
      </c>
      <c r="C2" t="s">
        <v>163</v>
      </c>
      <c r="D2">
        <v>216</v>
      </c>
      <c r="E2" t="s">
        <v>22</v>
      </c>
      <c r="F2">
        <v>181.5</v>
      </c>
    </row>
    <row r="3" spans="1:6">
      <c r="A3">
        <v>1</v>
      </c>
      <c r="B3" t="s">
        <v>29</v>
      </c>
      <c r="C3" t="s">
        <v>164</v>
      </c>
      <c r="D3">
        <v>178.5</v>
      </c>
      <c r="E3" t="s">
        <v>165</v>
      </c>
      <c r="F3">
        <v>153.5</v>
      </c>
    </row>
    <row r="4" spans="1:6">
      <c r="A4">
        <v>1</v>
      </c>
      <c r="B4" t="s">
        <v>42</v>
      </c>
      <c r="C4" t="s">
        <v>41</v>
      </c>
      <c r="D4">
        <v>124</v>
      </c>
      <c r="E4" t="s">
        <v>48</v>
      </c>
      <c r="F4">
        <v>204.5</v>
      </c>
    </row>
    <row r="5" spans="1:6">
      <c r="A5">
        <v>1</v>
      </c>
      <c r="B5" t="s">
        <v>57</v>
      </c>
      <c r="C5" t="s">
        <v>56</v>
      </c>
      <c r="D5">
        <v>222.5</v>
      </c>
      <c r="E5" t="s">
        <v>63</v>
      </c>
      <c r="F5">
        <v>180.5</v>
      </c>
    </row>
    <row r="6" spans="1:6">
      <c r="A6">
        <v>1</v>
      </c>
      <c r="B6" t="s">
        <v>166</v>
      </c>
      <c r="C6" t="s">
        <v>167</v>
      </c>
      <c r="D6">
        <v>218.5</v>
      </c>
      <c r="E6" t="s">
        <v>76</v>
      </c>
      <c r="F6">
        <v>185.5</v>
      </c>
    </row>
    <row r="7" spans="1:6">
      <c r="A7">
        <v>2</v>
      </c>
      <c r="B7" t="s">
        <v>29</v>
      </c>
      <c r="C7" t="s">
        <v>164</v>
      </c>
      <c r="D7">
        <v>189</v>
      </c>
      <c r="E7" t="s">
        <v>163</v>
      </c>
      <c r="F7">
        <v>156.5</v>
      </c>
    </row>
    <row r="8" spans="1:6">
      <c r="A8">
        <v>2</v>
      </c>
      <c r="B8" t="s">
        <v>23</v>
      </c>
      <c r="C8" t="s">
        <v>22</v>
      </c>
      <c r="D8">
        <v>174</v>
      </c>
      <c r="E8" t="s">
        <v>48</v>
      </c>
      <c r="F8">
        <v>172.5</v>
      </c>
    </row>
    <row r="9" spans="1:6">
      <c r="A9">
        <v>2</v>
      </c>
      <c r="B9" t="s">
        <v>168</v>
      </c>
      <c r="C9" t="s">
        <v>165</v>
      </c>
      <c r="D9">
        <v>164</v>
      </c>
      <c r="E9" t="s">
        <v>41</v>
      </c>
      <c r="F9">
        <v>208</v>
      </c>
    </row>
    <row r="10" spans="1:6">
      <c r="A10">
        <v>2</v>
      </c>
      <c r="B10" t="s">
        <v>77</v>
      </c>
      <c r="C10" t="s">
        <v>76</v>
      </c>
      <c r="D10">
        <v>144</v>
      </c>
      <c r="E10" t="s">
        <v>56</v>
      </c>
      <c r="F10">
        <v>159</v>
      </c>
    </row>
    <row r="11" spans="1:6">
      <c r="A11">
        <v>2</v>
      </c>
      <c r="B11" t="s">
        <v>64</v>
      </c>
      <c r="C11" t="s">
        <v>63</v>
      </c>
      <c r="D11">
        <v>223.5</v>
      </c>
      <c r="E11" t="s">
        <v>167</v>
      </c>
      <c r="F11">
        <v>130</v>
      </c>
    </row>
    <row r="12" spans="1:6">
      <c r="A12">
        <v>3</v>
      </c>
      <c r="B12" t="s">
        <v>16</v>
      </c>
      <c r="C12" t="s">
        <v>163</v>
      </c>
      <c r="D12">
        <v>165.5</v>
      </c>
      <c r="E12" t="s">
        <v>165</v>
      </c>
      <c r="F12">
        <v>191.5</v>
      </c>
    </row>
    <row r="13" spans="1:6">
      <c r="A13">
        <v>3</v>
      </c>
      <c r="B13" t="s">
        <v>42</v>
      </c>
      <c r="C13" t="s">
        <v>41</v>
      </c>
      <c r="D13">
        <v>149.5</v>
      </c>
      <c r="E13" t="s">
        <v>22</v>
      </c>
      <c r="F13">
        <v>191.5</v>
      </c>
    </row>
    <row r="14" spans="1:6">
      <c r="A14">
        <v>3</v>
      </c>
      <c r="B14" t="s">
        <v>49</v>
      </c>
      <c r="C14" t="s">
        <v>48</v>
      </c>
      <c r="D14">
        <v>172.5</v>
      </c>
      <c r="E14" t="s">
        <v>164</v>
      </c>
      <c r="F14">
        <v>147</v>
      </c>
    </row>
    <row r="15" spans="1:6">
      <c r="A15">
        <v>3</v>
      </c>
      <c r="B15" t="s">
        <v>57</v>
      </c>
      <c r="C15" t="s">
        <v>56</v>
      </c>
      <c r="D15">
        <v>191</v>
      </c>
      <c r="E15" t="s">
        <v>167</v>
      </c>
      <c r="F15">
        <v>162.5</v>
      </c>
    </row>
    <row r="16" spans="1:6">
      <c r="A16">
        <v>3</v>
      </c>
      <c r="B16" t="s">
        <v>64</v>
      </c>
      <c r="C16" t="s">
        <v>63</v>
      </c>
      <c r="D16">
        <v>186</v>
      </c>
      <c r="E16" t="s">
        <v>76</v>
      </c>
      <c r="F16">
        <v>155</v>
      </c>
    </row>
    <row r="17" spans="1:6">
      <c r="A17">
        <v>4</v>
      </c>
      <c r="B17" t="s">
        <v>166</v>
      </c>
      <c r="C17" t="s">
        <v>167</v>
      </c>
      <c r="D17">
        <v>185.5</v>
      </c>
      <c r="E17" t="s">
        <v>163</v>
      </c>
      <c r="F17">
        <v>208.5</v>
      </c>
    </row>
    <row r="18" spans="1:6">
      <c r="A18">
        <v>4</v>
      </c>
      <c r="B18" t="s">
        <v>49</v>
      </c>
      <c r="C18" t="s">
        <v>48</v>
      </c>
      <c r="D18">
        <v>163.5</v>
      </c>
      <c r="E18" t="s">
        <v>63</v>
      </c>
      <c r="F18">
        <v>168</v>
      </c>
    </row>
    <row r="19" spans="1:6">
      <c r="A19">
        <v>4</v>
      </c>
      <c r="B19" t="s">
        <v>77</v>
      </c>
      <c r="C19" t="s">
        <v>76</v>
      </c>
      <c r="D19">
        <v>128</v>
      </c>
      <c r="E19" t="s">
        <v>41</v>
      </c>
      <c r="F19">
        <v>178.5</v>
      </c>
    </row>
    <row r="20" spans="1:6">
      <c r="A20">
        <v>4</v>
      </c>
      <c r="B20" t="s">
        <v>168</v>
      </c>
      <c r="C20" t="s">
        <v>165</v>
      </c>
      <c r="D20">
        <v>169.5</v>
      </c>
      <c r="E20" t="s">
        <v>56</v>
      </c>
      <c r="F20">
        <v>178.5</v>
      </c>
    </row>
    <row r="21" spans="1:6">
      <c r="A21">
        <v>4</v>
      </c>
      <c r="B21" t="s">
        <v>23</v>
      </c>
      <c r="C21" t="s">
        <v>22</v>
      </c>
      <c r="D21">
        <v>195.5</v>
      </c>
      <c r="E21" t="s">
        <v>164</v>
      </c>
      <c r="F21">
        <v>187</v>
      </c>
    </row>
    <row r="22" spans="1:6">
      <c r="A22">
        <v>5</v>
      </c>
      <c r="B22" t="s">
        <v>16</v>
      </c>
      <c r="C22" t="s">
        <v>163</v>
      </c>
      <c r="D22">
        <v>190</v>
      </c>
      <c r="E22" t="s">
        <v>41</v>
      </c>
      <c r="F22">
        <v>230</v>
      </c>
    </row>
    <row r="23" spans="1:6">
      <c r="A23">
        <v>5</v>
      </c>
      <c r="B23" t="s">
        <v>23</v>
      </c>
      <c r="C23" t="s">
        <v>22</v>
      </c>
      <c r="D23">
        <v>135</v>
      </c>
      <c r="E23" t="s">
        <v>56</v>
      </c>
      <c r="F23">
        <v>270.5</v>
      </c>
    </row>
    <row r="24" spans="1:6">
      <c r="A24">
        <v>5</v>
      </c>
      <c r="B24" t="s">
        <v>29</v>
      </c>
      <c r="C24" t="s">
        <v>164</v>
      </c>
      <c r="D24">
        <v>179.5</v>
      </c>
      <c r="E24" t="s">
        <v>63</v>
      </c>
      <c r="F24">
        <v>159</v>
      </c>
    </row>
    <row r="25" spans="1:6">
      <c r="A25">
        <v>5</v>
      </c>
      <c r="B25" t="s">
        <v>168</v>
      </c>
      <c r="C25" t="s">
        <v>165</v>
      </c>
      <c r="D25">
        <v>183.5</v>
      </c>
      <c r="E25" t="s">
        <v>167</v>
      </c>
      <c r="F25">
        <v>163.5</v>
      </c>
    </row>
    <row r="26" spans="1:6">
      <c r="A26">
        <v>5</v>
      </c>
      <c r="B26" t="s">
        <v>77</v>
      </c>
      <c r="C26" t="s">
        <v>76</v>
      </c>
      <c r="D26">
        <v>143</v>
      </c>
      <c r="E26" t="s">
        <v>48</v>
      </c>
      <c r="F26">
        <v>162</v>
      </c>
    </row>
    <row r="27" spans="1:6">
      <c r="A27">
        <v>6</v>
      </c>
      <c r="B27" t="s">
        <v>49</v>
      </c>
      <c r="C27" t="s">
        <v>48</v>
      </c>
      <c r="D27">
        <v>206</v>
      </c>
      <c r="E27" t="s">
        <v>163</v>
      </c>
      <c r="F27">
        <v>258</v>
      </c>
    </row>
    <row r="28" spans="1:6">
      <c r="A28">
        <v>6</v>
      </c>
      <c r="B28" t="s">
        <v>64</v>
      </c>
      <c r="C28" t="s">
        <v>63</v>
      </c>
      <c r="D28">
        <v>220</v>
      </c>
      <c r="E28" t="s">
        <v>22</v>
      </c>
      <c r="F28">
        <v>182</v>
      </c>
    </row>
    <row r="29" spans="1:6">
      <c r="A29">
        <v>6</v>
      </c>
      <c r="B29" t="s">
        <v>166</v>
      </c>
      <c r="C29" t="s">
        <v>167</v>
      </c>
      <c r="D29">
        <v>196</v>
      </c>
      <c r="E29" t="s">
        <v>164</v>
      </c>
      <c r="F29">
        <v>199.5</v>
      </c>
    </row>
    <row r="30" spans="1:6">
      <c r="A30">
        <v>6</v>
      </c>
      <c r="B30" t="s">
        <v>77</v>
      </c>
      <c r="C30" t="s">
        <v>76</v>
      </c>
      <c r="D30">
        <v>196.5</v>
      </c>
      <c r="E30" t="s">
        <v>165</v>
      </c>
      <c r="F30">
        <v>173.5</v>
      </c>
    </row>
    <row r="31" spans="1:6">
      <c r="A31">
        <v>6</v>
      </c>
      <c r="B31" t="s">
        <v>57</v>
      </c>
      <c r="C31" t="s">
        <v>56</v>
      </c>
      <c r="D31">
        <v>277.5</v>
      </c>
      <c r="E31" t="s">
        <v>41</v>
      </c>
      <c r="F31">
        <v>201</v>
      </c>
    </row>
    <row r="32" spans="1:6">
      <c r="A32">
        <v>7</v>
      </c>
      <c r="B32" t="s">
        <v>16</v>
      </c>
      <c r="C32" t="s">
        <v>163</v>
      </c>
      <c r="D32">
        <v>253</v>
      </c>
      <c r="E32" t="s">
        <v>56</v>
      </c>
      <c r="F32">
        <v>216.5</v>
      </c>
    </row>
    <row r="33" spans="1:6">
      <c r="A33">
        <v>7</v>
      </c>
      <c r="B33" t="s">
        <v>23</v>
      </c>
      <c r="C33" t="s">
        <v>22</v>
      </c>
      <c r="D33">
        <v>248</v>
      </c>
      <c r="E33" t="s">
        <v>165</v>
      </c>
      <c r="F33">
        <v>206.5</v>
      </c>
    </row>
    <row r="34" spans="1:6">
      <c r="A34">
        <v>7</v>
      </c>
      <c r="B34" t="s">
        <v>29</v>
      </c>
      <c r="C34" t="s">
        <v>164</v>
      </c>
      <c r="D34">
        <v>165</v>
      </c>
      <c r="E34" t="s">
        <v>76</v>
      </c>
      <c r="F34">
        <v>190</v>
      </c>
    </row>
    <row r="35" spans="1:6">
      <c r="A35">
        <v>7</v>
      </c>
      <c r="B35" t="s">
        <v>42</v>
      </c>
      <c r="C35" t="s">
        <v>41</v>
      </c>
      <c r="D35">
        <v>253</v>
      </c>
      <c r="E35" t="s">
        <v>63</v>
      </c>
      <c r="F35">
        <v>191</v>
      </c>
    </row>
    <row r="36" spans="1:6">
      <c r="A36">
        <v>7</v>
      </c>
      <c r="B36" t="s">
        <v>166</v>
      </c>
      <c r="C36" t="s">
        <v>167</v>
      </c>
      <c r="D36">
        <v>157</v>
      </c>
      <c r="E36" t="s">
        <v>48</v>
      </c>
      <c r="F36">
        <v>210.5</v>
      </c>
    </row>
    <row r="37" spans="1:6">
      <c r="A37">
        <v>8</v>
      </c>
      <c r="B37" t="s">
        <v>64</v>
      </c>
      <c r="C37" t="s">
        <v>63</v>
      </c>
      <c r="D37">
        <v>211.5</v>
      </c>
      <c r="E37" t="s">
        <v>163</v>
      </c>
      <c r="F37">
        <v>217</v>
      </c>
    </row>
    <row r="38" spans="1:6">
      <c r="A38">
        <v>8</v>
      </c>
      <c r="B38" t="s">
        <v>42</v>
      </c>
      <c r="C38" t="s">
        <v>41</v>
      </c>
      <c r="D38">
        <v>248</v>
      </c>
      <c r="E38" t="s">
        <v>167</v>
      </c>
      <c r="F38">
        <v>189.5</v>
      </c>
    </row>
    <row r="39" spans="1:6">
      <c r="A39">
        <v>8</v>
      </c>
      <c r="B39" t="s">
        <v>23</v>
      </c>
      <c r="C39" t="s">
        <v>22</v>
      </c>
      <c r="D39">
        <v>267.5</v>
      </c>
      <c r="E39" t="s">
        <v>76</v>
      </c>
      <c r="F39">
        <v>218</v>
      </c>
    </row>
    <row r="40" spans="1:6">
      <c r="A40">
        <v>8</v>
      </c>
      <c r="B40" t="s">
        <v>57</v>
      </c>
      <c r="C40" t="s">
        <v>56</v>
      </c>
      <c r="D40">
        <v>241.5</v>
      </c>
      <c r="E40" t="s">
        <v>164</v>
      </c>
      <c r="F40">
        <v>197.5</v>
      </c>
    </row>
    <row r="41" spans="1:6">
      <c r="A41">
        <v>8</v>
      </c>
      <c r="B41" t="s">
        <v>168</v>
      </c>
      <c r="C41" t="s">
        <v>165</v>
      </c>
      <c r="D41">
        <v>179.5</v>
      </c>
      <c r="E41" t="s">
        <v>48</v>
      </c>
      <c r="F41">
        <v>216.5</v>
      </c>
    </row>
    <row r="42" spans="1:6">
      <c r="A42">
        <v>9</v>
      </c>
      <c r="B42" t="s">
        <v>166</v>
      </c>
      <c r="C42" t="s">
        <v>167</v>
      </c>
      <c r="D42">
        <v>220</v>
      </c>
      <c r="E42" t="s">
        <v>22</v>
      </c>
      <c r="F42">
        <v>197</v>
      </c>
    </row>
    <row r="43" spans="1:6">
      <c r="A43">
        <v>9</v>
      </c>
      <c r="B43" t="s">
        <v>49</v>
      </c>
      <c r="C43" t="s">
        <v>48</v>
      </c>
      <c r="D43">
        <v>174</v>
      </c>
      <c r="E43" t="s">
        <v>56</v>
      </c>
      <c r="F43">
        <v>214</v>
      </c>
    </row>
    <row r="44" spans="1:6">
      <c r="A44">
        <v>9</v>
      </c>
      <c r="B44" t="s">
        <v>16</v>
      </c>
      <c r="C44" t="s">
        <v>163</v>
      </c>
      <c r="D44">
        <v>176.5</v>
      </c>
      <c r="E44" t="s">
        <v>76</v>
      </c>
      <c r="F44">
        <v>212.5</v>
      </c>
    </row>
    <row r="45" spans="1:6">
      <c r="A45">
        <v>9</v>
      </c>
      <c r="B45" t="s">
        <v>29</v>
      </c>
      <c r="C45" t="s">
        <v>164</v>
      </c>
      <c r="D45">
        <v>170</v>
      </c>
      <c r="E45" t="s">
        <v>41</v>
      </c>
      <c r="F45">
        <v>192</v>
      </c>
    </row>
    <row r="46" spans="1:6">
      <c r="A46">
        <v>9</v>
      </c>
      <c r="B46" t="s">
        <v>168</v>
      </c>
      <c r="C46" t="s">
        <v>165</v>
      </c>
      <c r="D46">
        <v>196</v>
      </c>
      <c r="E46" t="s">
        <v>63</v>
      </c>
      <c r="F46">
        <v>168.5</v>
      </c>
    </row>
    <row r="47" spans="1:6">
      <c r="A47">
        <v>10</v>
      </c>
      <c r="B47" t="s">
        <v>23</v>
      </c>
      <c r="C47" t="s">
        <v>22</v>
      </c>
      <c r="D47">
        <v>234.5</v>
      </c>
      <c r="E47" t="s">
        <v>163</v>
      </c>
      <c r="F47">
        <v>206</v>
      </c>
    </row>
    <row r="48" spans="1:6">
      <c r="A48">
        <v>10</v>
      </c>
      <c r="B48" t="s">
        <v>168</v>
      </c>
      <c r="C48" t="s">
        <v>165</v>
      </c>
      <c r="D48">
        <v>180.5</v>
      </c>
      <c r="E48" t="s">
        <v>164</v>
      </c>
      <c r="F48">
        <v>186</v>
      </c>
    </row>
    <row r="49" spans="1:6">
      <c r="A49">
        <v>10</v>
      </c>
      <c r="B49" t="s">
        <v>49</v>
      </c>
      <c r="C49" t="s">
        <v>48</v>
      </c>
      <c r="D49">
        <v>192</v>
      </c>
      <c r="E49" t="s">
        <v>41</v>
      </c>
      <c r="F49">
        <v>205</v>
      </c>
    </row>
    <row r="50" spans="1:6">
      <c r="A50">
        <v>10</v>
      </c>
      <c r="B50" t="s">
        <v>64</v>
      </c>
      <c r="C50" t="s">
        <v>63</v>
      </c>
      <c r="D50">
        <v>234</v>
      </c>
      <c r="E50" t="s">
        <v>56</v>
      </c>
      <c r="F50">
        <v>198.5</v>
      </c>
    </row>
    <row r="51" spans="1:6">
      <c r="A51">
        <v>10</v>
      </c>
      <c r="B51" t="s">
        <v>77</v>
      </c>
      <c r="C51" t="s">
        <v>76</v>
      </c>
      <c r="D51">
        <v>234.5</v>
      </c>
      <c r="E51" t="s">
        <v>167</v>
      </c>
      <c r="F51">
        <v>208.5</v>
      </c>
    </row>
    <row r="52" spans="1:6">
      <c r="A52">
        <v>11</v>
      </c>
      <c r="B52" t="s">
        <v>16</v>
      </c>
      <c r="C52" t="s">
        <v>163</v>
      </c>
      <c r="D52">
        <v>226.5</v>
      </c>
      <c r="E52" t="s">
        <v>164</v>
      </c>
      <c r="F52">
        <v>174</v>
      </c>
    </row>
    <row r="53" spans="1:6">
      <c r="A53">
        <v>11</v>
      </c>
      <c r="B53" t="s">
        <v>49</v>
      </c>
      <c r="C53" t="s">
        <v>48</v>
      </c>
      <c r="D53">
        <v>165.5</v>
      </c>
      <c r="E53" t="s">
        <v>22</v>
      </c>
      <c r="F53">
        <v>216</v>
      </c>
    </row>
    <row r="54" spans="1:6">
      <c r="A54">
        <v>11</v>
      </c>
      <c r="B54" t="s">
        <v>42</v>
      </c>
      <c r="C54" t="s">
        <v>41</v>
      </c>
      <c r="D54">
        <v>162.5</v>
      </c>
      <c r="E54" t="s">
        <v>165</v>
      </c>
      <c r="F54">
        <v>204.5</v>
      </c>
    </row>
    <row r="55" spans="1:6">
      <c r="A55">
        <v>11</v>
      </c>
      <c r="B55" t="s">
        <v>57</v>
      </c>
      <c r="C55" t="s">
        <v>56</v>
      </c>
      <c r="D55">
        <v>205</v>
      </c>
      <c r="E55" t="s">
        <v>76</v>
      </c>
      <c r="F55">
        <v>163</v>
      </c>
    </row>
    <row r="56" spans="1:6">
      <c r="A56">
        <v>11</v>
      </c>
      <c r="B56" t="s">
        <v>166</v>
      </c>
      <c r="C56" t="s">
        <v>167</v>
      </c>
      <c r="D56">
        <v>232</v>
      </c>
      <c r="E56" t="s">
        <v>63</v>
      </c>
      <c r="F56">
        <v>232</v>
      </c>
    </row>
    <row r="57" spans="1:6">
      <c r="A57">
        <v>12</v>
      </c>
      <c r="B57" t="s">
        <v>168</v>
      </c>
      <c r="C57" t="s">
        <v>165</v>
      </c>
      <c r="D57">
        <v>203.5</v>
      </c>
      <c r="E57" t="s">
        <v>163</v>
      </c>
      <c r="F57">
        <v>193.5</v>
      </c>
    </row>
    <row r="58" spans="1:6">
      <c r="A58">
        <v>12</v>
      </c>
      <c r="B58" t="s">
        <v>23</v>
      </c>
      <c r="C58" t="s">
        <v>22</v>
      </c>
      <c r="D58">
        <v>200.5</v>
      </c>
      <c r="E58" t="s">
        <v>41</v>
      </c>
      <c r="F58">
        <v>219.5</v>
      </c>
    </row>
    <row r="59" spans="1:6">
      <c r="A59">
        <v>12</v>
      </c>
      <c r="B59" t="s">
        <v>29</v>
      </c>
      <c r="C59" t="s">
        <v>164</v>
      </c>
      <c r="D59">
        <v>162.5</v>
      </c>
      <c r="E59" t="s">
        <v>48</v>
      </c>
      <c r="F59">
        <v>171.5</v>
      </c>
    </row>
    <row r="60" spans="1:6">
      <c r="A60">
        <v>12</v>
      </c>
      <c r="B60" t="s">
        <v>166</v>
      </c>
      <c r="C60" t="s">
        <v>167</v>
      </c>
      <c r="D60">
        <v>200.5</v>
      </c>
      <c r="E60" t="s">
        <v>56</v>
      </c>
      <c r="F60">
        <v>216</v>
      </c>
    </row>
    <row r="61" spans="1:6">
      <c r="A61">
        <v>12</v>
      </c>
      <c r="B61" t="s">
        <v>77</v>
      </c>
      <c r="C61" t="s">
        <v>76</v>
      </c>
      <c r="D61">
        <v>212</v>
      </c>
      <c r="E61" t="s">
        <v>63</v>
      </c>
      <c r="F61">
        <v>213</v>
      </c>
    </row>
    <row r="62" spans="1:6">
      <c r="A62">
        <v>13</v>
      </c>
      <c r="B62" t="s">
        <v>16</v>
      </c>
      <c r="C62" t="s">
        <v>163</v>
      </c>
      <c r="D62">
        <v>164</v>
      </c>
      <c r="E62" t="s">
        <v>167</v>
      </c>
      <c r="F62">
        <v>186</v>
      </c>
    </row>
    <row r="63" spans="1:6">
      <c r="A63">
        <v>13</v>
      </c>
      <c r="B63" t="s">
        <v>64</v>
      </c>
      <c r="C63" t="s">
        <v>63</v>
      </c>
      <c r="D63">
        <v>171</v>
      </c>
      <c r="E63" t="s">
        <v>48</v>
      </c>
      <c r="F63">
        <v>188</v>
      </c>
    </row>
    <row r="64" spans="1:6">
      <c r="A64">
        <v>13</v>
      </c>
      <c r="B64" t="s">
        <v>42</v>
      </c>
      <c r="C64" t="s">
        <v>41</v>
      </c>
      <c r="D64">
        <v>181</v>
      </c>
      <c r="E64" t="s">
        <v>76</v>
      </c>
      <c r="F64">
        <v>186.5</v>
      </c>
    </row>
    <row r="65" spans="1:6">
      <c r="A65">
        <v>13</v>
      </c>
      <c r="B65" t="s">
        <v>57</v>
      </c>
      <c r="C65" t="s">
        <v>56</v>
      </c>
      <c r="D65">
        <v>220</v>
      </c>
      <c r="E65" t="s">
        <v>165</v>
      </c>
      <c r="F65">
        <v>141.5</v>
      </c>
    </row>
    <row r="66" spans="1:6">
      <c r="A66">
        <v>13</v>
      </c>
      <c r="B66" t="s">
        <v>29</v>
      </c>
      <c r="C66" t="s">
        <v>164</v>
      </c>
      <c r="D66">
        <v>199</v>
      </c>
      <c r="E66" t="s">
        <v>22</v>
      </c>
      <c r="F66">
        <v>206.5</v>
      </c>
    </row>
    <row r="67" spans="1:6">
      <c r="A67">
        <v>14</v>
      </c>
      <c r="B67" t="s">
        <v>42</v>
      </c>
      <c r="C67" t="s">
        <v>41</v>
      </c>
      <c r="D67">
        <v>128.5</v>
      </c>
      <c r="E67" t="s">
        <v>163</v>
      </c>
      <c r="F67">
        <v>165</v>
      </c>
    </row>
    <row r="68" spans="1:6">
      <c r="A68">
        <v>14</v>
      </c>
      <c r="B68" t="s">
        <v>57</v>
      </c>
      <c r="C68" t="s">
        <v>56</v>
      </c>
      <c r="D68">
        <v>163.5</v>
      </c>
      <c r="E68" t="s">
        <v>22</v>
      </c>
      <c r="F68">
        <v>226</v>
      </c>
    </row>
    <row r="69" spans="1:6">
      <c r="A69">
        <v>14</v>
      </c>
      <c r="B69" t="s">
        <v>64</v>
      </c>
      <c r="C69" t="s">
        <v>63</v>
      </c>
      <c r="D69">
        <v>188.5</v>
      </c>
      <c r="E69" t="s">
        <v>164</v>
      </c>
      <c r="F69">
        <v>197</v>
      </c>
    </row>
    <row r="70" spans="1:6">
      <c r="A70">
        <v>14</v>
      </c>
      <c r="B70" t="s">
        <v>166</v>
      </c>
      <c r="C70" t="s">
        <v>167</v>
      </c>
      <c r="D70">
        <v>181</v>
      </c>
      <c r="E70" t="s">
        <v>165</v>
      </c>
      <c r="F70">
        <v>163</v>
      </c>
    </row>
    <row r="71" spans="1:6">
      <c r="A71">
        <v>14</v>
      </c>
      <c r="B71" t="s">
        <v>49</v>
      </c>
      <c r="C71" t="s">
        <v>48</v>
      </c>
      <c r="D71">
        <v>210</v>
      </c>
      <c r="E71" t="s">
        <v>76</v>
      </c>
      <c r="F71">
        <v>135</v>
      </c>
    </row>
    <row r="72" spans="1:6">
      <c r="A72">
        <v>15</v>
      </c>
      <c r="B72" t="s">
        <v>16</v>
      </c>
      <c r="C72" t="s">
        <v>163</v>
      </c>
      <c r="D72">
        <v>109</v>
      </c>
      <c r="E72" t="s">
        <v>48</v>
      </c>
      <c r="F72">
        <v>203</v>
      </c>
    </row>
    <row r="73" spans="1:6">
      <c r="A73">
        <v>15</v>
      </c>
      <c r="B73" t="s">
        <v>23</v>
      </c>
      <c r="C73" t="s">
        <v>22</v>
      </c>
      <c r="D73">
        <v>247.5</v>
      </c>
      <c r="E73" t="s">
        <v>63</v>
      </c>
      <c r="F73">
        <v>202.5</v>
      </c>
    </row>
    <row r="74" spans="1:6">
      <c r="A74">
        <v>15</v>
      </c>
      <c r="B74" t="s">
        <v>29</v>
      </c>
      <c r="C74" t="s">
        <v>164</v>
      </c>
      <c r="D74">
        <v>203</v>
      </c>
      <c r="E74" t="s">
        <v>167</v>
      </c>
      <c r="F74">
        <v>158.5</v>
      </c>
    </row>
    <row r="75" spans="1:6">
      <c r="A75">
        <v>15</v>
      </c>
      <c r="B75" t="s">
        <v>168</v>
      </c>
      <c r="C75" t="s">
        <v>165</v>
      </c>
      <c r="D75">
        <v>179</v>
      </c>
      <c r="E75" t="s">
        <v>76</v>
      </c>
      <c r="F75">
        <v>163.5</v>
      </c>
    </row>
    <row r="76" spans="1:6">
      <c r="A76">
        <v>15</v>
      </c>
      <c r="B76" t="s">
        <v>42</v>
      </c>
      <c r="C76" t="s">
        <v>41</v>
      </c>
      <c r="D76">
        <v>235</v>
      </c>
      <c r="E76" t="s">
        <v>56</v>
      </c>
      <c r="F76">
        <v>192.5</v>
      </c>
    </row>
    <row r="77" spans="1:6">
      <c r="A77">
        <v>16</v>
      </c>
      <c r="B77" t="s">
        <v>57</v>
      </c>
      <c r="C77" t="s">
        <v>56</v>
      </c>
      <c r="D77">
        <v>186.5</v>
      </c>
      <c r="E77" t="s">
        <v>163</v>
      </c>
      <c r="F77">
        <v>150.5</v>
      </c>
    </row>
    <row r="78" spans="1:6">
      <c r="A78">
        <v>16</v>
      </c>
      <c r="B78" t="s">
        <v>168</v>
      </c>
      <c r="C78" t="s">
        <v>165</v>
      </c>
      <c r="D78">
        <v>205</v>
      </c>
      <c r="E78" t="s">
        <v>22</v>
      </c>
      <c r="F78">
        <v>206</v>
      </c>
    </row>
    <row r="79" spans="1:6">
      <c r="A79">
        <v>16</v>
      </c>
      <c r="B79" t="s">
        <v>77</v>
      </c>
      <c r="C79" t="s">
        <v>76</v>
      </c>
      <c r="D79">
        <v>200.5</v>
      </c>
      <c r="E79" t="s">
        <v>164</v>
      </c>
      <c r="F79">
        <v>186</v>
      </c>
    </row>
    <row r="80" spans="1:6">
      <c r="A80">
        <v>16</v>
      </c>
      <c r="B80" t="s">
        <v>64</v>
      </c>
      <c r="C80" t="s">
        <v>63</v>
      </c>
      <c r="D80">
        <v>206.5</v>
      </c>
      <c r="E80" t="s">
        <v>41</v>
      </c>
      <c r="F80">
        <v>211.5</v>
      </c>
    </row>
    <row r="81" spans="1:6">
      <c r="A81">
        <v>16</v>
      </c>
      <c r="B81" t="s">
        <v>49</v>
      </c>
      <c r="C81" t="s">
        <v>48</v>
      </c>
      <c r="D81">
        <v>202</v>
      </c>
      <c r="E81" t="s">
        <v>167</v>
      </c>
      <c r="F81">
        <v>203</v>
      </c>
    </row>
    <row r="82" spans="1:6">
      <c r="A82">
        <v>17</v>
      </c>
      <c r="B82" t="s">
        <v>16</v>
      </c>
      <c r="C82" t="s">
        <v>163</v>
      </c>
      <c r="D82">
        <v>187.5</v>
      </c>
      <c r="E82" t="s">
        <v>63</v>
      </c>
      <c r="F82">
        <v>251</v>
      </c>
    </row>
    <row r="83" spans="1:6">
      <c r="A83">
        <v>17</v>
      </c>
      <c r="B83" t="s">
        <v>166</v>
      </c>
      <c r="C83" t="s">
        <v>167</v>
      </c>
      <c r="D83">
        <v>208</v>
      </c>
      <c r="E83" t="s">
        <v>41</v>
      </c>
      <c r="F83">
        <v>196.5</v>
      </c>
    </row>
    <row r="84" spans="1:6">
      <c r="A84">
        <v>17</v>
      </c>
      <c r="B84" t="s">
        <v>77</v>
      </c>
      <c r="C84" t="s">
        <v>76</v>
      </c>
      <c r="D84">
        <v>208</v>
      </c>
      <c r="E84" t="s">
        <v>22</v>
      </c>
      <c r="F84">
        <v>189.5</v>
      </c>
    </row>
    <row r="85" spans="1:6">
      <c r="A85">
        <v>17</v>
      </c>
      <c r="B85" t="s">
        <v>29</v>
      </c>
      <c r="C85" t="s">
        <v>164</v>
      </c>
      <c r="D85">
        <v>199.5</v>
      </c>
      <c r="E85" t="s">
        <v>56</v>
      </c>
      <c r="F85">
        <v>169.5</v>
      </c>
    </row>
    <row r="86" spans="1:6">
      <c r="A86">
        <v>17</v>
      </c>
      <c r="B86" t="s">
        <v>49</v>
      </c>
      <c r="C86" t="s">
        <v>48</v>
      </c>
      <c r="D86">
        <v>167</v>
      </c>
      <c r="E86" t="s">
        <v>165</v>
      </c>
      <c r="F86">
        <v>207.5</v>
      </c>
    </row>
    <row r="87" spans="1:6">
      <c r="A87">
        <v>18</v>
      </c>
      <c r="B87" t="s">
        <v>23</v>
      </c>
      <c r="C87" t="s">
        <v>22</v>
      </c>
      <c r="D87">
        <v>181.5</v>
      </c>
      <c r="E87" t="s">
        <v>167</v>
      </c>
      <c r="F87">
        <v>184.5</v>
      </c>
    </row>
    <row r="88" spans="1:6">
      <c r="A88">
        <v>18</v>
      </c>
      <c r="B88" t="s">
        <v>57</v>
      </c>
      <c r="C88" t="s">
        <v>56</v>
      </c>
      <c r="D88">
        <v>187.5</v>
      </c>
      <c r="E88" t="s">
        <v>48</v>
      </c>
      <c r="F88">
        <v>183.5</v>
      </c>
    </row>
    <row r="89" spans="1:6">
      <c r="A89">
        <v>18</v>
      </c>
      <c r="B89" t="s">
        <v>77</v>
      </c>
      <c r="C89" t="s">
        <v>76</v>
      </c>
      <c r="D89">
        <v>187.5</v>
      </c>
      <c r="E89" t="s">
        <v>163</v>
      </c>
      <c r="F89">
        <v>159</v>
      </c>
    </row>
    <row r="90" spans="1:6">
      <c r="A90">
        <v>18</v>
      </c>
      <c r="B90" t="s">
        <v>42</v>
      </c>
      <c r="C90" t="s">
        <v>41</v>
      </c>
      <c r="D90">
        <v>213</v>
      </c>
      <c r="E90" t="s">
        <v>164</v>
      </c>
      <c r="F90">
        <v>164.5</v>
      </c>
    </row>
    <row r="91" spans="1:6">
      <c r="A91">
        <v>18</v>
      </c>
      <c r="B91" t="s">
        <v>64</v>
      </c>
      <c r="C91" t="s">
        <v>63</v>
      </c>
      <c r="D91">
        <v>192</v>
      </c>
      <c r="E91" t="s">
        <v>165</v>
      </c>
      <c r="F91">
        <v>257</v>
      </c>
    </row>
    <row r="92" spans="1:6">
      <c r="A92">
        <v>19</v>
      </c>
      <c r="B92" t="s">
        <v>169</v>
      </c>
      <c r="C92" t="s">
        <v>22</v>
      </c>
      <c r="D92">
        <v>228</v>
      </c>
      <c r="E92" t="s">
        <v>41</v>
      </c>
      <c r="F92">
        <v>229.5</v>
      </c>
    </row>
    <row r="93" spans="1:6">
      <c r="A93">
        <v>19</v>
      </c>
      <c r="B93" t="s">
        <v>170</v>
      </c>
      <c r="C93" t="s">
        <v>48</v>
      </c>
      <c r="D93">
        <v>199</v>
      </c>
      <c r="E93" t="s">
        <v>165</v>
      </c>
      <c r="F93">
        <v>195.5</v>
      </c>
    </row>
    <row r="94" spans="1:6">
      <c r="A94">
        <v>19</v>
      </c>
      <c r="B94" t="s">
        <v>171</v>
      </c>
      <c r="C94" t="s">
        <v>167</v>
      </c>
      <c r="D94">
        <v>159.5</v>
      </c>
      <c r="E94" t="s">
        <v>63</v>
      </c>
      <c r="F94">
        <v>154.5</v>
      </c>
    </row>
    <row r="95" spans="1:6">
      <c r="A95">
        <v>19</v>
      </c>
      <c r="B95" t="s">
        <v>172</v>
      </c>
      <c r="C95" t="s">
        <v>76</v>
      </c>
      <c r="D95">
        <v>196.5</v>
      </c>
      <c r="E95" t="s">
        <v>164</v>
      </c>
      <c r="F95">
        <v>219.5</v>
      </c>
    </row>
    <row r="96" spans="1:6">
      <c r="A96">
        <v>20</v>
      </c>
      <c r="B96" t="s">
        <v>173</v>
      </c>
      <c r="C96" t="s">
        <v>56</v>
      </c>
      <c r="D96">
        <v>163</v>
      </c>
      <c r="E96" t="s">
        <v>41</v>
      </c>
      <c r="F96">
        <v>265.5</v>
      </c>
    </row>
    <row r="97" spans="1:6">
      <c r="A97">
        <v>20</v>
      </c>
      <c r="B97" t="s">
        <v>174</v>
      </c>
      <c r="C97" t="s">
        <v>22</v>
      </c>
      <c r="D97">
        <v>185</v>
      </c>
      <c r="E97" t="s">
        <v>48</v>
      </c>
      <c r="F97">
        <v>221.5</v>
      </c>
    </row>
    <row r="98" spans="1:6">
      <c r="A98">
        <v>20</v>
      </c>
      <c r="B98" t="s">
        <v>175</v>
      </c>
      <c r="C98" t="s">
        <v>163</v>
      </c>
      <c r="D98">
        <v>219</v>
      </c>
      <c r="E98" t="s">
        <v>167</v>
      </c>
      <c r="F98">
        <v>221</v>
      </c>
    </row>
    <row r="99" spans="1:6">
      <c r="A99">
        <v>20</v>
      </c>
      <c r="B99" t="s">
        <v>176</v>
      </c>
      <c r="C99" t="s">
        <v>63</v>
      </c>
      <c r="D99">
        <v>215.5</v>
      </c>
      <c r="E99" t="s">
        <v>164</v>
      </c>
      <c r="F99">
        <v>148.5</v>
      </c>
    </row>
    <row r="100" spans="1:6">
      <c r="A100">
        <v>21</v>
      </c>
      <c r="B100" t="s">
        <v>177</v>
      </c>
      <c r="C100" t="s">
        <v>56</v>
      </c>
      <c r="D100">
        <v>180</v>
      </c>
      <c r="E100" t="s">
        <v>48</v>
      </c>
      <c r="F100">
        <v>203.5</v>
      </c>
    </row>
    <row r="101" spans="1:6">
      <c r="A101">
        <v>21</v>
      </c>
      <c r="B101" t="s">
        <v>178</v>
      </c>
      <c r="C101" t="s">
        <v>163</v>
      </c>
      <c r="D101">
        <v>226.5</v>
      </c>
      <c r="E101" t="s">
        <v>63</v>
      </c>
      <c r="F101">
        <v>173.5</v>
      </c>
    </row>
    <row r="102" spans="1:6">
      <c r="A102">
        <v>22</v>
      </c>
      <c r="B102" t="s">
        <v>179</v>
      </c>
      <c r="C102" t="s">
        <v>41</v>
      </c>
      <c r="D102">
        <v>228</v>
      </c>
      <c r="E102" t="s">
        <v>48</v>
      </c>
      <c r="F102">
        <v>172</v>
      </c>
    </row>
    <row r="103" spans="1:6">
      <c r="A103">
        <v>22</v>
      </c>
      <c r="B103" t="s">
        <v>180</v>
      </c>
      <c r="C103" t="s">
        <v>167</v>
      </c>
      <c r="D103">
        <v>177.5</v>
      </c>
      <c r="E103" t="s">
        <v>163</v>
      </c>
      <c r="F103">
        <v>223.5</v>
      </c>
    </row>
    <row r="109" spans="1:6">
      <c r="D109">
        <f>MAX(D2:D103)</f>
        <v>277.5</v>
      </c>
    </row>
  </sheetData>
  <pageMargins left="0.75" right="0.75" top="1" bottom="1" header="0.5" footer="0.5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256"/>
  <sheetViews>
    <sheetView workbookViewId="0">
      <selection activeCell="G18" sqref="G18"/>
    </sheetView>
  </sheetViews>
  <sheetFormatPr baseColWidth="10" defaultColWidth="8.7109375" defaultRowHeight="13" x14ac:dyDescent="0"/>
  <cols>
    <col min="1" max="1" width="5.7109375" bestFit="1" customWidth="1"/>
    <col min="2" max="2" width="14.7109375" bestFit="1" customWidth="1"/>
    <col min="3" max="3" width="9" bestFit="1" customWidth="1"/>
    <col min="4" max="4" width="17.42578125" bestFit="1" customWidth="1"/>
    <col min="5" max="5" width="5" bestFit="1" customWidth="1"/>
    <col min="6" max="256" width="11" customWidth="1"/>
  </cols>
  <sheetData>
    <row r="1" spans="1:5" ht="15">
      <c r="A1" s="218" t="s">
        <v>157</v>
      </c>
      <c r="B1" s="218" t="s">
        <v>181</v>
      </c>
      <c r="C1" s="218" t="s">
        <v>81</v>
      </c>
      <c r="D1" s="218" t="s">
        <v>182</v>
      </c>
      <c r="E1" s="218" t="s">
        <v>119</v>
      </c>
    </row>
    <row r="2" spans="1:5">
      <c r="A2">
        <v>1</v>
      </c>
      <c r="B2" t="s">
        <v>41</v>
      </c>
      <c r="C2" t="s">
        <v>183</v>
      </c>
      <c r="D2" t="s">
        <v>184</v>
      </c>
      <c r="E2">
        <v>20</v>
      </c>
    </row>
    <row r="3" spans="1:5">
      <c r="A3">
        <v>1</v>
      </c>
      <c r="B3" t="s">
        <v>41</v>
      </c>
      <c r="C3" t="s">
        <v>185</v>
      </c>
      <c r="D3" t="s">
        <v>186</v>
      </c>
      <c r="E3">
        <v>5</v>
      </c>
    </row>
    <row r="4" spans="1:5">
      <c r="A4">
        <v>1</v>
      </c>
      <c r="B4" t="s">
        <v>41</v>
      </c>
      <c r="C4" t="s">
        <v>187</v>
      </c>
      <c r="D4" t="s">
        <v>188</v>
      </c>
      <c r="E4">
        <v>13</v>
      </c>
    </row>
    <row r="5" spans="1:5">
      <c r="A5">
        <v>1</v>
      </c>
      <c r="B5" t="s">
        <v>41</v>
      </c>
      <c r="C5" t="s">
        <v>189</v>
      </c>
      <c r="D5" t="s">
        <v>190</v>
      </c>
      <c r="E5">
        <v>26</v>
      </c>
    </row>
    <row r="6" spans="1:5">
      <c r="A6">
        <v>1</v>
      </c>
      <c r="B6" t="s">
        <v>41</v>
      </c>
      <c r="C6" t="s">
        <v>191</v>
      </c>
      <c r="D6" t="s">
        <v>192</v>
      </c>
      <c r="E6">
        <v>10</v>
      </c>
    </row>
    <row r="7" spans="1:5">
      <c r="A7">
        <v>1</v>
      </c>
      <c r="B7" t="s">
        <v>41</v>
      </c>
      <c r="C7" t="s">
        <v>193</v>
      </c>
      <c r="D7" t="s">
        <v>194</v>
      </c>
      <c r="E7">
        <v>12</v>
      </c>
    </row>
    <row r="8" spans="1:5">
      <c r="A8">
        <v>1</v>
      </c>
      <c r="B8" t="s">
        <v>41</v>
      </c>
      <c r="C8" t="s">
        <v>195</v>
      </c>
      <c r="D8" t="s">
        <v>196</v>
      </c>
      <c r="E8">
        <v>0</v>
      </c>
    </row>
    <row r="9" spans="1:5">
      <c r="A9">
        <v>1</v>
      </c>
      <c r="B9" t="s">
        <v>41</v>
      </c>
      <c r="C9" t="s">
        <v>197</v>
      </c>
      <c r="D9" t="s">
        <v>198</v>
      </c>
      <c r="E9">
        <v>17</v>
      </c>
    </row>
    <row r="10" spans="1:5">
      <c r="A10">
        <v>1</v>
      </c>
      <c r="B10" t="s">
        <v>41</v>
      </c>
      <c r="C10" t="s">
        <v>199</v>
      </c>
      <c r="D10" t="s">
        <v>200</v>
      </c>
      <c r="E10">
        <v>0</v>
      </c>
    </row>
    <row r="11" spans="1:5">
      <c r="A11">
        <v>1</v>
      </c>
      <c r="B11" t="s">
        <v>41</v>
      </c>
      <c r="C11" t="s">
        <v>201</v>
      </c>
      <c r="D11" t="s">
        <v>202</v>
      </c>
      <c r="E11">
        <v>21</v>
      </c>
    </row>
    <row r="12" spans="1:5">
      <c r="A12">
        <v>1</v>
      </c>
      <c r="B12" t="s">
        <v>41</v>
      </c>
      <c r="C12" t="s">
        <v>203</v>
      </c>
      <c r="D12" t="s">
        <v>204</v>
      </c>
      <c r="E12">
        <v>0</v>
      </c>
    </row>
    <row r="13" spans="1:5">
      <c r="A13">
        <v>2</v>
      </c>
      <c r="B13" t="s">
        <v>41</v>
      </c>
      <c r="C13" t="s">
        <v>191</v>
      </c>
      <c r="D13" t="s">
        <v>202</v>
      </c>
      <c r="E13">
        <v>29</v>
      </c>
    </row>
    <row r="14" spans="1:5">
      <c r="A14">
        <v>2</v>
      </c>
      <c r="B14" t="s">
        <v>41</v>
      </c>
      <c r="C14" t="s">
        <v>199</v>
      </c>
      <c r="D14" t="s">
        <v>205</v>
      </c>
      <c r="E14">
        <v>27</v>
      </c>
    </row>
    <row r="15" spans="1:5">
      <c r="A15">
        <v>2</v>
      </c>
      <c r="B15" t="s">
        <v>41</v>
      </c>
      <c r="C15" t="s">
        <v>183</v>
      </c>
      <c r="D15" t="s">
        <v>184</v>
      </c>
      <c r="E15">
        <v>54</v>
      </c>
    </row>
    <row r="16" spans="1:5">
      <c r="A16">
        <v>2</v>
      </c>
      <c r="B16" t="s">
        <v>41</v>
      </c>
      <c r="C16" t="s">
        <v>197</v>
      </c>
      <c r="D16" t="s">
        <v>186</v>
      </c>
      <c r="E16">
        <v>33</v>
      </c>
    </row>
    <row r="17" spans="1:5">
      <c r="A17">
        <v>2</v>
      </c>
      <c r="B17" t="s">
        <v>41</v>
      </c>
      <c r="C17" t="s">
        <v>189</v>
      </c>
      <c r="D17" t="s">
        <v>190</v>
      </c>
      <c r="E17">
        <v>25</v>
      </c>
    </row>
    <row r="18" spans="1:5">
      <c r="A18">
        <v>2</v>
      </c>
      <c r="B18" t="s">
        <v>41</v>
      </c>
      <c r="C18" t="s">
        <v>187</v>
      </c>
      <c r="D18" t="s">
        <v>188</v>
      </c>
      <c r="E18">
        <v>8</v>
      </c>
    </row>
    <row r="19" spans="1:5">
      <c r="A19">
        <v>2</v>
      </c>
      <c r="B19" t="s">
        <v>41</v>
      </c>
      <c r="C19" t="s">
        <v>195</v>
      </c>
      <c r="D19" t="s">
        <v>196</v>
      </c>
      <c r="E19">
        <v>0</v>
      </c>
    </row>
    <row r="20" spans="1:5">
      <c r="A20">
        <v>2</v>
      </c>
      <c r="B20" t="s">
        <v>41</v>
      </c>
      <c r="C20" t="s">
        <v>185</v>
      </c>
      <c r="E20">
        <v>0</v>
      </c>
    </row>
    <row r="21" spans="1:5">
      <c r="A21">
        <v>2</v>
      </c>
      <c r="B21" t="s">
        <v>41</v>
      </c>
      <c r="C21" t="s">
        <v>203</v>
      </c>
      <c r="D21" t="s">
        <v>206</v>
      </c>
      <c r="E21">
        <v>0</v>
      </c>
    </row>
    <row r="22" spans="1:5">
      <c r="A22">
        <v>2</v>
      </c>
      <c r="B22" t="s">
        <v>41</v>
      </c>
      <c r="C22" t="s">
        <v>193</v>
      </c>
      <c r="D22" t="s">
        <v>194</v>
      </c>
      <c r="E22">
        <v>13</v>
      </c>
    </row>
    <row r="23" spans="1:5">
      <c r="A23">
        <v>2</v>
      </c>
      <c r="B23" t="s">
        <v>41</v>
      </c>
      <c r="C23" t="s">
        <v>201</v>
      </c>
      <c r="D23" t="s">
        <v>207</v>
      </c>
      <c r="E23">
        <v>19</v>
      </c>
    </row>
    <row r="24" spans="1:5">
      <c r="A24">
        <v>3</v>
      </c>
      <c r="B24" t="s">
        <v>41</v>
      </c>
      <c r="C24" t="s">
        <v>199</v>
      </c>
      <c r="D24" t="s">
        <v>205</v>
      </c>
      <c r="E24">
        <v>15</v>
      </c>
    </row>
    <row r="25" spans="1:5">
      <c r="A25">
        <v>3</v>
      </c>
      <c r="B25" t="s">
        <v>41</v>
      </c>
      <c r="C25" t="s">
        <v>203</v>
      </c>
      <c r="D25" t="s">
        <v>192</v>
      </c>
      <c r="E25">
        <v>0</v>
      </c>
    </row>
    <row r="26" spans="1:5">
      <c r="A26">
        <v>3</v>
      </c>
      <c r="B26" t="s">
        <v>41</v>
      </c>
      <c r="C26" t="s">
        <v>197</v>
      </c>
      <c r="D26" t="s">
        <v>186</v>
      </c>
      <c r="E26">
        <v>23</v>
      </c>
    </row>
    <row r="27" spans="1:5">
      <c r="A27">
        <v>3</v>
      </c>
      <c r="B27" t="s">
        <v>41</v>
      </c>
      <c r="C27" t="s">
        <v>193</v>
      </c>
      <c r="D27" t="s">
        <v>196</v>
      </c>
      <c r="E27">
        <v>13</v>
      </c>
    </row>
    <row r="28" spans="1:5">
      <c r="A28">
        <v>3</v>
      </c>
      <c r="B28" t="s">
        <v>41</v>
      </c>
      <c r="C28" t="s">
        <v>187</v>
      </c>
      <c r="D28" t="s">
        <v>188</v>
      </c>
      <c r="E28">
        <v>13</v>
      </c>
    </row>
    <row r="29" spans="1:5">
      <c r="A29">
        <v>3</v>
      </c>
      <c r="B29" t="s">
        <v>41</v>
      </c>
      <c r="C29" t="s">
        <v>189</v>
      </c>
      <c r="D29" t="s">
        <v>190</v>
      </c>
      <c r="E29">
        <v>2</v>
      </c>
    </row>
    <row r="30" spans="1:5">
      <c r="A30">
        <v>3</v>
      </c>
      <c r="B30" t="s">
        <v>41</v>
      </c>
      <c r="C30" t="s">
        <v>195</v>
      </c>
      <c r="D30" t="s">
        <v>208</v>
      </c>
      <c r="E30">
        <v>0</v>
      </c>
    </row>
    <row r="31" spans="1:5">
      <c r="A31">
        <v>3</v>
      </c>
      <c r="B31" t="s">
        <v>41</v>
      </c>
      <c r="C31" t="s">
        <v>185</v>
      </c>
      <c r="D31" t="s">
        <v>206</v>
      </c>
      <c r="E31">
        <v>5</v>
      </c>
    </row>
    <row r="32" spans="1:5">
      <c r="A32">
        <v>3</v>
      </c>
      <c r="B32" t="s">
        <v>41</v>
      </c>
      <c r="C32" t="s">
        <v>191</v>
      </c>
      <c r="D32" t="s">
        <v>202</v>
      </c>
      <c r="E32">
        <v>25.5</v>
      </c>
    </row>
    <row r="33" spans="1:5">
      <c r="A33">
        <v>3</v>
      </c>
      <c r="B33" t="s">
        <v>41</v>
      </c>
      <c r="C33" t="s">
        <v>201</v>
      </c>
      <c r="D33" t="s">
        <v>207</v>
      </c>
      <c r="E33">
        <v>25</v>
      </c>
    </row>
    <row r="34" spans="1:5">
      <c r="A34">
        <v>3</v>
      </c>
      <c r="B34" t="s">
        <v>41</v>
      </c>
      <c r="C34" t="s">
        <v>183</v>
      </c>
      <c r="D34" t="s">
        <v>184</v>
      </c>
      <c r="E34">
        <v>28</v>
      </c>
    </row>
    <row r="35" spans="1:5">
      <c r="A35">
        <v>4</v>
      </c>
      <c r="B35" t="s">
        <v>41</v>
      </c>
      <c r="C35" t="s">
        <v>195</v>
      </c>
      <c r="D35" t="s">
        <v>196</v>
      </c>
      <c r="E35">
        <v>0</v>
      </c>
    </row>
    <row r="36" spans="1:5">
      <c r="A36">
        <v>4</v>
      </c>
      <c r="B36" t="s">
        <v>41</v>
      </c>
      <c r="C36" t="s">
        <v>199</v>
      </c>
      <c r="D36" t="s">
        <v>207</v>
      </c>
      <c r="E36">
        <v>14</v>
      </c>
    </row>
    <row r="37" spans="1:5">
      <c r="A37">
        <v>4</v>
      </c>
      <c r="B37" t="s">
        <v>41</v>
      </c>
      <c r="C37" t="s">
        <v>197</v>
      </c>
      <c r="D37" t="s">
        <v>186</v>
      </c>
      <c r="E37">
        <v>25</v>
      </c>
    </row>
    <row r="38" spans="1:5">
      <c r="A38">
        <v>4</v>
      </c>
      <c r="B38" t="s">
        <v>41</v>
      </c>
      <c r="C38" t="s">
        <v>185</v>
      </c>
      <c r="E38">
        <v>0</v>
      </c>
    </row>
    <row r="39" spans="1:5">
      <c r="A39">
        <v>4</v>
      </c>
      <c r="B39" t="s">
        <v>41</v>
      </c>
      <c r="C39" t="s">
        <v>201</v>
      </c>
      <c r="D39" t="s">
        <v>202</v>
      </c>
      <c r="E39">
        <v>38</v>
      </c>
    </row>
    <row r="40" spans="1:5">
      <c r="A40">
        <v>4</v>
      </c>
      <c r="B40" t="s">
        <v>41</v>
      </c>
      <c r="C40" t="s">
        <v>191</v>
      </c>
      <c r="D40" t="s">
        <v>205</v>
      </c>
      <c r="E40">
        <v>20.5</v>
      </c>
    </row>
    <row r="41" spans="1:5">
      <c r="A41">
        <v>4</v>
      </c>
      <c r="B41" t="s">
        <v>41</v>
      </c>
      <c r="C41" t="s">
        <v>193</v>
      </c>
      <c r="D41" t="s">
        <v>192</v>
      </c>
      <c r="E41">
        <v>7</v>
      </c>
    </row>
    <row r="42" spans="1:5">
      <c r="A42">
        <v>4</v>
      </c>
      <c r="B42" t="s">
        <v>41</v>
      </c>
      <c r="C42" t="s">
        <v>187</v>
      </c>
      <c r="D42" t="s">
        <v>188</v>
      </c>
      <c r="E42">
        <v>0</v>
      </c>
    </row>
    <row r="43" spans="1:5">
      <c r="A43">
        <v>4</v>
      </c>
      <c r="B43" t="s">
        <v>41</v>
      </c>
      <c r="C43" t="s">
        <v>183</v>
      </c>
      <c r="D43" t="s">
        <v>184</v>
      </c>
      <c r="E43">
        <v>46</v>
      </c>
    </row>
    <row r="44" spans="1:5">
      <c r="A44">
        <v>4</v>
      </c>
      <c r="B44" t="s">
        <v>41</v>
      </c>
      <c r="C44" t="s">
        <v>203</v>
      </c>
      <c r="D44" t="s">
        <v>194</v>
      </c>
      <c r="E44">
        <v>0</v>
      </c>
    </row>
    <row r="45" spans="1:5">
      <c r="A45">
        <v>4</v>
      </c>
      <c r="B45" t="s">
        <v>41</v>
      </c>
      <c r="C45" t="s">
        <v>189</v>
      </c>
      <c r="D45" t="s">
        <v>190</v>
      </c>
      <c r="E45">
        <v>28</v>
      </c>
    </row>
    <row r="46" spans="1:5">
      <c r="A46">
        <v>5</v>
      </c>
      <c r="B46" t="s">
        <v>41</v>
      </c>
      <c r="C46" t="s">
        <v>199</v>
      </c>
      <c r="D46" t="s">
        <v>207</v>
      </c>
      <c r="E46">
        <v>22</v>
      </c>
    </row>
    <row r="47" spans="1:5">
      <c r="A47">
        <v>5</v>
      </c>
      <c r="B47" t="s">
        <v>41</v>
      </c>
      <c r="C47" t="s">
        <v>195</v>
      </c>
      <c r="D47" t="s">
        <v>198</v>
      </c>
      <c r="E47">
        <v>0</v>
      </c>
    </row>
    <row r="48" spans="1:5">
      <c r="A48">
        <v>5</v>
      </c>
      <c r="B48" t="s">
        <v>41</v>
      </c>
      <c r="C48" t="s">
        <v>197</v>
      </c>
      <c r="D48" t="s">
        <v>186</v>
      </c>
      <c r="E48">
        <v>19</v>
      </c>
    </row>
    <row r="49" spans="1:5">
      <c r="A49">
        <v>5</v>
      </c>
      <c r="B49" t="s">
        <v>41</v>
      </c>
      <c r="C49" t="s">
        <v>201</v>
      </c>
      <c r="D49" t="s">
        <v>202</v>
      </c>
      <c r="E49">
        <v>28</v>
      </c>
    </row>
    <row r="50" spans="1:5">
      <c r="A50">
        <v>5</v>
      </c>
      <c r="B50" t="s">
        <v>41</v>
      </c>
      <c r="C50" t="s">
        <v>183</v>
      </c>
      <c r="D50" t="s">
        <v>184</v>
      </c>
      <c r="E50">
        <v>44</v>
      </c>
    </row>
    <row r="51" spans="1:5">
      <c r="A51">
        <v>5</v>
      </c>
      <c r="B51" t="s">
        <v>41</v>
      </c>
      <c r="C51" t="s">
        <v>203</v>
      </c>
      <c r="D51" t="s">
        <v>188</v>
      </c>
      <c r="E51">
        <v>0</v>
      </c>
    </row>
    <row r="52" spans="1:5">
      <c r="A52">
        <v>5</v>
      </c>
      <c r="B52" t="s">
        <v>41</v>
      </c>
      <c r="C52" t="s">
        <v>187</v>
      </c>
      <c r="D52" t="s">
        <v>196</v>
      </c>
      <c r="E52">
        <v>7</v>
      </c>
    </row>
    <row r="53" spans="1:5">
      <c r="A53">
        <v>5</v>
      </c>
      <c r="B53" t="s">
        <v>41</v>
      </c>
      <c r="C53" t="s">
        <v>189</v>
      </c>
      <c r="D53" t="s">
        <v>190</v>
      </c>
      <c r="E53">
        <v>43</v>
      </c>
    </row>
    <row r="54" spans="1:5">
      <c r="A54">
        <v>5</v>
      </c>
      <c r="B54" t="s">
        <v>41</v>
      </c>
      <c r="C54" t="s">
        <v>185</v>
      </c>
      <c r="E54">
        <v>0</v>
      </c>
    </row>
    <row r="55" spans="1:5">
      <c r="A55">
        <v>5</v>
      </c>
      <c r="B55" t="s">
        <v>41</v>
      </c>
      <c r="C55" t="s">
        <v>191</v>
      </c>
      <c r="D55" t="s">
        <v>192</v>
      </c>
      <c r="E55">
        <v>42</v>
      </c>
    </row>
    <row r="56" spans="1:5">
      <c r="A56">
        <v>5</v>
      </c>
      <c r="B56" t="s">
        <v>41</v>
      </c>
      <c r="C56" t="s">
        <v>193</v>
      </c>
      <c r="D56" t="s">
        <v>194</v>
      </c>
      <c r="E56">
        <v>25</v>
      </c>
    </row>
    <row r="57" spans="1:5">
      <c r="A57">
        <v>6</v>
      </c>
      <c r="B57" t="s">
        <v>41</v>
      </c>
      <c r="C57" t="s">
        <v>199</v>
      </c>
      <c r="D57" t="s">
        <v>207</v>
      </c>
      <c r="E57">
        <v>20</v>
      </c>
    </row>
    <row r="58" spans="1:5">
      <c r="A58">
        <v>6</v>
      </c>
      <c r="B58" t="s">
        <v>41</v>
      </c>
      <c r="C58" t="s">
        <v>195</v>
      </c>
      <c r="D58" t="s">
        <v>198</v>
      </c>
      <c r="E58">
        <v>0</v>
      </c>
    </row>
    <row r="59" spans="1:5">
      <c r="A59">
        <v>6</v>
      </c>
      <c r="B59" t="s">
        <v>41</v>
      </c>
      <c r="C59" t="s">
        <v>187</v>
      </c>
      <c r="D59" t="s">
        <v>188</v>
      </c>
      <c r="E59">
        <v>7</v>
      </c>
    </row>
    <row r="60" spans="1:5">
      <c r="A60">
        <v>6</v>
      </c>
      <c r="B60" t="s">
        <v>41</v>
      </c>
      <c r="C60" t="s">
        <v>197</v>
      </c>
      <c r="D60" t="s">
        <v>186</v>
      </c>
      <c r="E60">
        <v>24</v>
      </c>
    </row>
    <row r="61" spans="1:5">
      <c r="A61">
        <v>6</v>
      </c>
      <c r="B61" t="s">
        <v>41</v>
      </c>
      <c r="C61" t="s">
        <v>185</v>
      </c>
      <c r="E61">
        <v>0</v>
      </c>
    </row>
    <row r="62" spans="1:5">
      <c r="A62">
        <v>6</v>
      </c>
      <c r="B62" t="s">
        <v>41</v>
      </c>
      <c r="C62" t="s">
        <v>191</v>
      </c>
      <c r="D62" t="s">
        <v>192</v>
      </c>
      <c r="E62">
        <v>35</v>
      </c>
    </row>
    <row r="63" spans="1:5">
      <c r="A63">
        <v>6</v>
      </c>
      <c r="B63" t="s">
        <v>41</v>
      </c>
      <c r="C63" t="s">
        <v>183</v>
      </c>
      <c r="D63" t="s">
        <v>184</v>
      </c>
      <c r="E63">
        <v>54</v>
      </c>
    </row>
    <row r="64" spans="1:5">
      <c r="A64">
        <v>6</v>
      </c>
      <c r="B64" t="s">
        <v>41</v>
      </c>
      <c r="C64" t="s">
        <v>201</v>
      </c>
      <c r="D64" t="s">
        <v>202</v>
      </c>
      <c r="E64">
        <v>29</v>
      </c>
    </row>
    <row r="65" spans="1:5">
      <c r="A65">
        <v>6</v>
      </c>
      <c r="B65" t="s">
        <v>41</v>
      </c>
      <c r="C65" t="s">
        <v>189</v>
      </c>
      <c r="D65" t="s">
        <v>190</v>
      </c>
      <c r="E65">
        <v>31</v>
      </c>
    </row>
    <row r="66" spans="1:5">
      <c r="A66">
        <v>6</v>
      </c>
      <c r="B66" t="s">
        <v>41</v>
      </c>
      <c r="C66" t="s">
        <v>193</v>
      </c>
      <c r="D66" t="s">
        <v>194</v>
      </c>
      <c r="E66">
        <v>1</v>
      </c>
    </row>
    <row r="67" spans="1:5">
      <c r="A67">
        <v>6</v>
      </c>
      <c r="B67" t="s">
        <v>41</v>
      </c>
      <c r="C67" t="s">
        <v>203</v>
      </c>
      <c r="D67" t="s">
        <v>196</v>
      </c>
      <c r="E67">
        <v>0</v>
      </c>
    </row>
    <row r="68" spans="1:5">
      <c r="A68">
        <v>7</v>
      </c>
      <c r="B68" t="s">
        <v>41</v>
      </c>
      <c r="C68" t="s">
        <v>203</v>
      </c>
      <c r="D68" t="s">
        <v>196</v>
      </c>
      <c r="E68">
        <v>0</v>
      </c>
    </row>
    <row r="69" spans="1:5">
      <c r="A69">
        <v>7</v>
      </c>
      <c r="B69" t="s">
        <v>41</v>
      </c>
      <c r="C69" t="s">
        <v>189</v>
      </c>
      <c r="D69" t="s">
        <v>190</v>
      </c>
      <c r="E69">
        <v>31</v>
      </c>
    </row>
    <row r="70" spans="1:5">
      <c r="A70">
        <v>7</v>
      </c>
      <c r="B70" t="s">
        <v>41</v>
      </c>
      <c r="C70" t="s">
        <v>195</v>
      </c>
      <c r="D70" t="s">
        <v>198</v>
      </c>
      <c r="E70">
        <v>0</v>
      </c>
    </row>
    <row r="71" spans="1:5">
      <c r="A71">
        <v>7</v>
      </c>
      <c r="B71" t="s">
        <v>41</v>
      </c>
      <c r="C71" t="s">
        <v>183</v>
      </c>
      <c r="D71" t="s">
        <v>184</v>
      </c>
      <c r="E71">
        <v>64</v>
      </c>
    </row>
    <row r="72" spans="1:5">
      <c r="A72">
        <v>7</v>
      </c>
      <c r="B72" t="s">
        <v>41</v>
      </c>
      <c r="C72" t="s">
        <v>197</v>
      </c>
      <c r="D72" t="s">
        <v>209</v>
      </c>
      <c r="E72">
        <v>30</v>
      </c>
    </row>
    <row r="73" spans="1:5">
      <c r="A73">
        <v>7</v>
      </c>
      <c r="B73" t="s">
        <v>41</v>
      </c>
      <c r="C73" t="s">
        <v>191</v>
      </c>
      <c r="D73" t="s">
        <v>192</v>
      </c>
      <c r="E73">
        <v>41</v>
      </c>
    </row>
    <row r="74" spans="1:5">
      <c r="A74">
        <v>7</v>
      </c>
      <c r="B74" t="s">
        <v>41</v>
      </c>
      <c r="C74" t="s">
        <v>201</v>
      </c>
      <c r="D74" t="s">
        <v>202</v>
      </c>
      <c r="E74">
        <v>29</v>
      </c>
    </row>
    <row r="75" spans="1:5">
      <c r="A75">
        <v>7</v>
      </c>
      <c r="B75" t="s">
        <v>41</v>
      </c>
      <c r="C75" t="s">
        <v>199</v>
      </c>
      <c r="D75" t="s">
        <v>207</v>
      </c>
      <c r="E75">
        <v>22</v>
      </c>
    </row>
    <row r="76" spans="1:5">
      <c r="A76">
        <v>7</v>
      </c>
      <c r="B76" t="s">
        <v>41</v>
      </c>
      <c r="C76" t="s">
        <v>187</v>
      </c>
      <c r="D76" t="s">
        <v>188</v>
      </c>
      <c r="E76">
        <v>12</v>
      </c>
    </row>
    <row r="77" spans="1:5">
      <c r="A77">
        <v>7</v>
      </c>
      <c r="B77" t="s">
        <v>41</v>
      </c>
      <c r="C77" t="s">
        <v>193</v>
      </c>
      <c r="D77" t="s">
        <v>194</v>
      </c>
      <c r="E77">
        <v>19</v>
      </c>
    </row>
    <row r="78" spans="1:5">
      <c r="A78">
        <v>7</v>
      </c>
      <c r="B78" t="s">
        <v>41</v>
      </c>
      <c r="C78" t="s">
        <v>185</v>
      </c>
      <c r="D78" t="s">
        <v>210</v>
      </c>
      <c r="E78">
        <v>5</v>
      </c>
    </row>
    <row r="79" spans="1:5">
      <c r="A79">
        <v>8</v>
      </c>
      <c r="B79" t="s">
        <v>41</v>
      </c>
      <c r="C79" t="s">
        <v>201</v>
      </c>
      <c r="D79" t="s">
        <v>202</v>
      </c>
      <c r="E79">
        <v>32</v>
      </c>
    </row>
    <row r="80" spans="1:5">
      <c r="A80">
        <v>8</v>
      </c>
      <c r="B80" t="s">
        <v>41</v>
      </c>
      <c r="C80" t="s">
        <v>191</v>
      </c>
      <c r="D80" t="s">
        <v>192</v>
      </c>
      <c r="E80">
        <v>35</v>
      </c>
    </row>
    <row r="81" spans="1:5">
      <c r="A81">
        <v>8</v>
      </c>
      <c r="B81" t="s">
        <v>41</v>
      </c>
      <c r="C81" t="s">
        <v>189</v>
      </c>
      <c r="D81" t="s">
        <v>190</v>
      </c>
      <c r="E81">
        <v>74</v>
      </c>
    </row>
    <row r="82" spans="1:5">
      <c r="A82">
        <v>8</v>
      </c>
      <c r="B82" t="s">
        <v>41</v>
      </c>
      <c r="C82" t="s">
        <v>203</v>
      </c>
      <c r="D82" t="s">
        <v>196</v>
      </c>
      <c r="E82">
        <v>0</v>
      </c>
    </row>
    <row r="83" spans="1:5">
      <c r="A83">
        <v>8</v>
      </c>
      <c r="B83" t="s">
        <v>41</v>
      </c>
      <c r="C83" t="s">
        <v>199</v>
      </c>
      <c r="D83" t="s">
        <v>207</v>
      </c>
      <c r="E83">
        <v>21</v>
      </c>
    </row>
    <row r="84" spans="1:5">
      <c r="A84">
        <v>8</v>
      </c>
      <c r="B84" t="s">
        <v>41</v>
      </c>
      <c r="C84" t="s">
        <v>185</v>
      </c>
      <c r="D84" t="s">
        <v>210</v>
      </c>
      <c r="E84">
        <v>5</v>
      </c>
    </row>
    <row r="85" spans="1:5">
      <c r="A85">
        <v>8</v>
      </c>
      <c r="B85" t="s">
        <v>41</v>
      </c>
      <c r="C85" t="s">
        <v>197</v>
      </c>
      <c r="D85" t="s">
        <v>209</v>
      </c>
      <c r="E85">
        <v>16</v>
      </c>
    </row>
    <row r="86" spans="1:5">
      <c r="A86">
        <v>8</v>
      </c>
      <c r="B86" t="s">
        <v>41</v>
      </c>
      <c r="C86" t="s">
        <v>195</v>
      </c>
      <c r="D86" t="s">
        <v>198</v>
      </c>
      <c r="E86">
        <v>0</v>
      </c>
    </row>
    <row r="87" spans="1:5">
      <c r="A87">
        <v>8</v>
      </c>
      <c r="B87" t="s">
        <v>41</v>
      </c>
      <c r="C87" t="s">
        <v>183</v>
      </c>
      <c r="D87" t="s">
        <v>184</v>
      </c>
      <c r="E87">
        <v>40</v>
      </c>
    </row>
    <row r="88" spans="1:5">
      <c r="A88">
        <v>8</v>
      </c>
      <c r="B88" t="s">
        <v>41</v>
      </c>
      <c r="C88" t="s">
        <v>193</v>
      </c>
      <c r="D88" t="s">
        <v>194</v>
      </c>
      <c r="E88">
        <v>13</v>
      </c>
    </row>
    <row r="89" spans="1:5">
      <c r="A89">
        <v>8</v>
      </c>
      <c r="B89" t="s">
        <v>41</v>
      </c>
      <c r="C89" t="s">
        <v>187</v>
      </c>
      <c r="D89" t="s">
        <v>188</v>
      </c>
      <c r="E89">
        <v>12</v>
      </c>
    </row>
    <row r="90" spans="1:5">
      <c r="A90">
        <v>9</v>
      </c>
      <c r="B90" t="s">
        <v>41</v>
      </c>
      <c r="C90" t="s">
        <v>193</v>
      </c>
      <c r="D90" t="s">
        <v>194</v>
      </c>
      <c r="E90">
        <v>14</v>
      </c>
    </row>
    <row r="91" spans="1:5">
      <c r="A91">
        <v>9</v>
      </c>
      <c r="B91" t="s">
        <v>41</v>
      </c>
      <c r="C91" t="s">
        <v>195</v>
      </c>
      <c r="D91" t="s">
        <v>211</v>
      </c>
      <c r="E91">
        <v>0</v>
      </c>
    </row>
    <row r="92" spans="1:5">
      <c r="A92">
        <v>9</v>
      </c>
      <c r="B92" t="s">
        <v>41</v>
      </c>
      <c r="C92" t="s">
        <v>201</v>
      </c>
      <c r="D92" t="s">
        <v>202</v>
      </c>
      <c r="E92">
        <v>29</v>
      </c>
    </row>
    <row r="93" spans="1:5">
      <c r="A93">
        <v>9</v>
      </c>
      <c r="B93" t="s">
        <v>41</v>
      </c>
      <c r="C93" t="s">
        <v>191</v>
      </c>
      <c r="D93" t="s">
        <v>192</v>
      </c>
      <c r="E93">
        <v>26</v>
      </c>
    </row>
    <row r="94" spans="1:5">
      <c r="A94">
        <v>9</v>
      </c>
      <c r="B94" t="s">
        <v>41</v>
      </c>
      <c r="C94" t="s">
        <v>203</v>
      </c>
      <c r="D94" t="s">
        <v>196</v>
      </c>
      <c r="E94">
        <v>0</v>
      </c>
    </row>
    <row r="95" spans="1:5">
      <c r="A95">
        <v>9</v>
      </c>
      <c r="B95" t="s">
        <v>41</v>
      </c>
      <c r="C95" t="s">
        <v>183</v>
      </c>
      <c r="D95" t="s">
        <v>184</v>
      </c>
      <c r="E95">
        <v>36</v>
      </c>
    </row>
    <row r="96" spans="1:5">
      <c r="A96">
        <v>9</v>
      </c>
      <c r="B96" t="s">
        <v>41</v>
      </c>
      <c r="C96" t="s">
        <v>185</v>
      </c>
      <c r="E96">
        <v>0</v>
      </c>
    </row>
    <row r="97" spans="1:5">
      <c r="A97">
        <v>9</v>
      </c>
      <c r="B97" t="s">
        <v>41</v>
      </c>
      <c r="C97" t="s">
        <v>187</v>
      </c>
      <c r="D97" t="s">
        <v>188</v>
      </c>
      <c r="E97">
        <v>0</v>
      </c>
    </row>
    <row r="98" spans="1:5">
      <c r="A98">
        <v>9</v>
      </c>
      <c r="B98" t="s">
        <v>41</v>
      </c>
      <c r="C98" t="s">
        <v>189</v>
      </c>
      <c r="D98" t="s">
        <v>190</v>
      </c>
      <c r="E98">
        <v>38</v>
      </c>
    </row>
    <row r="99" spans="1:5">
      <c r="A99">
        <v>9</v>
      </c>
      <c r="B99" t="s">
        <v>41</v>
      </c>
      <c r="C99" t="s">
        <v>197</v>
      </c>
      <c r="D99" t="s">
        <v>198</v>
      </c>
      <c r="E99">
        <v>24</v>
      </c>
    </row>
    <row r="100" spans="1:5">
      <c r="A100">
        <v>9</v>
      </c>
      <c r="B100" t="s">
        <v>41</v>
      </c>
      <c r="C100" t="s">
        <v>199</v>
      </c>
      <c r="D100" t="s">
        <v>207</v>
      </c>
      <c r="E100">
        <v>25</v>
      </c>
    </row>
    <row r="101" spans="1:5">
      <c r="A101">
        <v>10</v>
      </c>
      <c r="B101" t="s">
        <v>41</v>
      </c>
      <c r="C101" t="s">
        <v>191</v>
      </c>
      <c r="D101" t="s">
        <v>192</v>
      </c>
      <c r="E101">
        <v>27</v>
      </c>
    </row>
    <row r="102" spans="1:5">
      <c r="A102">
        <v>10</v>
      </c>
      <c r="B102" t="s">
        <v>41</v>
      </c>
      <c r="C102" t="s">
        <v>203</v>
      </c>
      <c r="D102" t="s">
        <v>212</v>
      </c>
      <c r="E102">
        <v>0</v>
      </c>
    </row>
    <row r="103" spans="1:5">
      <c r="A103">
        <v>10</v>
      </c>
      <c r="B103" t="s">
        <v>41</v>
      </c>
      <c r="C103" t="s">
        <v>199</v>
      </c>
      <c r="D103" t="s">
        <v>207</v>
      </c>
      <c r="E103">
        <v>29</v>
      </c>
    </row>
    <row r="104" spans="1:5">
      <c r="A104">
        <v>10</v>
      </c>
      <c r="B104" t="s">
        <v>41</v>
      </c>
      <c r="C104" t="s">
        <v>189</v>
      </c>
      <c r="D104" t="s">
        <v>190</v>
      </c>
      <c r="E104">
        <v>26</v>
      </c>
    </row>
    <row r="105" spans="1:5">
      <c r="A105">
        <v>10</v>
      </c>
      <c r="B105" t="s">
        <v>41</v>
      </c>
      <c r="C105" t="s">
        <v>193</v>
      </c>
      <c r="D105" t="s">
        <v>194</v>
      </c>
      <c r="E105">
        <v>7</v>
      </c>
    </row>
    <row r="106" spans="1:5">
      <c r="A106">
        <v>10</v>
      </c>
      <c r="B106" t="s">
        <v>41</v>
      </c>
      <c r="C106" t="s">
        <v>183</v>
      </c>
      <c r="D106" t="s">
        <v>184</v>
      </c>
      <c r="E106">
        <v>42</v>
      </c>
    </row>
    <row r="107" spans="1:5">
      <c r="A107">
        <v>10</v>
      </c>
      <c r="B107" t="s">
        <v>41</v>
      </c>
      <c r="C107" t="s">
        <v>197</v>
      </c>
      <c r="D107" t="s">
        <v>198</v>
      </c>
      <c r="E107">
        <v>20</v>
      </c>
    </row>
    <row r="108" spans="1:5">
      <c r="A108">
        <v>10</v>
      </c>
      <c r="B108" t="s">
        <v>41</v>
      </c>
      <c r="C108" t="s">
        <v>201</v>
      </c>
      <c r="D108" t="s">
        <v>202</v>
      </c>
      <c r="E108">
        <v>34</v>
      </c>
    </row>
    <row r="109" spans="1:5">
      <c r="A109">
        <v>10</v>
      </c>
      <c r="B109" t="s">
        <v>41</v>
      </c>
      <c r="C109" t="s">
        <v>195</v>
      </c>
      <c r="D109" t="s">
        <v>213</v>
      </c>
      <c r="E109">
        <v>0</v>
      </c>
    </row>
    <row r="110" spans="1:5">
      <c r="A110">
        <v>10</v>
      </c>
      <c r="B110" t="s">
        <v>41</v>
      </c>
      <c r="C110" t="s">
        <v>187</v>
      </c>
      <c r="D110" t="s">
        <v>214</v>
      </c>
      <c r="E110">
        <v>20</v>
      </c>
    </row>
    <row r="111" spans="1:5">
      <c r="A111">
        <v>10</v>
      </c>
      <c r="B111" t="s">
        <v>41</v>
      </c>
      <c r="C111" t="s">
        <v>185</v>
      </c>
      <c r="E111">
        <v>0</v>
      </c>
    </row>
    <row r="112" spans="1:5">
      <c r="A112">
        <v>11</v>
      </c>
      <c r="B112" t="s">
        <v>41</v>
      </c>
      <c r="C112" t="s">
        <v>193</v>
      </c>
      <c r="D112" t="s">
        <v>211</v>
      </c>
      <c r="E112">
        <v>1</v>
      </c>
    </row>
    <row r="113" spans="1:5">
      <c r="A113">
        <v>11</v>
      </c>
      <c r="B113" t="s">
        <v>41</v>
      </c>
      <c r="C113" t="s">
        <v>197</v>
      </c>
      <c r="D113" t="s">
        <v>186</v>
      </c>
      <c r="E113">
        <v>30</v>
      </c>
    </row>
    <row r="114" spans="1:5">
      <c r="A114">
        <v>11</v>
      </c>
      <c r="B114" t="s">
        <v>41</v>
      </c>
      <c r="C114" t="s">
        <v>189</v>
      </c>
      <c r="D114" t="s">
        <v>210</v>
      </c>
      <c r="E114">
        <v>23</v>
      </c>
    </row>
    <row r="115" spans="1:5">
      <c r="A115">
        <v>11</v>
      </c>
      <c r="B115" t="s">
        <v>41</v>
      </c>
      <c r="C115" t="s">
        <v>195</v>
      </c>
      <c r="D115" t="s">
        <v>192</v>
      </c>
      <c r="E115">
        <v>0</v>
      </c>
    </row>
    <row r="116" spans="1:5">
      <c r="A116">
        <v>11</v>
      </c>
      <c r="B116" t="s">
        <v>41</v>
      </c>
      <c r="C116" t="s">
        <v>191</v>
      </c>
      <c r="D116" t="s">
        <v>213</v>
      </c>
      <c r="E116">
        <v>25.5</v>
      </c>
    </row>
    <row r="117" spans="1:5">
      <c r="A117">
        <v>11</v>
      </c>
      <c r="B117" t="s">
        <v>41</v>
      </c>
      <c r="C117" t="s">
        <v>183</v>
      </c>
      <c r="D117" t="s">
        <v>184</v>
      </c>
      <c r="E117">
        <v>20</v>
      </c>
    </row>
    <row r="118" spans="1:5">
      <c r="A118">
        <v>11</v>
      </c>
      <c r="B118" t="s">
        <v>41</v>
      </c>
      <c r="C118" t="s">
        <v>203</v>
      </c>
      <c r="D118" t="s">
        <v>212</v>
      </c>
      <c r="E118">
        <v>0</v>
      </c>
    </row>
    <row r="119" spans="1:5">
      <c r="A119">
        <v>11</v>
      </c>
      <c r="B119" t="s">
        <v>41</v>
      </c>
      <c r="C119" t="s">
        <v>185</v>
      </c>
      <c r="D119" t="s">
        <v>215</v>
      </c>
      <c r="E119">
        <v>5</v>
      </c>
    </row>
    <row r="120" spans="1:5">
      <c r="A120">
        <v>11</v>
      </c>
      <c r="B120" t="s">
        <v>41</v>
      </c>
      <c r="C120" t="s">
        <v>201</v>
      </c>
      <c r="D120" t="s">
        <v>202</v>
      </c>
      <c r="E120">
        <v>32</v>
      </c>
    </row>
    <row r="121" spans="1:5">
      <c r="A121">
        <v>11</v>
      </c>
      <c r="B121" t="s">
        <v>41</v>
      </c>
      <c r="C121" t="s">
        <v>187</v>
      </c>
      <c r="D121" t="s">
        <v>214</v>
      </c>
      <c r="E121">
        <v>7</v>
      </c>
    </row>
    <row r="122" spans="1:5">
      <c r="A122">
        <v>11</v>
      </c>
      <c r="B122" t="s">
        <v>41</v>
      </c>
      <c r="C122" t="s">
        <v>199</v>
      </c>
      <c r="D122" t="s">
        <v>207</v>
      </c>
      <c r="E122">
        <v>19</v>
      </c>
    </row>
    <row r="123" spans="1:5">
      <c r="A123">
        <v>12</v>
      </c>
      <c r="B123" t="s">
        <v>41</v>
      </c>
      <c r="C123" t="s">
        <v>195</v>
      </c>
      <c r="D123" t="s">
        <v>192</v>
      </c>
      <c r="E123">
        <v>0</v>
      </c>
    </row>
    <row r="124" spans="1:5">
      <c r="A124">
        <v>12</v>
      </c>
      <c r="B124" t="s">
        <v>41</v>
      </c>
      <c r="C124" t="s">
        <v>199</v>
      </c>
      <c r="D124" t="s">
        <v>207</v>
      </c>
      <c r="E124">
        <v>21</v>
      </c>
    </row>
    <row r="125" spans="1:5">
      <c r="A125">
        <v>12</v>
      </c>
      <c r="B125" t="s">
        <v>41</v>
      </c>
      <c r="C125" t="s">
        <v>189</v>
      </c>
      <c r="D125" t="s">
        <v>190</v>
      </c>
      <c r="E125">
        <v>18</v>
      </c>
    </row>
    <row r="126" spans="1:5">
      <c r="A126">
        <v>12</v>
      </c>
      <c r="B126" t="s">
        <v>41</v>
      </c>
      <c r="C126" t="s">
        <v>191</v>
      </c>
      <c r="D126" t="s">
        <v>213</v>
      </c>
      <c r="E126">
        <v>42.5</v>
      </c>
    </row>
    <row r="127" spans="1:5">
      <c r="A127">
        <v>12</v>
      </c>
      <c r="B127" t="s">
        <v>41</v>
      </c>
      <c r="C127" t="s">
        <v>183</v>
      </c>
      <c r="D127" t="s">
        <v>212</v>
      </c>
      <c r="E127">
        <v>34</v>
      </c>
    </row>
    <row r="128" spans="1:5">
      <c r="A128">
        <v>12</v>
      </c>
      <c r="B128" t="s">
        <v>41</v>
      </c>
      <c r="C128" t="s">
        <v>197</v>
      </c>
      <c r="D128" t="s">
        <v>186</v>
      </c>
      <c r="E128">
        <v>25</v>
      </c>
    </row>
    <row r="129" spans="1:5">
      <c r="A129">
        <v>12</v>
      </c>
      <c r="B129" t="s">
        <v>41</v>
      </c>
      <c r="C129" t="s">
        <v>193</v>
      </c>
      <c r="D129" t="s">
        <v>215</v>
      </c>
      <c r="E129">
        <v>6</v>
      </c>
    </row>
    <row r="130" spans="1:5">
      <c r="A130">
        <v>12</v>
      </c>
      <c r="B130" t="s">
        <v>41</v>
      </c>
      <c r="C130" t="s">
        <v>185</v>
      </c>
      <c r="E130">
        <v>0</v>
      </c>
    </row>
    <row r="131" spans="1:5">
      <c r="A131">
        <v>12</v>
      </c>
      <c r="B131" t="s">
        <v>41</v>
      </c>
      <c r="C131" t="s">
        <v>187</v>
      </c>
      <c r="D131" t="s">
        <v>214</v>
      </c>
      <c r="E131">
        <v>31</v>
      </c>
    </row>
    <row r="132" spans="1:5">
      <c r="A132">
        <v>12</v>
      </c>
      <c r="B132" t="s">
        <v>41</v>
      </c>
      <c r="C132" t="s">
        <v>203</v>
      </c>
      <c r="D132" t="s">
        <v>196</v>
      </c>
      <c r="E132">
        <v>0</v>
      </c>
    </row>
    <row r="133" spans="1:5">
      <c r="A133">
        <v>12</v>
      </c>
      <c r="B133" t="s">
        <v>41</v>
      </c>
      <c r="C133" t="s">
        <v>201</v>
      </c>
      <c r="D133" t="s">
        <v>202</v>
      </c>
      <c r="E133">
        <v>22</v>
      </c>
    </row>
    <row r="134" spans="1:5">
      <c r="A134">
        <v>13</v>
      </c>
      <c r="B134" t="s">
        <v>41</v>
      </c>
      <c r="C134" t="s">
        <v>197</v>
      </c>
      <c r="D134" t="s">
        <v>198</v>
      </c>
      <c r="E134">
        <v>16</v>
      </c>
    </row>
    <row r="135" spans="1:5">
      <c r="A135">
        <v>13</v>
      </c>
      <c r="B135" t="s">
        <v>41</v>
      </c>
      <c r="C135" t="s">
        <v>195</v>
      </c>
      <c r="D135" t="s">
        <v>216</v>
      </c>
      <c r="E135">
        <v>0</v>
      </c>
    </row>
    <row r="136" spans="1:5">
      <c r="A136">
        <v>13</v>
      </c>
      <c r="B136" t="s">
        <v>41</v>
      </c>
      <c r="C136" t="s">
        <v>187</v>
      </c>
      <c r="D136" t="s">
        <v>196</v>
      </c>
      <c r="E136">
        <v>14</v>
      </c>
    </row>
    <row r="137" spans="1:5">
      <c r="A137">
        <v>13</v>
      </c>
      <c r="B137" t="s">
        <v>41</v>
      </c>
      <c r="C137" t="s">
        <v>191</v>
      </c>
      <c r="D137" t="s">
        <v>192</v>
      </c>
      <c r="E137">
        <v>37</v>
      </c>
    </row>
    <row r="138" spans="1:5">
      <c r="A138">
        <v>13</v>
      </c>
      <c r="B138" t="s">
        <v>41</v>
      </c>
      <c r="C138" t="s">
        <v>201</v>
      </c>
      <c r="D138" t="s">
        <v>202</v>
      </c>
      <c r="E138">
        <v>24</v>
      </c>
    </row>
    <row r="139" spans="1:5">
      <c r="A139">
        <v>13</v>
      </c>
      <c r="B139" t="s">
        <v>41</v>
      </c>
      <c r="C139" t="s">
        <v>183</v>
      </c>
      <c r="D139" t="s">
        <v>212</v>
      </c>
      <c r="E139">
        <v>14</v>
      </c>
    </row>
    <row r="140" spans="1:5">
      <c r="A140">
        <v>13</v>
      </c>
      <c r="B140" t="s">
        <v>41</v>
      </c>
      <c r="C140" t="s">
        <v>203</v>
      </c>
      <c r="D140" t="s">
        <v>211</v>
      </c>
      <c r="E140">
        <v>0</v>
      </c>
    </row>
    <row r="141" spans="1:5">
      <c r="A141">
        <v>13</v>
      </c>
      <c r="B141" t="s">
        <v>41</v>
      </c>
      <c r="C141" t="s">
        <v>199</v>
      </c>
      <c r="D141" t="s">
        <v>207</v>
      </c>
      <c r="E141">
        <v>17</v>
      </c>
    </row>
    <row r="142" spans="1:5">
      <c r="A142">
        <v>13</v>
      </c>
      <c r="B142" t="s">
        <v>41</v>
      </c>
      <c r="C142" t="s">
        <v>189</v>
      </c>
      <c r="D142" t="s">
        <v>190</v>
      </c>
      <c r="E142">
        <v>28</v>
      </c>
    </row>
    <row r="143" spans="1:5">
      <c r="A143">
        <v>13</v>
      </c>
      <c r="B143" t="s">
        <v>41</v>
      </c>
      <c r="C143" t="s">
        <v>185</v>
      </c>
      <c r="D143" t="s">
        <v>215</v>
      </c>
      <c r="E143">
        <v>5</v>
      </c>
    </row>
    <row r="144" spans="1:5">
      <c r="A144">
        <v>13</v>
      </c>
      <c r="B144" t="s">
        <v>41</v>
      </c>
      <c r="C144" t="s">
        <v>193</v>
      </c>
      <c r="D144" t="s">
        <v>213</v>
      </c>
      <c r="E144">
        <v>26</v>
      </c>
    </row>
    <row r="145" spans="1:5">
      <c r="A145">
        <v>14</v>
      </c>
      <c r="B145" t="s">
        <v>41</v>
      </c>
      <c r="C145" t="s">
        <v>183</v>
      </c>
      <c r="D145" t="s">
        <v>184</v>
      </c>
      <c r="E145">
        <v>38</v>
      </c>
    </row>
    <row r="146" spans="1:5">
      <c r="A146">
        <v>14</v>
      </c>
      <c r="B146" t="s">
        <v>41</v>
      </c>
      <c r="C146" t="s">
        <v>195</v>
      </c>
      <c r="E146">
        <v>0</v>
      </c>
    </row>
    <row r="147" spans="1:5">
      <c r="A147">
        <v>14</v>
      </c>
      <c r="B147" t="s">
        <v>41</v>
      </c>
      <c r="C147" t="s">
        <v>191</v>
      </c>
      <c r="D147" t="s">
        <v>213</v>
      </c>
      <c r="E147">
        <v>30.5</v>
      </c>
    </row>
    <row r="148" spans="1:5">
      <c r="A148">
        <v>14</v>
      </c>
      <c r="B148" t="s">
        <v>41</v>
      </c>
      <c r="C148" t="s">
        <v>199</v>
      </c>
      <c r="E148">
        <v>0</v>
      </c>
    </row>
    <row r="149" spans="1:5">
      <c r="A149">
        <v>14</v>
      </c>
      <c r="B149" t="s">
        <v>41</v>
      </c>
      <c r="C149" t="s">
        <v>185</v>
      </c>
      <c r="D149" t="s">
        <v>207</v>
      </c>
      <c r="E149">
        <v>0</v>
      </c>
    </row>
    <row r="150" spans="1:5">
      <c r="A150">
        <v>14</v>
      </c>
      <c r="B150" t="s">
        <v>41</v>
      </c>
      <c r="C150" t="s">
        <v>189</v>
      </c>
      <c r="D150" t="s">
        <v>192</v>
      </c>
      <c r="E150">
        <v>18</v>
      </c>
    </row>
    <row r="151" spans="1:5">
      <c r="A151">
        <v>14</v>
      </c>
      <c r="B151" t="s">
        <v>41</v>
      </c>
      <c r="C151" t="s">
        <v>201</v>
      </c>
      <c r="D151" t="s">
        <v>186</v>
      </c>
      <c r="E151">
        <v>18</v>
      </c>
    </row>
    <row r="152" spans="1:5">
      <c r="A152">
        <v>14</v>
      </c>
      <c r="B152" t="s">
        <v>41</v>
      </c>
      <c r="C152" t="s">
        <v>203</v>
      </c>
      <c r="E152">
        <v>0</v>
      </c>
    </row>
    <row r="153" spans="1:5">
      <c r="A153">
        <v>14</v>
      </c>
      <c r="B153" t="s">
        <v>41</v>
      </c>
      <c r="C153" t="s">
        <v>193</v>
      </c>
      <c r="D153" t="s">
        <v>188</v>
      </c>
      <c r="E153">
        <v>6</v>
      </c>
    </row>
    <row r="154" spans="1:5">
      <c r="A154">
        <v>14</v>
      </c>
      <c r="B154" t="s">
        <v>41</v>
      </c>
      <c r="C154" t="s">
        <v>197</v>
      </c>
      <c r="D154" t="s">
        <v>210</v>
      </c>
      <c r="E154">
        <v>11</v>
      </c>
    </row>
    <row r="155" spans="1:5">
      <c r="A155">
        <v>14</v>
      </c>
      <c r="B155" t="s">
        <v>41</v>
      </c>
      <c r="C155" t="s">
        <v>187</v>
      </c>
      <c r="D155" t="s">
        <v>214</v>
      </c>
      <c r="E155">
        <v>7</v>
      </c>
    </row>
    <row r="156" spans="1:5">
      <c r="A156">
        <v>15</v>
      </c>
      <c r="B156" t="s">
        <v>41</v>
      </c>
      <c r="C156" t="s">
        <v>197</v>
      </c>
      <c r="D156" t="s">
        <v>186</v>
      </c>
      <c r="E156">
        <v>25</v>
      </c>
    </row>
    <row r="157" spans="1:5">
      <c r="A157">
        <v>15</v>
      </c>
      <c r="B157" t="s">
        <v>41</v>
      </c>
      <c r="C157" t="s">
        <v>203</v>
      </c>
      <c r="D157" t="s">
        <v>210</v>
      </c>
      <c r="E157">
        <v>0</v>
      </c>
    </row>
    <row r="158" spans="1:5">
      <c r="A158">
        <v>15</v>
      </c>
      <c r="B158" t="s">
        <v>41</v>
      </c>
      <c r="C158" t="s">
        <v>183</v>
      </c>
      <c r="D158" t="s">
        <v>184</v>
      </c>
      <c r="E158">
        <v>40</v>
      </c>
    </row>
    <row r="159" spans="1:5">
      <c r="A159">
        <v>15</v>
      </c>
      <c r="B159" t="s">
        <v>41</v>
      </c>
      <c r="C159" t="s">
        <v>201</v>
      </c>
      <c r="D159" t="s">
        <v>202</v>
      </c>
      <c r="E159">
        <v>31</v>
      </c>
    </row>
    <row r="160" spans="1:5">
      <c r="A160">
        <v>15</v>
      </c>
      <c r="B160" t="s">
        <v>41</v>
      </c>
      <c r="C160" t="s">
        <v>191</v>
      </c>
      <c r="D160" t="s">
        <v>212</v>
      </c>
      <c r="E160">
        <v>44</v>
      </c>
    </row>
    <row r="161" spans="1:5">
      <c r="A161">
        <v>15</v>
      </c>
      <c r="B161" t="s">
        <v>41</v>
      </c>
      <c r="C161" t="s">
        <v>189</v>
      </c>
      <c r="D161" t="s">
        <v>190</v>
      </c>
      <c r="E161">
        <v>40</v>
      </c>
    </row>
    <row r="162" spans="1:5">
      <c r="A162">
        <v>15</v>
      </c>
      <c r="B162" t="s">
        <v>41</v>
      </c>
      <c r="C162" t="s">
        <v>195</v>
      </c>
      <c r="D162" t="s">
        <v>216</v>
      </c>
      <c r="E162">
        <v>0</v>
      </c>
    </row>
    <row r="163" spans="1:5">
      <c r="A163">
        <v>15</v>
      </c>
      <c r="B163" t="s">
        <v>41</v>
      </c>
      <c r="C163" t="s">
        <v>185</v>
      </c>
      <c r="D163" t="s">
        <v>194</v>
      </c>
      <c r="E163">
        <v>5</v>
      </c>
    </row>
    <row r="164" spans="1:5">
      <c r="A164">
        <v>15</v>
      </c>
      <c r="B164" t="s">
        <v>41</v>
      </c>
      <c r="C164" t="s">
        <v>187</v>
      </c>
      <c r="D164" t="s">
        <v>214</v>
      </c>
      <c r="E164">
        <v>13</v>
      </c>
    </row>
    <row r="165" spans="1:5">
      <c r="A165">
        <v>15</v>
      </c>
      <c r="B165" t="s">
        <v>41</v>
      </c>
      <c r="C165" t="s">
        <v>193</v>
      </c>
      <c r="D165" t="s">
        <v>196</v>
      </c>
      <c r="E165">
        <v>19</v>
      </c>
    </row>
    <row r="166" spans="1:5">
      <c r="A166">
        <v>15</v>
      </c>
      <c r="B166" t="s">
        <v>41</v>
      </c>
      <c r="C166" t="s">
        <v>199</v>
      </c>
      <c r="D166" t="s">
        <v>205</v>
      </c>
      <c r="E166">
        <v>18</v>
      </c>
    </row>
    <row r="167" spans="1:5">
      <c r="A167">
        <v>16</v>
      </c>
      <c r="B167" t="s">
        <v>41</v>
      </c>
      <c r="C167" t="s">
        <v>197</v>
      </c>
      <c r="D167" t="s">
        <v>186</v>
      </c>
      <c r="E167">
        <v>35</v>
      </c>
    </row>
    <row r="168" spans="1:5">
      <c r="A168">
        <v>16</v>
      </c>
      <c r="B168" t="s">
        <v>41</v>
      </c>
      <c r="C168" t="s">
        <v>193</v>
      </c>
      <c r="D168" t="s">
        <v>213</v>
      </c>
      <c r="E168">
        <v>0</v>
      </c>
    </row>
    <row r="169" spans="1:5">
      <c r="A169">
        <v>16</v>
      </c>
      <c r="B169" t="s">
        <v>41</v>
      </c>
      <c r="C169" t="s">
        <v>191</v>
      </c>
      <c r="D169" t="s">
        <v>192</v>
      </c>
      <c r="E169">
        <v>36.5</v>
      </c>
    </row>
    <row r="170" spans="1:5">
      <c r="A170">
        <v>16</v>
      </c>
      <c r="B170" t="s">
        <v>41</v>
      </c>
      <c r="C170" t="s">
        <v>183</v>
      </c>
      <c r="D170" t="s">
        <v>184</v>
      </c>
      <c r="E170">
        <v>26</v>
      </c>
    </row>
    <row r="171" spans="1:5">
      <c r="A171">
        <v>16</v>
      </c>
      <c r="B171" t="s">
        <v>41</v>
      </c>
      <c r="C171" t="s">
        <v>199</v>
      </c>
      <c r="D171" t="s">
        <v>207</v>
      </c>
      <c r="E171">
        <v>20</v>
      </c>
    </row>
    <row r="172" spans="1:5">
      <c r="A172">
        <v>16</v>
      </c>
      <c r="B172" t="s">
        <v>41</v>
      </c>
      <c r="C172" t="s">
        <v>185</v>
      </c>
      <c r="E172">
        <v>0</v>
      </c>
    </row>
    <row r="173" spans="1:5">
      <c r="A173">
        <v>16</v>
      </c>
      <c r="B173" t="s">
        <v>41</v>
      </c>
      <c r="C173" t="s">
        <v>203</v>
      </c>
      <c r="D173" t="s">
        <v>212</v>
      </c>
      <c r="E173">
        <v>0</v>
      </c>
    </row>
    <row r="174" spans="1:5">
      <c r="A174">
        <v>16</v>
      </c>
      <c r="B174" t="s">
        <v>41</v>
      </c>
      <c r="C174" t="s">
        <v>201</v>
      </c>
      <c r="D174" t="s">
        <v>202</v>
      </c>
      <c r="E174">
        <v>29</v>
      </c>
    </row>
    <row r="175" spans="1:5">
      <c r="A175">
        <v>16</v>
      </c>
      <c r="B175" t="s">
        <v>41</v>
      </c>
      <c r="C175" t="s">
        <v>187</v>
      </c>
      <c r="D175" t="s">
        <v>214</v>
      </c>
      <c r="E175">
        <v>30</v>
      </c>
    </row>
    <row r="176" spans="1:5">
      <c r="A176">
        <v>16</v>
      </c>
      <c r="B176" t="s">
        <v>41</v>
      </c>
      <c r="C176" t="s">
        <v>189</v>
      </c>
      <c r="D176" t="s">
        <v>190</v>
      </c>
      <c r="E176">
        <v>35</v>
      </c>
    </row>
    <row r="177" spans="1:5">
      <c r="A177">
        <v>16</v>
      </c>
      <c r="B177" t="s">
        <v>41</v>
      </c>
      <c r="C177" t="s">
        <v>195</v>
      </c>
      <c r="E177">
        <v>0</v>
      </c>
    </row>
    <row r="178" spans="1:5">
      <c r="A178">
        <v>17</v>
      </c>
      <c r="B178" t="s">
        <v>41</v>
      </c>
      <c r="C178" t="s">
        <v>201</v>
      </c>
      <c r="D178" t="s">
        <v>202</v>
      </c>
      <c r="E178">
        <v>17</v>
      </c>
    </row>
    <row r="179" spans="1:5">
      <c r="A179">
        <v>17</v>
      </c>
      <c r="B179" t="s">
        <v>41</v>
      </c>
      <c r="C179" t="s">
        <v>183</v>
      </c>
      <c r="D179" t="s">
        <v>184</v>
      </c>
      <c r="E179">
        <v>40</v>
      </c>
    </row>
    <row r="180" spans="1:5">
      <c r="A180">
        <v>17</v>
      </c>
      <c r="B180" t="s">
        <v>41</v>
      </c>
      <c r="C180" t="s">
        <v>199</v>
      </c>
      <c r="D180" t="s">
        <v>205</v>
      </c>
      <c r="E180">
        <v>23</v>
      </c>
    </row>
    <row r="181" spans="1:5">
      <c r="A181">
        <v>17</v>
      </c>
      <c r="B181" t="s">
        <v>41</v>
      </c>
      <c r="C181" t="s">
        <v>195</v>
      </c>
      <c r="D181" t="s">
        <v>207</v>
      </c>
      <c r="E181">
        <v>0</v>
      </c>
    </row>
    <row r="182" spans="1:5">
      <c r="A182">
        <v>17</v>
      </c>
      <c r="B182" t="s">
        <v>41</v>
      </c>
      <c r="C182" t="s">
        <v>187</v>
      </c>
      <c r="D182" t="s">
        <v>214</v>
      </c>
      <c r="E182">
        <v>26</v>
      </c>
    </row>
    <row r="183" spans="1:5">
      <c r="A183">
        <v>17</v>
      </c>
      <c r="B183" t="s">
        <v>41</v>
      </c>
      <c r="C183" t="s">
        <v>197</v>
      </c>
      <c r="D183" t="s">
        <v>198</v>
      </c>
      <c r="E183">
        <v>32</v>
      </c>
    </row>
    <row r="184" spans="1:5">
      <c r="A184">
        <v>17</v>
      </c>
      <c r="B184" t="s">
        <v>41</v>
      </c>
      <c r="C184" t="s">
        <v>191</v>
      </c>
      <c r="D184" t="s">
        <v>192</v>
      </c>
      <c r="E184">
        <v>16.5</v>
      </c>
    </row>
    <row r="185" spans="1:5">
      <c r="A185">
        <v>17</v>
      </c>
      <c r="B185" t="s">
        <v>41</v>
      </c>
      <c r="C185" t="s">
        <v>193</v>
      </c>
      <c r="D185" t="s">
        <v>196</v>
      </c>
      <c r="E185">
        <v>12</v>
      </c>
    </row>
    <row r="186" spans="1:5">
      <c r="A186">
        <v>17</v>
      </c>
      <c r="B186" t="s">
        <v>41</v>
      </c>
      <c r="C186" t="s">
        <v>185</v>
      </c>
      <c r="E186">
        <v>0</v>
      </c>
    </row>
    <row r="187" spans="1:5">
      <c r="A187">
        <v>17</v>
      </c>
      <c r="B187" t="s">
        <v>41</v>
      </c>
      <c r="C187" t="s">
        <v>189</v>
      </c>
      <c r="D187" t="s">
        <v>190</v>
      </c>
      <c r="E187">
        <v>30</v>
      </c>
    </row>
    <row r="188" spans="1:5">
      <c r="A188">
        <v>17</v>
      </c>
      <c r="B188" t="s">
        <v>41</v>
      </c>
      <c r="C188" t="s">
        <v>203</v>
      </c>
      <c r="D188" t="s">
        <v>212</v>
      </c>
      <c r="E188">
        <v>0</v>
      </c>
    </row>
    <row r="189" spans="1:5">
      <c r="A189">
        <v>18</v>
      </c>
      <c r="B189" t="s">
        <v>41</v>
      </c>
      <c r="C189" t="s">
        <v>189</v>
      </c>
      <c r="D189" t="s">
        <v>190</v>
      </c>
      <c r="E189">
        <v>35</v>
      </c>
    </row>
    <row r="190" spans="1:5">
      <c r="A190">
        <v>18</v>
      </c>
      <c r="B190" t="s">
        <v>41</v>
      </c>
      <c r="C190" t="s">
        <v>187</v>
      </c>
      <c r="D190" t="s">
        <v>214</v>
      </c>
      <c r="E190">
        <v>13</v>
      </c>
    </row>
    <row r="191" spans="1:5">
      <c r="A191">
        <v>18</v>
      </c>
      <c r="B191" t="s">
        <v>41</v>
      </c>
      <c r="C191" t="s">
        <v>193</v>
      </c>
      <c r="D191" t="s">
        <v>196</v>
      </c>
      <c r="E191">
        <v>25</v>
      </c>
    </row>
    <row r="192" spans="1:5">
      <c r="A192">
        <v>18</v>
      </c>
      <c r="B192" t="s">
        <v>41</v>
      </c>
      <c r="C192" t="s">
        <v>197</v>
      </c>
      <c r="D192" t="s">
        <v>186</v>
      </c>
      <c r="E192">
        <v>18</v>
      </c>
    </row>
    <row r="193" spans="1:5">
      <c r="A193">
        <v>18</v>
      </c>
      <c r="B193" t="s">
        <v>41</v>
      </c>
      <c r="C193" t="s">
        <v>203</v>
      </c>
      <c r="D193" t="s">
        <v>212</v>
      </c>
      <c r="E193">
        <v>0</v>
      </c>
    </row>
    <row r="194" spans="1:5">
      <c r="A194">
        <v>18</v>
      </c>
      <c r="B194" t="s">
        <v>41</v>
      </c>
      <c r="C194" t="s">
        <v>191</v>
      </c>
      <c r="D194" t="s">
        <v>198</v>
      </c>
      <c r="E194">
        <v>36</v>
      </c>
    </row>
    <row r="195" spans="1:5">
      <c r="A195">
        <v>18</v>
      </c>
      <c r="B195" t="s">
        <v>41</v>
      </c>
      <c r="C195" t="s">
        <v>201</v>
      </c>
      <c r="D195" t="s">
        <v>202</v>
      </c>
      <c r="E195">
        <v>20</v>
      </c>
    </row>
    <row r="196" spans="1:5">
      <c r="A196">
        <v>18</v>
      </c>
      <c r="B196" t="s">
        <v>41</v>
      </c>
      <c r="C196" t="s">
        <v>185</v>
      </c>
      <c r="D196" t="s">
        <v>216</v>
      </c>
      <c r="E196">
        <v>5</v>
      </c>
    </row>
    <row r="197" spans="1:5">
      <c r="A197">
        <v>18</v>
      </c>
      <c r="B197" t="s">
        <v>41</v>
      </c>
      <c r="C197" t="s">
        <v>183</v>
      </c>
      <c r="D197" t="s">
        <v>184</v>
      </c>
      <c r="E197">
        <v>38</v>
      </c>
    </row>
    <row r="198" spans="1:5">
      <c r="A198">
        <v>18</v>
      </c>
      <c r="B198" t="s">
        <v>41</v>
      </c>
      <c r="C198" t="s">
        <v>195</v>
      </c>
      <c r="D198" t="s">
        <v>213</v>
      </c>
      <c r="E198">
        <v>0</v>
      </c>
    </row>
    <row r="199" spans="1:5">
      <c r="A199">
        <v>18</v>
      </c>
      <c r="B199" t="s">
        <v>41</v>
      </c>
      <c r="C199" t="s">
        <v>199</v>
      </c>
      <c r="D199" t="s">
        <v>205</v>
      </c>
      <c r="E199">
        <v>23</v>
      </c>
    </row>
    <row r="200" spans="1:5">
      <c r="A200">
        <v>19</v>
      </c>
      <c r="B200" t="s">
        <v>41</v>
      </c>
      <c r="C200" t="s">
        <v>193</v>
      </c>
      <c r="D200" t="s">
        <v>196</v>
      </c>
      <c r="E200">
        <v>25</v>
      </c>
    </row>
    <row r="201" spans="1:5">
      <c r="A201">
        <v>19</v>
      </c>
      <c r="B201" t="s">
        <v>41</v>
      </c>
      <c r="C201" t="s">
        <v>187</v>
      </c>
      <c r="D201" t="s">
        <v>214</v>
      </c>
      <c r="E201">
        <v>1</v>
      </c>
    </row>
    <row r="202" spans="1:5">
      <c r="A202">
        <v>19</v>
      </c>
      <c r="B202" t="s">
        <v>41</v>
      </c>
      <c r="C202" t="s">
        <v>201</v>
      </c>
      <c r="D202" t="s">
        <v>202</v>
      </c>
      <c r="E202">
        <v>37</v>
      </c>
    </row>
    <row r="203" spans="1:5">
      <c r="A203">
        <v>19</v>
      </c>
      <c r="B203" t="s">
        <v>41</v>
      </c>
      <c r="C203" t="s">
        <v>197</v>
      </c>
      <c r="D203" t="s">
        <v>186</v>
      </c>
      <c r="E203">
        <v>36</v>
      </c>
    </row>
    <row r="204" spans="1:5">
      <c r="A204">
        <v>19</v>
      </c>
      <c r="B204" t="s">
        <v>41</v>
      </c>
      <c r="C204" t="s">
        <v>185</v>
      </c>
      <c r="E204">
        <v>0</v>
      </c>
    </row>
    <row r="205" spans="1:5">
      <c r="A205">
        <v>19</v>
      </c>
      <c r="B205" t="s">
        <v>41</v>
      </c>
      <c r="C205" t="s">
        <v>183</v>
      </c>
      <c r="D205" t="s">
        <v>184</v>
      </c>
      <c r="E205">
        <v>32</v>
      </c>
    </row>
    <row r="206" spans="1:5">
      <c r="A206">
        <v>19</v>
      </c>
      <c r="B206" t="s">
        <v>41</v>
      </c>
      <c r="C206" t="s">
        <v>191</v>
      </c>
      <c r="D206" t="s">
        <v>198</v>
      </c>
      <c r="E206">
        <v>32.5</v>
      </c>
    </row>
    <row r="207" spans="1:5">
      <c r="A207">
        <v>19</v>
      </c>
      <c r="B207" t="s">
        <v>41</v>
      </c>
      <c r="C207" t="s">
        <v>203</v>
      </c>
      <c r="D207" t="s">
        <v>212</v>
      </c>
      <c r="E207">
        <v>0</v>
      </c>
    </row>
    <row r="208" spans="1:5">
      <c r="A208">
        <v>19</v>
      </c>
      <c r="B208" t="s">
        <v>41</v>
      </c>
      <c r="C208" t="s">
        <v>199</v>
      </c>
      <c r="D208" t="s">
        <v>205</v>
      </c>
      <c r="E208">
        <v>26</v>
      </c>
    </row>
    <row r="209" spans="1:5">
      <c r="A209">
        <v>19</v>
      </c>
      <c r="B209" t="s">
        <v>41</v>
      </c>
      <c r="C209" t="s">
        <v>189</v>
      </c>
      <c r="D209" t="s">
        <v>190</v>
      </c>
      <c r="E209">
        <v>40</v>
      </c>
    </row>
    <row r="210" spans="1:5">
      <c r="A210">
        <v>19</v>
      </c>
      <c r="B210" t="s">
        <v>41</v>
      </c>
      <c r="C210" t="s">
        <v>195</v>
      </c>
      <c r="D210" t="s">
        <v>213</v>
      </c>
      <c r="E210">
        <v>0</v>
      </c>
    </row>
    <row r="211" spans="1:5">
      <c r="A211">
        <v>20</v>
      </c>
      <c r="B211" t="s">
        <v>41</v>
      </c>
      <c r="C211" t="s">
        <v>191</v>
      </c>
      <c r="D211" t="s">
        <v>198</v>
      </c>
      <c r="E211">
        <v>29.5</v>
      </c>
    </row>
    <row r="212" spans="1:5">
      <c r="A212">
        <v>20</v>
      </c>
      <c r="B212" t="s">
        <v>41</v>
      </c>
      <c r="C212" t="s">
        <v>197</v>
      </c>
      <c r="D212" t="s">
        <v>186</v>
      </c>
      <c r="E212">
        <v>36</v>
      </c>
    </row>
    <row r="213" spans="1:5">
      <c r="A213">
        <v>20</v>
      </c>
      <c r="B213" t="s">
        <v>41</v>
      </c>
      <c r="C213" t="s">
        <v>189</v>
      </c>
      <c r="D213" t="s">
        <v>190</v>
      </c>
      <c r="E213">
        <v>38</v>
      </c>
    </row>
    <row r="214" spans="1:5">
      <c r="A214">
        <v>20</v>
      </c>
      <c r="B214" t="s">
        <v>41</v>
      </c>
      <c r="C214" t="s">
        <v>201</v>
      </c>
      <c r="D214" t="s">
        <v>202</v>
      </c>
      <c r="E214">
        <v>36</v>
      </c>
    </row>
    <row r="215" spans="1:5">
      <c r="A215">
        <v>20</v>
      </c>
      <c r="B215" t="s">
        <v>41</v>
      </c>
      <c r="C215" t="s">
        <v>183</v>
      </c>
      <c r="D215" t="s">
        <v>184</v>
      </c>
      <c r="E215">
        <v>64</v>
      </c>
    </row>
    <row r="216" spans="1:5">
      <c r="A216">
        <v>20</v>
      </c>
      <c r="B216" t="s">
        <v>41</v>
      </c>
      <c r="C216" t="s">
        <v>195</v>
      </c>
      <c r="D216" t="s">
        <v>213</v>
      </c>
      <c r="E216">
        <v>0</v>
      </c>
    </row>
    <row r="217" spans="1:5">
      <c r="A217">
        <v>20</v>
      </c>
      <c r="B217" t="s">
        <v>41</v>
      </c>
      <c r="C217" t="s">
        <v>203</v>
      </c>
      <c r="D217" t="s">
        <v>212</v>
      </c>
      <c r="E217">
        <v>0</v>
      </c>
    </row>
    <row r="218" spans="1:5">
      <c r="A218">
        <v>20</v>
      </c>
      <c r="B218" t="s">
        <v>41</v>
      </c>
      <c r="C218" t="s">
        <v>193</v>
      </c>
      <c r="D218" t="s">
        <v>196</v>
      </c>
      <c r="E218">
        <v>8</v>
      </c>
    </row>
    <row r="219" spans="1:5">
      <c r="A219">
        <v>20</v>
      </c>
      <c r="B219" t="s">
        <v>41</v>
      </c>
      <c r="C219" t="s">
        <v>185</v>
      </c>
      <c r="E219">
        <v>0</v>
      </c>
    </row>
    <row r="220" spans="1:5">
      <c r="A220">
        <v>20</v>
      </c>
      <c r="B220" t="s">
        <v>41</v>
      </c>
      <c r="C220" t="s">
        <v>199</v>
      </c>
      <c r="D220" t="s">
        <v>205</v>
      </c>
      <c r="E220">
        <v>22</v>
      </c>
    </row>
    <row r="221" spans="1:5">
      <c r="A221">
        <v>20</v>
      </c>
      <c r="B221" t="s">
        <v>41</v>
      </c>
      <c r="C221" t="s">
        <v>187</v>
      </c>
      <c r="D221" t="s">
        <v>214</v>
      </c>
      <c r="E221">
        <v>32</v>
      </c>
    </row>
    <row r="222" spans="1:5">
      <c r="A222">
        <v>22</v>
      </c>
      <c r="B222" t="s">
        <v>41</v>
      </c>
      <c r="C222" t="s">
        <v>197</v>
      </c>
      <c r="D222" t="s">
        <v>186</v>
      </c>
      <c r="E222">
        <v>23</v>
      </c>
    </row>
    <row r="223" spans="1:5">
      <c r="A223">
        <v>22</v>
      </c>
      <c r="B223" t="s">
        <v>41</v>
      </c>
      <c r="C223" t="s">
        <v>201</v>
      </c>
      <c r="D223" t="s">
        <v>202</v>
      </c>
      <c r="E223">
        <v>31</v>
      </c>
    </row>
    <row r="224" spans="1:5">
      <c r="A224">
        <v>22</v>
      </c>
      <c r="B224" t="s">
        <v>41</v>
      </c>
      <c r="C224" t="s">
        <v>203</v>
      </c>
      <c r="D224" t="s">
        <v>212</v>
      </c>
      <c r="E224">
        <v>0</v>
      </c>
    </row>
    <row r="225" spans="1:5">
      <c r="A225">
        <v>22</v>
      </c>
      <c r="B225" t="s">
        <v>41</v>
      </c>
      <c r="C225" t="s">
        <v>191</v>
      </c>
      <c r="D225" t="s">
        <v>213</v>
      </c>
      <c r="E225">
        <v>32</v>
      </c>
    </row>
    <row r="226" spans="1:5">
      <c r="A226">
        <v>22</v>
      </c>
      <c r="B226" t="s">
        <v>41</v>
      </c>
      <c r="C226" t="s">
        <v>185</v>
      </c>
      <c r="E226">
        <v>0</v>
      </c>
    </row>
    <row r="227" spans="1:5">
      <c r="A227">
        <v>22</v>
      </c>
      <c r="B227" t="s">
        <v>41</v>
      </c>
      <c r="C227" t="s">
        <v>189</v>
      </c>
      <c r="D227" t="s">
        <v>190</v>
      </c>
      <c r="E227">
        <v>51</v>
      </c>
    </row>
    <row r="228" spans="1:5">
      <c r="A228">
        <v>22</v>
      </c>
      <c r="B228" t="s">
        <v>41</v>
      </c>
      <c r="C228" t="s">
        <v>183</v>
      </c>
      <c r="D228" t="s">
        <v>184</v>
      </c>
      <c r="E228">
        <v>40</v>
      </c>
    </row>
    <row r="229" spans="1:5">
      <c r="A229">
        <v>22</v>
      </c>
      <c r="B229" t="s">
        <v>41</v>
      </c>
      <c r="C229" t="s">
        <v>195</v>
      </c>
      <c r="D229" t="s">
        <v>198</v>
      </c>
      <c r="E229">
        <v>0</v>
      </c>
    </row>
    <row r="230" spans="1:5">
      <c r="A230">
        <v>22</v>
      </c>
      <c r="B230" t="s">
        <v>41</v>
      </c>
      <c r="C230" t="s">
        <v>199</v>
      </c>
      <c r="D230" t="s">
        <v>207</v>
      </c>
      <c r="E230">
        <v>24</v>
      </c>
    </row>
    <row r="231" spans="1:5">
      <c r="A231">
        <v>22</v>
      </c>
      <c r="B231" t="s">
        <v>41</v>
      </c>
      <c r="C231" t="s">
        <v>187</v>
      </c>
      <c r="D231" t="s">
        <v>214</v>
      </c>
      <c r="E231">
        <v>12</v>
      </c>
    </row>
    <row r="232" spans="1:5">
      <c r="A232">
        <v>22</v>
      </c>
      <c r="B232" t="s">
        <v>41</v>
      </c>
      <c r="C232" t="s">
        <v>193</v>
      </c>
      <c r="D232" t="s">
        <v>196</v>
      </c>
      <c r="E232">
        <v>15</v>
      </c>
    </row>
    <row r="233" spans="1:5">
      <c r="A233">
        <v>1</v>
      </c>
      <c r="B233" t="s">
        <v>22</v>
      </c>
      <c r="C233" t="s">
        <v>191</v>
      </c>
      <c r="D233" t="s">
        <v>217</v>
      </c>
      <c r="E233">
        <v>47.5</v>
      </c>
    </row>
    <row r="234" spans="1:5">
      <c r="A234">
        <v>1</v>
      </c>
      <c r="B234" t="s">
        <v>22</v>
      </c>
      <c r="C234" t="s">
        <v>185</v>
      </c>
      <c r="E234">
        <v>0</v>
      </c>
    </row>
    <row r="235" spans="1:5">
      <c r="A235">
        <v>1</v>
      </c>
      <c r="B235" t="s">
        <v>22</v>
      </c>
      <c r="C235" t="s">
        <v>199</v>
      </c>
      <c r="D235" t="s">
        <v>218</v>
      </c>
      <c r="E235">
        <v>19</v>
      </c>
    </row>
    <row r="236" spans="1:5">
      <c r="A236">
        <v>1</v>
      </c>
      <c r="B236" t="s">
        <v>22</v>
      </c>
      <c r="C236" t="s">
        <v>195</v>
      </c>
      <c r="D236" t="s">
        <v>219</v>
      </c>
      <c r="E236">
        <v>0</v>
      </c>
    </row>
    <row r="237" spans="1:5">
      <c r="A237">
        <v>1</v>
      </c>
      <c r="B237" t="s">
        <v>22</v>
      </c>
      <c r="C237" t="s">
        <v>201</v>
      </c>
      <c r="D237" t="s">
        <v>220</v>
      </c>
      <c r="E237">
        <v>21</v>
      </c>
    </row>
    <row r="238" spans="1:5">
      <c r="A238">
        <v>1</v>
      </c>
      <c r="B238" t="s">
        <v>22</v>
      </c>
      <c r="C238" t="s">
        <v>203</v>
      </c>
      <c r="D238" t="s">
        <v>221</v>
      </c>
      <c r="E238">
        <v>0</v>
      </c>
    </row>
    <row r="239" spans="1:5">
      <c r="A239">
        <v>1</v>
      </c>
      <c r="B239" t="s">
        <v>22</v>
      </c>
      <c r="C239" t="s">
        <v>189</v>
      </c>
      <c r="D239" t="s">
        <v>222</v>
      </c>
      <c r="E239">
        <v>35</v>
      </c>
    </row>
    <row r="240" spans="1:5">
      <c r="A240">
        <v>1</v>
      </c>
      <c r="B240" t="s">
        <v>22</v>
      </c>
      <c r="C240" t="s">
        <v>183</v>
      </c>
      <c r="D240" t="s">
        <v>223</v>
      </c>
      <c r="E240">
        <v>4</v>
      </c>
    </row>
    <row r="241" spans="1:5">
      <c r="A241">
        <v>1</v>
      </c>
      <c r="B241" t="s">
        <v>22</v>
      </c>
      <c r="C241" t="s">
        <v>197</v>
      </c>
      <c r="D241" t="s">
        <v>224</v>
      </c>
      <c r="E241">
        <v>21</v>
      </c>
    </row>
    <row r="242" spans="1:5">
      <c r="A242">
        <v>1</v>
      </c>
      <c r="B242" t="s">
        <v>22</v>
      </c>
      <c r="C242" t="s">
        <v>187</v>
      </c>
      <c r="D242" t="s">
        <v>225</v>
      </c>
      <c r="E242">
        <v>13</v>
      </c>
    </row>
    <row r="243" spans="1:5">
      <c r="A243">
        <v>1</v>
      </c>
      <c r="B243" t="s">
        <v>22</v>
      </c>
      <c r="C243" t="s">
        <v>193</v>
      </c>
      <c r="D243" t="s">
        <v>226</v>
      </c>
      <c r="E243">
        <v>25</v>
      </c>
    </row>
    <row r="244" spans="1:5">
      <c r="A244">
        <v>2</v>
      </c>
      <c r="B244" t="s">
        <v>22</v>
      </c>
      <c r="C244" t="s">
        <v>183</v>
      </c>
      <c r="D244" t="s">
        <v>227</v>
      </c>
      <c r="E244">
        <v>22</v>
      </c>
    </row>
    <row r="245" spans="1:5">
      <c r="A245">
        <v>2</v>
      </c>
      <c r="B245" t="s">
        <v>22</v>
      </c>
      <c r="C245" t="s">
        <v>193</v>
      </c>
      <c r="D245" t="s">
        <v>219</v>
      </c>
      <c r="E245">
        <v>7</v>
      </c>
    </row>
    <row r="246" spans="1:5">
      <c r="A246">
        <v>2</v>
      </c>
      <c r="B246" t="s">
        <v>22</v>
      </c>
      <c r="C246" t="s">
        <v>191</v>
      </c>
      <c r="D246" t="s">
        <v>217</v>
      </c>
      <c r="E246">
        <v>38</v>
      </c>
    </row>
    <row r="247" spans="1:5">
      <c r="A247">
        <v>2</v>
      </c>
      <c r="B247" t="s">
        <v>22</v>
      </c>
      <c r="C247" t="s">
        <v>185</v>
      </c>
      <c r="D247" t="s">
        <v>228</v>
      </c>
      <c r="E247">
        <v>5</v>
      </c>
    </row>
    <row r="248" spans="1:5">
      <c r="A248">
        <v>2</v>
      </c>
      <c r="B248" t="s">
        <v>22</v>
      </c>
      <c r="C248" t="s">
        <v>199</v>
      </c>
      <c r="D248" t="s">
        <v>218</v>
      </c>
      <c r="E248">
        <v>17</v>
      </c>
    </row>
    <row r="249" spans="1:5">
      <c r="A249">
        <v>2</v>
      </c>
      <c r="B249" t="s">
        <v>22</v>
      </c>
      <c r="C249" t="s">
        <v>201</v>
      </c>
      <c r="D249" t="s">
        <v>220</v>
      </c>
      <c r="E249">
        <v>27</v>
      </c>
    </row>
    <row r="250" spans="1:5">
      <c r="A250">
        <v>2</v>
      </c>
      <c r="B250" t="s">
        <v>22</v>
      </c>
      <c r="C250" t="s">
        <v>203</v>
      </c>
      <c r="D250" t="s">
        <v>229</v>
      </c>
      <c r="E250">
        <v>0</v>
      </c>
    </row>
    <row r="251" spans="1:5">
      <c r="A251">
        <v>2</v>
      </c>
      <c r="B251" t="s">
        <v>22</v>
      </c>
      <c r="C251" t="s">
        <v>197</v>
      </c>
      <c r="D251" t="s">
        <v>224</v>
      </c>
      <c r="E251">
        <v>30</v>
      </c>
    </row>
    <row r="252" spans="1:5">
      <c r="A252">
        <v>2</v>
      </c>
      <c r="B252" t="s">
        <v>22</v>
      </c>
      <c r="C252" t="s">
        <v>187</v>
      </c>
      <c r="D252" t="s">
        <v>225</v>
      </c>
      <c r="E252">
        <v>19</v>
      </c>
    </row>
    <row r="253" spans="1:5">
      <c r="A253">
        <v>2</v>
      </c>
      <c r="B253" t="s">
        <v>22</v>
      </c>
      <c r="C253" t="s">
        <v>189</v>
      </c>
      <c r="D253" t="s">
        <v>222</v>
      </c>
      <c r="E253">
        <v>9</v>
      </c>
    </row>
    <row r="254" spans="1:5">
      <c r="A254">
        <v>2</v>
      </c>
      <c r="B254" t="s">
        <v>22</v>
      </c>
      <c r="C254" t="s">
        <v>195</v>
      </c>
      <c r="D254" t="s">
        <v>226</v>
      </c>
      <c r="E254">
        <v>0</v>
      </c>
    </row>
    <row r="255" spans="1:5">
      <c r="A255">
        <v>3</v>
      </c>
      <c r="B255" t="s">
        <v>22</v>
      </c>
      <c r="C255" t="s">
        <v>185</v>
      </c>
      <c r="E255">
        <v>0</v>
      </c>
    </row>
    <row r="256" spans="1:5">
      <c r="A256">
        <v>3</v>
      </c>
      <c r="B256" t="s">
        <v>22</v>
      </c>
      <c r="C256" t="s">
        <v>195</v>
      </c>
      <c r="D256" t="s">
        <v>219</v>
      </c>
      <c r="E256">
        <v>0</v>
      </c>
    </row>
    <row r="257" spans="1:5">
      <c r="A257">
        <v>3</v>
      </c>
      <c r="B257" t="s">
        <v>22</v>
      </c>
      <c r="C257" t="s">
        <v>189</v>
      </c>
      <c r="D257" t="s">
        <v>223</v>
      </c>
      <c r="E257">
        <v>21</v>
      </c>
    </row>
    <row r="258" spans="1:5">
      <c r="A258">
        <v>3</v>
      </c>
      <c r="B258" t="s">
        <v>22</v>
      </c>
      <c r="C258" t="s">
        <v>197</v>
      </c>
      <c r="D258" t="s">
        <v>224</v>
      </c>
      <c r="E258">
        <v>39</v>
      </c>
    </row>
    <row r="259" spans="1:5">
      <c r="A259">
        <v>3</v>
      </c>
      <c r="B259" t="s">
        <v>22</v>
      </c>
      <c r="C259" t="s">
        <v>199</v>
      </c>
      <c r="D259" t="s">
        <v>222</v>
      </c>
      <c r="E259">
        <v>19</v>
      </c>
    </row>
    <row r="260" spans="1:5">
      <c r="A260">
        <v>3</v>
      </c>
      <c r="B260" t="s">
        <v>22</v>
      </c>
      <c r="C260" t="s">
        <v>191</v>
      </c>
      <c r="D260" t="s">
        <v>217</v>
      </c>
      <c r="E260">
        <v>14.5</v>
      </c>
    </row>
    <row r="261" spans="1:5">
      <c r="A261">
        <v>3</v>
      </c>
      <c r="B261" t="s">
        <v>22</v>
      </c>
      <c r="C261" t="s">
        <v>193</v>
      </c>
      <c r="D261" t="s">
        <v>226</v>
      </c>
      <c r="E261">
        <v>27</v>
      </c>
    </row>
    <row r="262" spans="1:5">
      <c r="A262">
        <v>3</v>
      </c>
      <c r="B262" t="s">
        <v>22</v>
      </c>
      <c r="C262" t="s">
        <v>203</v>
      </c>
      <c r="D262" t="s">
        <v>218</v>
      </c>
      <c r="E262">
        <v>0</v>
      </c>
    </row>
    <row r="263" spans="1:5">
      <c r="A263">
        <v>3</v>
      </c>
      <c r="B263" t="s">
        <v>22</v>
      </c>
      <c r="C263" t="s">
        <v>201</v>
      </c>
      <c r="D263" t="s">
        <v>220</v>
      </c>
      <c r="E263">
        <v>27</v>
      </c>
    </row>
    <row r="264" spans="1:5">
      <c r="A264">
        <v>3</v>
      </c>
      <c r="B264" t="s">
        <v>22</v>
      </c>
      <c r="C264" t="s">
        <v>187</v>
      </c>
      <c r="D264" t="s">
        <v>225</v>
      </c>
      <c r="E264">
        <v>8</v>
      </c>
    </row>
    <row r="265" spans="1:5">
      <c r="A265">
        <v>3</v>
      </c>
      <c r="B265" t="s">
        <v>22</v>
      </c>
      <c r="C265" t="s">
        <v>183</v>
      </c>
      <c r="D265" t="s">
        <v>227</v>
      </c>
      <c r="E265">
        <v>36</v>
      </c>
    </row>
    <row r="266" spans="1:5">
      <c r="A266">
        <v>4</v>
      </c>
      <c r="B266" t="s">
        <v>22</v>
      </c>
      <c r="C266" t="s">
        <v>183</v>
      </c>
      <c r="D266" t="s">
        <v>227</v>
      </c>
      <c r="E266">
        <v>14</v>
      </c>
    </row>
    <row r="267" spans="1:5">
      <c r="A267">
        <v>4</v>
      </c>
      <c r="B267" t="s">
        <v>22</v>
      </c>
      <c r="C267" t="s">
        <v>199</v>
      </c>
      <c r="D267" t="s">
        <v>230</v>
      </c>
      <c r="E267">
        <v>20</v>
      </c>
    </row>
    <row r="268" spans="1:5">
      <c r="A268">
        <v>4</v>
      </c>
      <c r="B268" t="s">
        <v>22</v>
      </c>
      <c r="C268" t="s">
        <v>195</v>
      </c>
      <c r="D268" t="s">
        <v>223</v>
      </c>
      <c r="E268">
        <v>0</v>
      </c>
    </row>
    <row r="269" spans="1:5">
      <c r="A269">
        <v>4</v>
      </c>
      <c r="B269" t="s">
        <v>22</v>
      </c>
      <c r="C269" t="s">
        <v>191</v>
      </c>
      <c r="D269" t="s">
        <v>217</v>
      </c>
      <c r="E269">
        <v>39.5</v>
      </c>
    </row>
    <row r="270" spans="1:5">
      <c r="A270">
        <v>4</v>
      </c>
      <c r="B270" t="s">
        <v>22</v>
      </c>
      <c r="C270" t="s">
        <v>203</v>
      </c>
      <c r="D270" t="s">
        <v>231</v>
      </c>
      <c r="E270">
        <v>0</v>
      </c>
    </row>
    <row r="271" spans="1:5">
      <c r="A271">
        <v>4</v>
      </c>
      <c r="B271" t="s">
        <v>22</v>
      </c>
      <c r="C271" t="s">
        <v>189</v>
      </c>
      <c r="D271" t="s">
        <v>229</v>
      </c>
      <c r="E271">
        <v>26</v>
      </c>
    </row>
    <row r="272" spans="1:5">
      <c r="A272">
        <v>4</v>
      </c>
      <c r="B272" t="s">
        <v>22</v>
      </c>
      <c r="C272" t="s">
        <v>187</v>
      </c>
      <c r="D272" t="s">
        <v>226</v>
      </c>
      <c r="E272">
        <v>32</v>
      </c>
    </row>
    <row r="273" spans="1:5">
      <c r="A273">
        <v>4</v>
      </c>
      <c r="B273" t="s">
        <v>22</v>
      </c>
      <c r="C273" t="s">
        <v>201</v>
      </c>
      <c r="D273" t="s">
        <v>220</v>
      </c>
      <c r="E273">
        <v>26</v>
      </c>
    </row>
    <row r="274" spans="1:5">
      <c r="A274">
        <v>4</v>
      </c>
      <c r="B274" t="s">
        <v>22</v>
      </c>
      <c r="C274" t="s">
        <v>197</v>
      </c>
      <c r="D274" t="s">
        <v>224</v>
      </c>
      <c r="E274">
        <v>19</v>
      </c>
    </row>
    <row r="275" spans="1:5">
      <c r="A275">
        <v>4</v>
      </c>
      <c r="B275" t="s">
        <v>22</v>
      </c>
      <c r="C275" t="s">
        <v>193</v>
      </c>
      <c r="D275" t="s">
        <v>219</v>
      </c>
      <c r="E275">
        <v>14</v>
      </c>
    </row>
    <row r="276" spans="1:5">
      <c r="A276">
        <v>4</v>
      </c>
      <c r="B276" t="s">
        <v>22</v>
      </c>
      <c r="C276" t="s">
        <v>185</v>
      </c>
      <c r="D276" t="s">
        <v>232</v>
      </c>
      <c r="E276">
        <v>5</v>
      </c>
    </row>
    <row r="277" spans="1:5">
      <c r="A277">
        <v>5</v>
      </c>
      <c r="B277" t="s">
        <v>22</v>
      </c>
      <c r="C277" t="s">
        <v>203</v>
      </c>
      <c r="D277" t="s">
        <v>223</v>
      </c>
      <c r="E277">
        <v>0</v>
      </c>
    </row>
    <row r="278" spans="1:5">
      <c r="A278">
        <v>5</v>
      </c>
      <c r="B278" t="s">
        <v>22</v>
      </c>
      <c r="C278" t="s">
        <v>183</v>
      </c>
      <c r="D278" t="s">
        <v>227</v>
      </c>
      <c r="E278">
        <v>12</v>
      </c>
    </row>
    <row r="279" spans="1:5">
      <c r="A279">
        <v>5</v>
      </c>
      <c r="B279" t="s">
        <v>22</v>
      </c>
      <c r="C279" t="s">
        <v>195</v>
      </c>
      <c r="D279" t="s">
        <v>229</v>
      </c>
      <c r="E279">
        <v>0</v>
      </c>
    </row>
    <row r="280" spans="1:5">
      <c r="A280">
        <v>5</v>
      </c>
      <c r="B280" t="s">
        <v>22</v>
      </c>
      <c r="C280" t="s">
        <v>199</v>
      </c>
      <c r="D280" t="s">
        <v>232</v>
      </c>
      <c r="E280">
        <v>11</v>
      </c>
    </row>
    <row r="281" spans="1:5">
      <c r="A281">
        <v>5</v>
      </c>
      <c r="B281" t="s">
        <v>22</v>
      </c>
      <c r="C281" t="s">
        <v>187</v>
      </c>
      <c r="D281" t="s">
        <v>226</v>
      </c>
      <c r="E281">
        <v>25</v>
      </c>
    </row>
    <row r="282" spans="1:5">
      <c r="A282">
        <v>5</v>
      </c>
      <c r="B282" t="s">
        <v>22</v>
      </c>
      <c r="C282" t="s">
        <v>189</v>
      </c>
      <c r="D282" t="s">
        <v>230</v>
      </c>
      <c r="E282">
        <v>28</v>
      </c>
    </row>
    <row r="283" spans="1:5">
      <c r="A283">
        <v>5</v>
      </c>
      <c r="B283" t="s">
        <v>22</v>
      </c>
      <c r="C283" t="s">
        <v>191</v>
      </c>
      <c r="D283" t="s">
        <v>217</v>
      </c>
      <c r="E283">
        <v>13</v>
      </c>
    </row>
    <row r="284" spans="1:5">
      <c r="A284">
        <v>5</v>
      </c>
      <c r="B284" t="s">
        <v>22</v>
      </c>
      <c r="C284" t="s">
        <v>193</v>
      </c>
      <c r="D284" t="s">
        <v>219</v>
      </c>
      <c r="E284">
        <v>2</v>
      </c>
    </row>
    <row r="285" spans="1:5">
      <c r="A285">
        <v>5</v>
      </c>
      <c r="B285" t="s">
        <v>22</v>
      </c>
      <c r="C285" t="s">
        <v>197</v>
      </c>
      <c r="D285" t="s">
        <v>224</v>
      </c>
      <c r="E285">
        <v>15</v>
      </c>
    </row>
    <row r="286" spans="1:5">
      <c r="A286">
        <v>5</v>
      </c>
      <c r="B286" t="s">
        <v>22</v>
      </c>
      <c r="C286" t="s">
        <v>201</v>
      </c>
      <c r="D286" t="s">
        <v>220</v>
      </c>
      <c r="E286">
        <v>29</v>
      </c>
    </row>
    <row r="287" spans="1:5">
      <c r="A287">
        <v>5</v>
      </c>
      <c r="B287" t="s">
        <v>22</v>
      </c>
      <c r="C287" t="s">
        <v>185</v>
      </c>
      <c r="E287">
        <v>0</v>
      </c>
    </row>
    <row r="288" spans="1:5">
      <c r="A288">
        <v>6</v>
      </c>
      <c r="B288" t="s">
        <v>22</v>
      </c>
      <c r="C288" t="s">
        <v>183</v>
      </c>
      <c r="D288" t="s">
        <v>219</v>
      </c>
      <c r="E288">
        <v>30</v>
      </c>
    </row>
    <row r="289" spans="1:5">
      <c r="A289">
        <v>6</v>
      </c>
      <c r="B289" t="s">
        <v>22</v>
      </c>
      <c r="C289" t="s">
        <v>195</v>
      </c>
      <c r="D289" t="s">
        <v>230</v>
      </c>
      <c r="E289">
        <v>0</v>
      </c>
    </row>
    <row r="290" spans="1:5">
      <c r="A290">
        <v>6</v>
      </c>
      <c r="B290" t="s">
        <v>22</v>
      </c>
      <c r="C290" t="s">
        <v>187</v>
      </c>
      <c r="D290" t="s">
        <v>226</v>
      </c>
      <c r="E290">
        <v>12</v>
      </c>
    </row>
    <row r="291" spans="1:5">
      <c r="A291">
        <v>6</v>
      </c>
      <c r="B291" t="s">
        <v>22</v>
      </c>
      <c r="C291" t="s">
        <v>197</v>
      </c>
      <c r="D291" t="s">
        <v>224</v>
      </c>
      <c r="E291">
        <v>24</v>
      </c>
    </row>
    <row r="292" spans="1:5">
      <c r="A292">
        <v>6</v>
      </c>
      <c r="B292" t="s">
        <v>22</v>
      </c>
      <c r="C292" t="s">
        <v>193</v>
      </c>
      <c r="D292" t="s">
        <v>225</v>
      </c>
      <c r="E292">
        <v>18</v>
      </c>
    </row>
    <row r="293" spans="1:5">
      <c r="A293">
        <v>6</v>
      </c>
      <c r="B293" t="s">
        <v>22</v>
      </c>
      <c r="C293" t="s">
        <v>185</v>
      </c>
      <c r="E293">
        <v>0</v>
      </c>
    </row>
    <row r="294" spans="1:5">
      <c r="A294">
        <v>6</v>
      </c>
      <c r="B294" t="s">
        <v>22</v>
      </c>
      <c r="C294" t="s">
        <v>191</v>
      </c>
      <c r="D294" t="s">
        <v>223</v>
      </c>
      <c r="E294">
        <v>34</v>
      </c>
    </row>
    <row r="295" spans="1:5">
      <c r="A295">
        <v>6</v>
      </c>
      <c r="B295" t="s">
        <v>22</v>
      </c>
      <c r="C295" t="s">
        <v>203</v>
      </c>
      <c r="D295" t="s">
        <v>228</v>
      </c>
      <c r="E295">
        <v>0</v>
      </c>
    </row>
    <row r="296" spans="1:5">
      <c r="A296">
        <v>6</v>
      </c>
      <c r="B296" t="s">
        <v>22</v>
      </c>
      <c r="C296" t="s">
        <v>201</v>
      </c>
      <c r="D296" t="s">
        <v>220</v>
      </c>
      <c r="E296">
        <v>28</v>
      </c>
    </row>
    <row r="297" spans="1:5">
      <c r="A297">
        <v>6</v>
      </c>
      <c r="B297" t="s">
        <v>22</v>
      </c>
      <c r="C297" t="s">
        <v>189</v>
      </c>
      <c r="D297" t="s">
        <v>229</v>
      </c>
      <c r="E297">
        <v>23</v>
      </c>
    </row>
    <row r="298" spans="1:5">
      <c r="A298">
        <v>6</v>
      </c>
      <c r="B298" t="s">
        <v>22</v>
      </c>
      <c r="C298" t="s">
        <v>199</v>
      </c>
      <c r="D298" t="s">
        <v>217</v>
      </c>
      <c r="E298">
        <v>13</v>
      </c>
    </row>
    <row r="299" spans="1:5">
      <c r="A299">
        <v>7</v>
      </c>
      <c r="B299" t="s">
        <v>22</v>
      </c>
      <c r="C299" t="s">
        <v>195</v>
      </c>
      <c r="D299" t="s">
        <v>222</v>
      </c>
      <c r="E299">
        <v>0</v>
      </c>
    </row>
    <row r="300" spans="1:5">
      <c r="A300">
        <v>7</v>
      </c>
      <c r="B300" t="s">
        <v>22</v>
      </c>
      <c r="C300" t="s">
        <v>189</v>
      </c>
      <c r="D300" t="s">
        <v>229</v>
      </c>
      <c r="E300">
        <v>76</v>
      </c>
    </row>
    <row r="301" spans="1:5">
      <c r="A301">
        <v>7</v>
      </c>
      <c r="B301" t="s">
        <v>22</v>
      </c>
      <c r="C301" t="s">
        <v>201</v>
      </c>
      <c r="D301" t="s">
        <v>220</v>
      </c>
      <c r="E301">
        <v>40</v>
      </c>
    </row>
    <row r="302" spans="1:5">
      <c r="A302">
        <v>7</v>
      </c>
      <c r="B302" t="s">
        <v>22</v>
      </c>
      <c r="C302" t="s">
        <v>203</v>
      </c>
      <c r="D302" t="s">
        <v>233</v>
      </c>
      <c r="E302">
        <v>0</v>
      </c>
    </row>
    <row r="303" spans="1:5">
      <c r="A303">
        <v>7</v>
      </c>
      <c r="B303" t="s">
        <v>22</v>
      </c>
      <c r="C303" t="s">
        <v>185</v>
      </c>
      <c r="D303" t="s">
        <v>228</v>
      </c>
      <c r="E303">
        <v>5</v>
      </c>
    </row>
    <row r="304" spans="1:5">
      <c r="A304">
        <v>7</v>
      </c>
      <c r="B304" t="s">
        <v>22</v>
      </c>
      <c r="C304" t="s">
        <v>199</v>
      </c>
      <c r="D304" t="s">
        <v>230</v>
      </c>
      <c r="E304">
        <v>13</v>
      </c>
    </row>
    <row r="305" spans="1:5">
      <c r="A305">
        <v>7</v>
      </c>
      <c r="B305" t="s">
        <v>22</v>
      </c>
      <c r="C305" t="s">
        <v>191</v>
      </c>
      <c r="D305" t="s">
        <v>223</v>
      </c>
      <c r="E305">
        <v>30</v>
      </c>
    </row>
    <row r="306" spans="1:5">
      <c r="A306">
        <v>7</v>
      </c>
      <c r="B306" t="s">
        <v>22</v>
      </c>
      <c r="C306" t="s">
        <v>197</v>
      </c>
      <c r="D306" t="s">
        <v>224</v>
      </c>
      <c r="E306">
        <v>25</v>
      </c>
    </row>
    <row r="307" spans="1:5">
      <c r="A307">
        <v>7</v>
      </c>
      <c r="B307" t="s">
        <v>22</v>
      </c>
      <c r="C307" t="s">
        <v>183</v>
      </c>
      <c r="D307" t="s">
        <v>219</v>
      </c>
      <c r="E307">
        <v>16</v>
      </c>
    </row>
    <row r="308" spans="1:5">
      <c r="A308">
        <v>7</v>
      </c>
      <c r="B308" t="s">
        <v>22</v>
      </c>
      <c r="C308" t="s">
        <v>187</v>
      </c>
      <c r="D308" t="s">
        <v>226</v>
      </c>
      <c r="E308">
        <v>24</v>
      </c>
    </row>
    <row r="309" spans="1:5">
      <c r="A309">
        <v>7</v>
      </c>
      <c r="B309" t="s">
        <v>22</v>
      </c>
      <c r="C309" t="s">
        <v>193</v>
      </c>
      <c r="D309" t="s">
        <v>225</v>
      </c>
      <c r="E309">
        <v>19</v>
      </c>
    </row>
    <row r="310" spans="1:5">
      <c r="A310">
        <v>8</v>
      </c>
      <c r="B310" t="s">
        <v>22</v>
      </c>
      <c r="C310" t="s">
        <v>187</v>
      </c>
      <c r="D310" t="s">
        <v>226</v>
      </c>
      <c r="E310">
        <v>13</v>
      </c>
    </row>
    <row r="311" spans="1:5">
      <c r="A311">
        <v>8</v>
      </c>
      <c r="B311" t="s">
        <v>22</v>
      </c>
      <c r="C311" t="s">
        <v>191</v>
      </c>
      <c r="D311" t="s">
        <v>222</v>
      </c>
      <c r="E311">
        <v>56.5</v>
      </c>
    </row>
    <row r="312" spans="1:5">
      <c r="A312">
        <v>8</v>
      </c>
      <c r="B312" t="s">
        <v>22</v>
      </c>
      <c r="C312" t="s">
        <v>203</v>
      </c>
      <c r="D312" t="s">
        <v>220</v>
      </c>
      <c r="E312">
        <v>0</v>
      </c>
    </row>
    <row r="313" spans="1:5">
      <c r="A313">
        <v>8</v>
      </c>
      <c r="B313" t="s">
        <v>22</v>
      </c>
      <c r="C313" t="s">
        <v>195</v>
      </c>
      <c r="D313" t="s">
        <v>228</v>
      </c>
      <c r="E313">
        <v>0</v>
      </c>
    </row>
    <row r="314" spans="1:5">
      <c r="A314">
        <v>8</v>
      </c>
      <c r="B314" t="s">
        <v>22</v>
      </c>
      <c r="C314" t="s">
        <v>183</v>
      </c>
      <c r="D314" t="s">
        <v>219</v>
      </c>
      <c r="E314">
        <v>36</v>
      </c>
    </row>
    <row r="315" spans="1:5">
      <c r="A315">
        <v>8</v>
      </c>
      <c r="B315" t="s">
        <v>22</v>
      </c>
      <c r="C315" t="s">
        <v>189</v>
      </c>
      <c r="D315" t="s">
        <v>229</v>
      </c>
      <c r="E315">
        <v>75</v>
      </c>
    </row>
    <row r="316" spans="1:5">
      <c r="A316">
        <v>8</v>
      </c>
      <c r="B316" t="s">
        <v>22</v>
      </c>
      <c r="C316" t="s">
        <v>199</v>
      </c>
      <c r="D316" t="s">
        <v>223</v>
      </c>
      <c r="E316">
        <v>25</v>
      </c>
    </row>
    <row r="317" spans="1:5">
      <c r="A317">
        <v>8</v>
      </c>
      <c r="B317" t="s">
        <v>22</v>
      </c>
      <c r="C317" t="s">
        <v>185</v>
      </c>
      <c r="E317">
        <v>0</v>
      </c>
    </row>
    <row r="318" spans="1:5">
      <c r="A318">
        <v>8</v>
      </c>
      <c r="B318" t="s">
        <v>22</v>
      </c>
      <c r="C318" t="s">
        <v>193</v>
      </c>
      <c r="D318" t="s">
        <v>225</v>
      </c>
      <c r="E318">
        <v>9</v>
      </c>
    </row>
    <row r="319" spans="1:5">
      <c r="A319">
        <v>8</v>
      </c>
      <c r="B319" t="s">
        <v>22</v>
      </c>
      <c r="C319" t="s">
        <v>197</v>
      </c>
      <c r="D319" t="s">
        <v>224</v>
      </c>
      <c r="E319">
        <v>24</v>
      </c>
    </row>
    <row r="320" spans="1:5">
      <c r="A320">
        <v>8</v>
      </c>
      <c r="B320" t="s">
        <v>22</v>
      </c>
      <c r="C320" t="s">
        <v>201</v>
      </c>
      <c r="D320" t="s">
        <v>230</v>
      </c>
      <c r="E320">
        <v>29</v>
      </c>
    </row>
    <row r="321" spans="1:5">
      <c r="A321">
        <v>9</v>
      </c>
      <c r="B321" t="s">
        <v>22</v>
      </c>
      <c r="C321" t="s">
        <v>183</v>
      </c>
      <c r="D321" t="s">
        <v>219</v>
      </c>
      <c r="E321">
        <v>28</v>
      </c>
    </row>
    <row r="322" spans="1:5">
      <c r="A322">
        <v>9</v>
      </c>
      <c r="B322" t="s">
        <v>22</v>
      </c>
      <c r="C322" t="s">
        <v>197</v>
      </c>
      <c r="D322" t="s">
        <v>224</v>
      </c>
      <c r="E322">
        <v>18</v>
      </c>
    </row>
    <row r="323" spans="1:5">
      <c r="A323">
        <v>9</v>
      </c>
      <c r="B323" t="s">
        <v>22</v>
      </c>
      <c r="C323" t="s">
        <v>185</v>
      </c>
      <c r="E323">
        <v>0</v>
      </c>
    </row>
    <row r="324" spans="1:5">
      <c r="A324">
        <v>9</v>
      </c>
      <c r="B324" t="s">
        <v>22</v>
      </c>
      <c r="C324" t="s">
        <v>195</v>
      </c>
      <c r="D324" t="s">
        <v>228</v>
      </c>
      <c r="E324">
        <v>0</v>
      </c>
    </row>
    <row r="325" spans="1:5">
      <c r="A325">
        <v>9</v>
      </c>
      <c r="B325" t="s">
        <v>22</v>
      </c>
      <c r="C325" t="s">
        <v>189</v>
      </c>
      <c r="D325" t="s">
        <v>229</v>
      </c>
      <c r="E325">
        <v>35</v>
      </c>
    </row>
    <row r="326" spans="1:5">
      <c r="A326">
        <v>9</v>
      </c>
      <c r="B326" t="s">
        <v>22</v>
      </c>
      <c r="C326" t="s">
        <v>187</v>
      </c>
      <c r="D326" t="s">
        <v>226</v>
      </c>
      <c r="E326">
        <v>12</v>
      </c>
    </row>
    <row r="327" spans="1:5">
      <c r="A327">
        <v>9</v>
      </c>
      <c r="B327" t="s">
        <v>22</v>
      </c>
      <c r="C327" t="s">
        <v>199</v>
      </c>
      <c r="D327" t="s">
        <v>223</v>
      </c>
      <c r="E327">
        <v>28</v>
      </c>
    </row>
    <row r="328" spans="1:5">
      <c r="A328">
        <v>9</v>
      </c>
      <c r="B328" t="s">
        <v>22</v>
      </c>
      <c r="C328" t="s">
        <v>191</v>
      </c>
      <c r="D328" t="s">
        <v>222</v>
      </c>
      <c r="E328">
        <v>39</v>
      </c>
    </row>
    <row r="329" spans="1:5">
      <c r="A329">
        <v>9</v>
      </c>
      <c r="B329" t="s">
        <v>22</v>
      </c>
      <c r="C329" t="s">
        <v>193</v>
      </c>
      <c r="D329" t="s">
        <v>225</v>
      </c>
      <c r="E329">
        <v>13</v>
      </c>
    </row>
    <row r="330" spans="1:5">
      <c r="A330">
        <v>9</v>
      </c>
      <c r="B330" t="s">
        <v>22</v>
      </c>
      <c r="C330" t="s">
        <v>201</v>
      </c>
      <c r="D330" t="s">
        <v>220</v>
      </c>
      <c r="E330">
        <v>24</v>
      </c>
    </row>
    <row r="331" spans="1:5">
      <c r="A331">
        <v>9</v>
      </c>
      <c r="B331" t="s">
        <v>22</v>
      </c>
      <c r="C331" t="s">
        <v>203</v>
      </c>
      <c r="D331" t="s">
        <v>218</v>
      </c>
      <c r="E331">
        <v>0</v>
      </c>
    </row>
    <row r="332" spans="1:5">
      <c r="A332">
        <v>10</v>
      </c>
      <c r="B332" t="s">
        <v>22</v>
      </c>
      <c r="C332" t="s">
        <v>203</v>
      </c>
      <c r="D332" t="s">
        <v>226</v>
      </c>
      <c r="E332">
        <v>0</v>
      </c>
    </row>
    <row r="333" spans="1:5">
      <c r="A333">
        <v>10</v>
      </c>
      <c r="B333" t="s">
        <v>22</v>
      </c>
      <c r="C333" t="s">
        <v>201</v>
      </c>
      <c r="D333" t="s">
        <v>220</v>
      </c>
      <c r="E333">
        <v>29</v>
      </c>
    </row>
    <row r="334" spans="1:5">
      <c r="A334">
        <v>10</v>
      </c>
      <c r="B334" t="s">
        <v>22</v>
      </c>
      <c r="C334" t="s">
        <v>199</v>
      </c>
      <c r="D334" t="s">
        <v>223</v>
      </c>
      <c r="E334">
        <v>37</v>
      </c>
    </row>
    <row r="335" spans="1:5">
      <c r="A335">
        <v>10</v>
      </c>
      <c r="B335" t="s">
        <v>22</v>
      </c>
      <c r="C335" t="s">
        <v>193</v>
      </c>
      <c r="D335" t="s">
        <v>219</v>
      </c>
      <c r="E335">
        <v>22</v>
      </c>
    </row>
    <row r="336" spans="1:5">
      <c r="A336">
        <v>10</v>
      </c>
      <c r="B336" t="s">
        <v>22</v>
      </c>
      <c r="C336" t="s">
        <v>189</v>
      </c>
      <c r="D336" t="s">
        <v>229</v>
      </c>
      <c r="E336">
        <v>41</v>
      </c>
    </row>
    <row r="337" spans="1:5">
      <c r="A337">
        <v>10</v>
      </c>
      <c r="B337" t="s">
        <v>22</v>
      </c>
      <c r="C337" t="s">
        <v>195</v>
      </c>
      <c r="D337" t="s">
        <v>230</v>
      </c>
      <c r="E337">
        <v>0</v>
      </c>
    </row>
    <row r="338" spans="1:5">
      <c r="A338">
        <v>10</v>
      </c>
      <c r="B338" t="s">
        <v>22</v>
      </c>
      <c r="C338" t="s">
        <v>191</v>
      </c>
      <c r="D338" t="s">
        <v>222</v>
      </c>
      <c r="E338">
        <v>31.5</v>
      </c>
    </row>
    <row r="339" spans="1:5">
      <c r="A339">
        <v>10</v>
      </c>
      <c r="B339" t="s">
        <v>22</v>
      </c>
      <c r="C339" t="s">
        <v>185</v>
      </c>
      <c r="D339" t="s">
        <v>233</v>
      </c>
      <c r="E339">
        <v>5</v>
      </c>
    </row>
    <row r="340" spans="1:5">
      <c r="A340">
        <v>10</v>
      </c>
      <c r="B340" t="s">
        <v>22</v>
      </c>
      <c r="C340" t="s">
        <v>183</v>
      </c>
      <c r="D340" t="s">
        <v>234</v>
      </c>
      <c r="E340">
        <v>24</v>
      </c>
    </row>
    <row r="341" spans="1:5">
      <c r="A341">
        <v>10</v>
      </c>
      <c r="B341" t="s">
        <v>22</v>
      </c>
      <c r="C341" t="s">
        <v>187</v>
      </c>
      <c r="D341" t="s">
        <v>225</v>
      </c>
      <c r="E341">
        <v>15</v>
      </c>
    </row>
    <row r="342" spans="1:5">
      <c r="A342">
        <v>10</v>
      </c>
      <c r="B342" t="s">
        <v>22</v>
      </c>
      <c r="C342" t="s">
        <v>197</v>
      </c>
      <c r="D342" t="s">
        <v>224</v>
      </c>
      <c r="E342">
        <v>30</v>
      </c>
    </row>
    <row r="343" spans="1:5">
      <c r="A343">
        <v>11</v>
      </c>
      <c r="B343" t="s">
        <v>22</v>
      </c>
      <c r="C343" t="s">
        <v>195</v>
      </c>
      <c r="D343" t="s">
        <v>230</v>
      </c>
      <c r="E343">
        <v>0</v>
      </c>
    </row>
    <row r="344" spans="1:5">
      <c r="A344">
        <v>11</v>
      </c>
      <c r="B344" t="s">
        <v>22</v>
      </c>
      <c r="C344" t="s">
        <v>185</v>
      </c>
      <c r="E344">
        <v>0</v>
      </c>
    </row>
    <row r="345" spans="1:5">
      <c r="A345">
        <v>11</v>
      </c>
      <c r="B345" t="s">
        <v>22</v>
      </c>
      <c r="C345" t="s">
        <v>191</v>
      </c>
      <c r="D345" t="s">
        <v>222</v>
      </c>
      <c r="E345">
        <v>53</v>
      </c>
    </row>
    <row r="346" spans="1:5">
      <c r="A346">
        <v>11</v>
      </c>
      <c r="B346" t="s">
        <v>22</v>
      </c>
      <c r="C346" t="s">
        <v>183</v>
      </c>
      <c r="D346" t="s">
        <v>219</v>
      </c>
      <c r="E346">
        <v>20</v>
      </c>
    </row>
    <row r="347" spans="1:5">
      <c r="A347">
        <v>11</v>
      </c>
      <c r="B347" t="s">
        <v>22</v>
      </c>
      <c r="C347" t="s">
        <v>197</v>
      </c>
      <c r="D347" t="s">
        <v>217</v>
      </c>
      <c r="E347">
        <v>27</v>
      </c>
    </row>
    <row r="348" spans="1:5">
      <c r="A348">
        <v>11</v>
      </c>
      <c r="B348" t="s">
        <v>22</v>
      </c>
      <c r="C348" t="s">
        <v>193</v>
      </c>
      <c r="D348" t="s">
        <v>226</v>
      </c>
      <c r="E348">
        <v>6</v>
      </c>
    </row>
    <row r="349" spans="1:5">
      <c r="A349">
        <v>11</v>
      </c>
      <c r="B349" t="s">
        <v>22</v>
      </c>
      <c r="C349" t="s">
        <v>203</v>
      </c>
      <c r="D349" t="s">
        <v>224</v>
      </c>
      <c r="E349">
        <v>0</v>
      </c>
    </row>
    <row r="350" spans="1:5">
      <c r="A350">
        <v>11</v>
      </c>
      <c r="B350" t="s">
        <v>22</v>
      </c>
      <c r="C350" t="s">
        <v>187</v>
      </c>
      <c r="D350" t="s">
        <v>225</v>
      </c>
      <c r="E350">
        <v>12</v>
      </c>
    </row>
    <row r="351" spans="1:5">
      <c r="A351">
        <v>11</v>
      </c>
      <c r="B351" t="s">
        <v>22</v>
      </c>
      <c r="C351" t="s">
        <v>201</v>
      </c>
      <c r="D351" t="s">
        <v>220</v>
      </c>
      <c r="E351">
        <v>29</v>
      </c>
    </row>
    <row r="352" spans="1:5">
      <c r="A352">
        <v>11</v>
      </c>
      <c r="B352" t="s">
        <v>22</v>
      </c>
      <c r="C352" t="s">
        <v>189</v>
      </c>
      <c r="D352" t="s">
        <v>229</v>
      </c>
      <c r="E352">
        <v>53</v>
      </c>
    </row>
    <row r="353" spans="1:5">
      <c r="A353">
        <v>11</v>
      </c>
      <c r="B353" t="s">
        <v>22</v>
      </c>
      <c r="C353" t="s">
        <v>199</v>
      </c>
      <c r="D353" t="s">
        <v>223</v>
      </c>
      <c r="E353">
        <v>16</v>
      </c>
    </row>
    <row r="354" spans="1:5">
      <c r="A354">
        <v>12</v>
      </c>
      <c r="B354" t="s">
        <v>22</v>
      </c>
      <c r="C354" t="s">
        <v>187</v>
      </c>
      <c r="D354" t="s">
        <v>225</v>
      </c>
      <c r="E354">
        <v>8</v>
      </c>
    </row>
    <row r="355" spans="1:5">
      <c r="A355">
        <v>12</v>
      </c>
      <c r="B355" t="s">
        <v>22</v>
      </c>
      <c r="C355" t="s">
        <v>201</v>
      </c>
      <c r="D355" t="s">
        <v>220</v>
      </c>
      <c r="E355">
        <v>21</v>
      </c>
    </row>
    <row r="356" spans="1:5">
      <c r="A356">
        <v>12</v>
      </c>
      <c r="B356" t="s">
        <v>22</v>
      </c>
      <c r="C356" t="s">
        <v>203</v>
      </c>
      <c r="D356" t="s">
        <v>219</v>
      </c>
      <c r="E356">
        <v>0</v>
      </c>
    </row>
    <row r="357" spans="1:5">
      <c r="A357">
        <v>12</v>
      </c>
      <c r="B357" t="s">
        <v>22</v>
      </c>
      <c r="C357" t="s">
        <v>197</v>
      </c>
      <c r="D357" t="s">
        <v>217</v>
      </c>
      <c r="E357">
        <v>35</v>
      </c>
    </row>
    <row r="358" spans="1:5">
      <c r="A358">
        <v>12</v>
      </c>
      <c r="B358" t="s">
        <v>22</v>
      </c>
      <c r="C358" t="s">
        <v>193</v>
      </c>
      <c r="D358" t="s">
        <v>226</v>
      </c>
      <c r="E358">
        <v>26</v>
      </c>
    </row>
    <row r="359" spans="1:5">
      <c r="A359">
        <v>12</v>
      </c>
      <c r="B359" t="s">
        <v>22</v>
      </c>
      <c r="C359" t="s">
        <v>183</v>
      </c>
      <c r="D359" t="s">
        <v>227</v>
      </c>
      <c r="E359">
        <v>24</v>
      </c>
    </row>
    <row r="360" spans="1:5">
      <c r="A360">
        <v>12</v>
      </c>
      <c r="B360" t="s">
        <v>22</v>
      </c>
      <c r="C360" t="s">
        <v>189</v>
      </c>
      <c r="D360" t="s">
        <v>229</v>
      </c>
      <c r="E360">
        <v>30</v>
      </c>
    </row>
    <row r="361" spans="1:5">
      <c r="A361">
        <v>12</v>
      </c>
      <c r="B361" t="s">
        <v>22</v>
      </c>
      <c r="C361" t="s">
        <v>199</v>
      </c>
      <c r="D361" t="s">
        <v>230</v>
      </c>
      <c r="E361">
        <v>20</v>
      </c>
    </row>
    <row r="362" spans="1:5">
      <c r="A362">
        <v>12</v>
      </c>
      <c r="B362" t="s">
        <v>22</v>
      </c>
      <c r="C362" t="s">
        <v>195</v>
      </c>
      <c r="D362" t="s">
        <v>223</v>
      </c>
      <c r="E362">
        <v>0</v>
      </c>
    </row>
    <row r="363" spans="1:5">
      <c r="A363">
        <v>12</v>
      </c>
      <c r="B363" t="s">
        <v>22</v>
      </c>
      <c r="C363" t="s">
        <v>191</v>
      </c>
      <c r="D363" t="s">
        <v>222</v>
      </c>
      <c r="E363">
        <v>31.5</v>
      </c>
    </row>
    <row r="364" spans="1:5">
      <c r="A364">
        <v>12</v>
      </c>
      <c r="B364" t="s">
        <v>22</v>
      </c>
      <c r="C364" t="s">
        <v>185</v>
      </c>
      <c r="D364" t="s">
        <v>233</v>
      </c>
      <c r="E364">
        <v>5</v>
      </c>
    </row>
    <row r="365" spans="1:5">
      <c r="A365">
        <v>13</v>
      </c>
      <c r="B365" t="s">
        <v>22</v>
      </c>
      <c r="C365" t="s">
        <v>195</v>
      </c>
      <c r="D365" t="s">
        <v>235</v>
      </c>
      <c r="E365">
        <v>0</v>
      </c>
    </row>
    <row r="366" spans="1:5">
      <c r="A366">
        <v>13</v>
      </c>
      <c r="B366" t="s">
        <v>22</v>
      </c>
      <c r="C366" t="s">
        <v>197</v>
      </c>
      <c r="D366" t="s">
        <v>217</v>
      </c>
      <c r="E366">
        <v>29</v>
      </c>
    </row>
    <row r="367" spans="1:5">
      <c r="A367">
        <v>13</v>
      </c>
      <c r="B367" t="s">
        <v>22</v>
      </c>
      <c r="C367" t="s">
        <v>199</v>
      </c>
      <c r="D367" t="s">
        <v>230</v>
      </c>
      <c r="E367">
        <v>21</v>
      </c>
    </row>
    <row r="368" spans="1:5">
      <c r="A368">
        <v>13</v>
      </c>
      <c r="B368" t="s">
        <v>22</v>
      </c>
      <c r="C368" t="s">
        <v>193</v>
      </c>
      <c r="D368" t="s">
        <v>219</v>
      </c>
      <c r="E368">
        <v>6</v>
      </c>
    </row>
    <row r="369" spans="1:5">
      <c r="A369">
        <v>13</v>
      </c>
      <c r="B369" t="s">
        <v>22</v>
      </c>
      <c r="C369" t="s">
        <v>187</v>
      </c>
      <c r="D369" t="s">
        <v>236</v>
      </c>
      <c r="E369">
        <v>0</v>
      </c>
    </row>
    <row r="370" spans="1:5">
      <c r="A370">
        <v>13</v>
      </c>
      <c r="B370" t="s">
        <v>22</v>
      </c>
      <c r="C370" t="s">
        <v>203</v>
      </c>
      <c r="D370" t="s">
        <v>234</v>
      </c>
      <c r="E370">
        <v>0</v>
      </c>
    </row>
    <row r="371" spans="1:5">
      <c r="A371">
        <v>13</v>
      </c>
      <c r="B371" t="s">
        <v>22</v>
      </c>
      <c r="C371" t="s">
        <v>189</v>
      </c>
      <c r="D371" t="s">
        <v>229</v>
      </c>
      <c r="E371">
        <v>49</v>
      </c>
    </row>
    <row r="372" spans="1:5">
      <c r="A372">
        <v>13</v>
      </c>
      <c r="B372" t="s">
        <v>22</v>
      </c>
      <c r="C372" t="s">
        <v>185</v>
      </c>
      <c r="E372">
        <v>0</v>
      </c>
    </row>
    <row r="373" spans="1:5">
      <c r="A373">
        <v>13</v>
      </c>
      <c r="B373" t="s">
        <v>22</v>
      </c>
      <c r="C373" t="s">
        <v>183</v>
      </c>
      <c r="D373" t="s">
        <v>237</v>
      </c>
      <c r="E373">
        <v>36</v>
      </c>
    </row>
    <row r="374" spans="1:5">
      <c r="A374">
        <v>13</v>
      </c>
      <c r="B374" t="s">
        <v>22</v>
      </c>
      <c r="C374" t="s">
        <v>191</v>
      </c>
      <c r="D374" t="s">
        <v>228</v>
      </c>
      <c r="E374">
        <v>29.5</v>
      </c>
    </row>
    <row r="375" spans="1:5">
      <c r="A375">
        <v>13</v>
      </c>
      <c r="B375" t="s">
        <v>22</v>
      </c>
      <c r="C375" t="s">
        <v>201</v>
      </c>
      <c r="D375" t="s">
        <v>220</v>
      </c>
      <c r="E375">
        <v>24</v>
      </c>
    </row>
    <row r="376" spans="1:5">
      <c r="A376">
        <v>14</v>
      </c>
      <c r="B376" t="s">
        <v>22</v>
      </c>
      <c r="C376" t="s">
        <v>201</v>
      </c>
      <c r="D376" t="s">
        <v>218</v>
      </c>
      <c r="E376">
        <v>18</v>
      </c>
    </row>
    <row r="377" spans="1:5">
      <c r="A377">
        <v>14</v>
      </c>
      <c r="B377" t="s">
        <v>22</v>
      </c>
      <c r="C377" t="s">
        <v>195</v>
      </c>
      <c r="D377" t="s">
        <v>228</v>
      </c>
      <c r="E377">
        <v>0</v>
      </c>
    </row>
    <row r="378" spans="1:5">
      <c r="A378">
        <v>14</v>
      </c>
      <c r="B378" t="s">
        <v>22</v>
      </c>
      <c r="C378" t="s">
        <v>203</v>
      </c>
      <c r="D378" t="s">
        <v>237</v>
      </c>
      <c r="E378">
        <v>0</v>
      </c>
    </row>
    <row r="379" spans="1:5">
      <c r="A379">
        <v>14</v>
      </c>
      <c r="B379" t="s">
        <v>22</v>
      </c>
      <c r="C379" t="s">
        <v>185</v>
      </c>
      <c r="E379">
        <v>0</v>
      </c>
    </row>
    <row r="380" spans="1:5">
      <c r="A380">
        <v>14</v>
      </c>
      <c r="B380" t="s">
        <v>22</v>
      </c>
      <c r="C380" t="s">
        <v>187</v>
      </c>
      <c r="D380" t="s">
        <v>226</v>
      </c>
      <c r="E380">
        <v>20</v>
      </c>
    </row>
    <row r="381" spans="1:5">
      <c r="A381">
        <v>14</v>
      </c>
      <c r="B381" t="s">
        <v>22</v>
      </c>
      <c r="C381" t="s">
        <v>183</v>
      </c>
      <c r="D381" t="s">
        <v>227</v>
      </c>
      <c r="E381">
        <v>16</v>
      </c>
    </row>
    <row r="382" spans="1:5">
      <c r="A382">
        <v>14</v>
      </c>
      <c r="B382" t="s">
        <v>22</v>
      </c>
      <c r="C382" t="s">
        <v>199</v>
      </c>
      <c r="D382" t="s">
        <v>224</v>
      </c>
      <c r="E382">
        <v>24</v>
      </c>
    </row>
    <row r="383" spans="1:5">
      <c r="A383">
        <v>14</v>
      </c>
      <c r="B383" t="s">
        <v>22</v>
      </c>
      <c r="C383" t="s">
        <v>193</v>
      </c>
      <c r="D383" t="s">
        <v>225</v>
      </c>
      <c r="E383">
        <v>27</v>
      </c>
    </row>
    <row r="384" spans="1:5">
      <c r="A384">
        <v>14</v>
      </c>
      <c r="B384" t="s">
        <v>22</v>
      </c>
      <c r="C384" t="s">
        <v>191</v>
      </c>
      <c r="D384" t="s">
        <v>229</v>
      </c>
      <c r="E384">
        <v>31</v>
      </c>
    </row>
    <row r="385" spans="1:5">
      <c r="A385">
        <v>14</v>
      </c>
      <c r="B385" t="s">
        <v>22</v>
      </c>
      <c r="C385" t="s">
        <v>197</v>
      </c>
      <c r="D385" t="s">
        <v>217</v>
      </c>
      <c r="E385">
        <v>25</v>
      </c>
    </row>
    <row r="386" spans="1:5">
      <c r="A386">
        <v>14</v>
      </c>
      <c r="B386" t="s">
        <v>22</v>
      </c>
      <c r="C386" t="s">
        <v>189</v>
      </c>
      <c r="D386" t="s">
        <v>222</v>
      </c>
      <c r="E386">
        <v>65</v>
      </c>
    </row>
    <row r="387" spans="1:5">
      <c r="A387">
        <v>15</v>
      </c>
      <c r="B387" t="s">
        <v>22</v>
      </c>
      <c r="C387" t="s">
        <v>199</v>
      </c>
      <c r="D387" t="s">
        <v>224</v>
      </c>
      <c r="E387">
        <v>34</v>
      </c>
    </row>
    <row r="388" spans="1:5">
      <c r="A388">
        <v>15</v>
      </c>
      <c r="B388" t="s">
        <v>22</v>
      </c>
      <c r="C388" t="s">
        <v>189</v>
      </c>
      <c r="D388" t="s">
        <v>222</v>
      </c>
      <c r="E388">
        <v>65</v>
      </c>
    </row>
    <row r="389" spans="1:5">
      <c r="A389">
        <v>15</v>
      </c>
      <c r="B389" t="s">
        <v>22</v>
      </c>
      <c r="C389" t="s">
        <v>193</v>
      </c>
      <c r="D389" t="s">
        <v>225</v>
      </c>
      <c r="E389">
        <v>25</v>
      </c>
    </row>
    <row r="390" spans="1:5">
      <c r="A390">
        <v>15</v>
      </c>
      <c r="B390" t="s">
        <v>22</v>
      </c>
      <c r="C390" t="s">
        <v>201</v>
      </c>
      <c r="D390" t="s">
        <v>230</v>
      </c>
      <c r="E390">
        <v>27</v>
      </c>
    </row>
    <row r="391" spans="1:5">
      <c r="A391">
        <v>15</v>
      </c>
      <c r="B391" t="s">
        <v>22</v>
      </c>
      <c r="C391" t="s">
        <v>191</v>
      </c>
      <c r="D391" t="s">
        <v>219</v>
      </c>
      <c r="E391">
        <v>29.5</v>
      </c>
    </row>
    <row r="392" spans="1:5">
      <c r="A392">
        <v>15</v>
      </c>
      <c r="B392" t="s">
        <v>22</v>
      </c>
      <c r="C392" t="s">
        <v>195</v>
      </c>
      <c r="D392" t="s">
        <v>234</v>
      </c>
      <c r="E392">
        <v>0</v>
      </c>
    </row>
    <row r="393" spans="1:5">
      <c r="A393">
        <v>15</v>
      </c>
      <c r="B393" t="s">
        <v>22</v>
      </c>
      <c r="C393" t="s">
        <v>187</v>
      </c>
      <c r="D393" t="s">
        <v>226</v>
      </c>
      <c r="E393">
        <v>10</v>
      </c>
    </row>
    <row r="394" spans="1:5">
      <c r="A394">
        <v>15</v>
      </c>
      <c r="B394" t="s">
        <v>22</v>
      </c>
      <c r="C394" t="s">
        <v>197</v>
      </c>
      <c r="D394" t="s">
        <v>220</v>
      </c>
      <c r="E394">
        <v>32</v>
      </c>
    </row>
    <row r="395" spans="1:5">
      <c r="A395">
        <v>15</v>
      </c>
      <c r="B395" t="s">
        <v>22</v>
      </c>
      <c r="C395" t="s">
        <v>183</v>
      </c>
      <c r="D395" t="s">
        <v>227</v>
      </c>
      <c r="E395">
        <v>20</v>
      </c>
    </row>
    <row r="396" spans="1:5">
      <c r="A396">
        <v>15</v>
      </c>
      <c r="B396" t="s">
        <v>22</v>
      </c>
      <c r="C396" t="s">
        <v>203</v>
      </c>
      <c r="D396" t="s">
        <v>232</v>
      </c>
      <c r="E396">
        <v>0</v>
      </c>
    </row>
    <row r="397" spans="1:5">
      <c r="A397">
        <v>15</v>
      </c>
      <c r="B397" t="s">
        <v>22</v>
      </c>
      <c r="C397" t="s">
        <v>185</v>
      </c>
      <c r="D397" t="s">
        <v>235</v>
      </c>
      <c r="E397">
        <v>5</v>
      </c>
    </row>
    <row r="398" spans="1:5">
      <c r="A398">
        <v>16</v>
      </c>
      <c r="B398" t="s">
        <v>22</v>
      </c>
      <c r="C398" t="s">
        <v>193</v>
      </c>
      <c r="D398" t="s">
        <v>219</v>
      </c>
      <c r="E398">
        <v>26</v>
      </c>
    </row>
    <row r="399" spans="1:5">
      <c r="A399">
        <v>16</v>
      </c>
      <c r="B399" t="s">
        <v>22</v>
      </c>
      <c r="C399" t="s">
        <v>185</v>
      </c>
      <c r="E399">
        <v>0</v>
      </c>
    </row>
    <row r="400" spans="1:5">
      <c r="A400">
        <v>16</v>
      </c>
      <c r="B400" t="s">
        <v>22</v>
      </c>
      <c r="C400" t="s">
        <v>201</v>
      </c>
      <c r="D400" t="s">
        <v>217</v>
      </c>
      <c r="E400">
        <v>23</v>
      </c>
    </row>
    <row r="401" spans="1:5">
      <c r="A401">
        <v>16</v>
      </c>
      <c r="B401" t="s">
        <v>22</v>
      </c>
      <c r="C401" t="s">
        <v>203</v>
      </c>
      <c r="E401">
        <v>0</v>
      </c>
    </row>
    <row r="402" spans="1:5">
      <c r="A402">
        <v>16</v>
      </c>
      <c r="B402" t="s">
        <v>22</v>
      </c>
      <c r="C402" t="s">
        <v>183</v>
      </c>
      <c r="D402" t="s">
        <v>234</v>
      </c>
      <c r="E402">
        <v>24</v>
      </c>
    </row>
    <row r="403" spans="1:5">
      <c r="A403">
        <v>16</v>
      </c>
      <c r="B403" t="s">
        <v>22</v>
      </c>
      <c r="C403" t="s">
        <v>195</v>
      </c>
      <c r="D403" t="s">
        <v>230</v>
      </c>
      <c r="E403">
        <v>0</v>
      </c>
    </row>
    <row r="404" spans="1:5">
      <c r="A404">
        <v>16</v>
      </c>
      <c r="B404" t="s">
        <v>22</v>
      </c>
      <c r="C404" t="s">
        <v>199</v>
      </c>
      <c r="D404" t="s">
        <v>224</v>
      </c>
      <c r="E404">
        <v>17</v>
      </c>
    </row>
    <row r="405" spans="1:5">
      <c r="A405">
        <v>16</v>
      </c>
      <c r="B405" t="s">
        <v>22</v>
      </c>
      <c r="C405" t="s">
        <v>191</v>
      </c>
      <c r="D405" t="s">
        <v>225</v>
      </c>
      <c r="E405">
        <v>26</v>
      </c>
    </row>
    <row r="406" spans="1:5">
      <c r="A406">
        <v>16</v>
      </c>
      <c r="B406" t="s">
        <v>22</v>
      </c>
      <c r="C406" t="s">
        <v>187</v>
      </c>
      <c r="D406" t="s">
        <v>226</v>
      </c>
      <c r="E406">
        <v>30</v>
      </c>
    </row>
    <row r="407" spans="1:5">
      <c r="A407">
        <v>16</v>
      </c>
      <c r="B407" t="s">
        <v>22</v>
      </c>
      <c r="C407" t="s">
        <v>197</v>
      </c>
      <c r="D407" t="s">
        <v>220</v>
      </c>
      <c r="E407">
        <v>24</v>
      </c>
    </row>
    <row r="408" spans="1:5">
      <c r="A408">
        <v>16</v>
      </c>
      <c r="B408" t="s">
        <v>22</v>
      </c>
      <c r="C408" t="s">
        <v>189</v>
      </c>
      <c r="D408" t="s">
        <v>222</v>
      </c>
      <c r="E408">
        <v>36</v>
      </c>
    </row>
    <row r="409" spans="1:5">
      <c r="A409">
        <v>17</v>
      </c>
      <c r="B409" t="s">
        <v>22</v>
      </c>
      <c r="C409" t="s">
        <v>189</v>
      </c>
      <c r="D409" t="s">
        <v>222</v>
      </c>
      <c r="E409">
        <v>38</v>
      </c>
    </row>
    <row r="410" spans="1:5">
      <c r="A410">
        <v>17</v>
      </c>
      <c r="B410" t="s">
        <v>22</v>
      </c>
      <c r="C410" t="s">
        <v>193</v>
      </c>
      <c r="D410" t="s">
        <v>226</v>
      </c>
      <c r="E410">
        <v>20</v>
      </c>
    </row>
    <row r="411" spans="1:5">
      <c r="A411">
        <v>17</v>
      </c>
      <c r="B411" t="s">
        <v>22</v>
      </c>
      <c r="C411" t="s">
        <v>183</v>
      </c>
      <c r="D411" t="s">
        <v>219</v>
      </c>
      <c r="E411">
        <v>18</v>
      </c>
    </row>
    <row r="412" spans="1:5">
      <c r="A412">
        <v>17</v>
      </c>
      <c r="B412" t="s">
        <v>22</v>
      </c>
      <c r="C412" t="s">
        <v>197</v>
      </c>
      <c r="D412" t="s">
        <v>220</v>
      </c>
      <c r="E412">
        <v>33</v>
      </c>
    </row>
    <row r="413" spans="1:5">
      <c r="A413">
        <v>17</v>
      </c>
      <c r="B413" t="s">
        <v>22</v>
      </c>
      <c r="C413" t="s">
        <v>187</v>
      </c>
      <c r="D413" t="s">
        <v>225</v>
      </c>
      <c r="E413">
        <v>1</v>
      </c>
    </row>
    <row r="414" spans="1:5">
      <c r="A414">
        <v>17</v>
      </c>
      <c r="B414" t="s">
        <v>22</v>
      </c>
      <c r="C414" t="s">
        <v>191</v>
      </c>
      <c r="D414" t="s">
        <v>224</v>
      </c>
      <c r="E414">
        <v>36.5</v>
      </c>
    </row>
    <row r="415" spans="1:5">
      <c r="A415">
        <v>17</v>
      </c>
      <c r="B415" t="s">
        <v>22</v>
      </c>
      <c r="C415" t="s">
        <v>203</v>
      </c>
      <c r="D415" t="s">
        <v>235</v>
      </c>
      <c r="E415">
        <v>0</v>
      </c>
    </row>
    <row r="416" spans="1:5">
      <c r="A416">
        <v>17</v>
      </c>
      <c r="B416" t="s">
        <v>22</v>
      </c>
      <c r="C416" t="s">
        <v>185</v>
      </c>
      <c r="E416">
        <v>0</v>
      </c>
    </row>
    <row r="417" spans="1:5">
      <c r="A417">
        <v>17</v>
      </c>
      <c r="B417" t="s">
        <v>22</v>
      </c>
      <c r="C417" t="s">
        <v>195</v>
      </c>
      <c r="D417" t="s">
        <v>218</v>
      </c>
      <c r="E417">
        <v>0</v>
      </c>
    </row>
    <row r="418" spans="1:5">
      <c r="A418">
        <v>17</v>
      </c>
      <c r="B418" t="s">
        <v>22</v>
      </c>
      <c r="C418" t="s">
        <v>201</v>
      </c>
      <c r="D418" t="s">
        <v>217</v>
      </c>
      <c r="E418">
        <v>24</v>
      </c>
    </row>
    <row r="419" spans="1:5">
      <c r="A419">
        <v>17</v>
      </c>
      <c r="B419" t="s">
        <v>22</v>
      </c>
      <c r="C419" t="s">
        <v>199</v>
      </c>
      <c r="D419" t="s">
        <v>230</v>
      </c>
      <c r="E419">
        <v>19</v>
      </c>
    </row>
    <row r="420" spans="1:5">
      <c r="A420">
        <v>18</v>
      </c>
      <c r="B420" t="s">
        <v>22</v>
      </c>
      <c r="C420" t="s">
        <v>185</v>
      </c>
      <c r="D420" t="s">
        <v>227</v>
      </c>
      <c r="E420">
        <v>5</v>
      </c>
    </row>
    <row r="421" spans="1:5">
      <c r="A421">
        <v>18</v>
      </c>
      <c r="B421" t="s">
        <v>22</v>
      </c>
      <c r="C421" t="s">
        <v>189</v>
      </c>
      <c r="D421" t="s">
        <v>222</v>
      </c>
      <c r="E421">
        <v>19</v>
      </c>
    </row>
    <row r="422" spans="1:5">
      <c r="A422">
        <v>18</v>
      </c>
      <c r="B422" t="s">
        <v>22</v>
      </c>
      <c r="C422" t="s">
        <v>187</v>
      </c>
      <c r="D422" t="s">
        <v>226</v>
      </c>
      <c r="E422">
        <v>25</v>
      </c>
    </row>
    <row r="423" spans="1:5">
      <c r="A423">
        <v>18</v>
      </c>
      <c r="B423" t="s">
        <v>22</v>
      </c>
      <c r="C423" t="s">
        <v>197</v>
      </c>
      <c r="D423" t="s">
        <v>220</v>
      </c>
      <c r="E423">
        <v>31</v>
      </c>
    </row>
    <row r="424" spans="1:5">
      <c r="A424">
        <v>18</v>
      </c>
      <c r="B424" t="s">
        <v>22</v>
      </c>
      <c r="C424" t="s">
        <v>203</v>
      </c>
      <c r="D424" t="s">
        <v>219</v>
      </c>
      <c r="E424">
        <v>0</v>
      </c>
    </row>
    <row r="425" spans="1:5">
      <c r="A425">
        <v>18</v>
      </c>
      <c r="B425" t="s">
        <v>22</v>
      </c>
      <c r="C425" t="s">
        <v>193</v>
      </c>
      <c r="D425" t="s">
        <v>225</v>
      </c>
      <c r="E425">
        <v>13</v>
      </c>
    </row>
    <row r="426" spans="1:5">
      <c r="A426">
        <v>18</v>
      </c>
      <c r="B426" t="s">
        <v>22</v>
      </c>
      <c r="C426" t="s">
        <v>195</v>
      </c>
      <c r="D426" t="s">
        <v>218</v>
      </c>
      <c r="E426">
        <v>0</v>
      </c>
    </row>
    <row r="427" spans="1:5">
      <c r="A427">
        <v>18</v>
      </c>
      <c r="B427" t="s">
        <v>22</v>
      </c>
      <c r="C427" t="s">
        <v>201</v>
      </c>
      <c r="D427" t="s">
        <v>230</v>
      </c>
      <c r="E427">
        <v>20</v>
      </c>
    </row>
    <row r="428" spans="1:5">
      <c r="A428">
        <v>18</v>
      </c>
      <c r="B428" t="s">
        <v>22</v>
      </c>
      <c r="C428" t="s">
        <v>183</v>
      </c>
      <c r="D428" t="s">
        <v>235</v>
      </c>
      <c r="E428">
        <v>16</v>
      </c>
    </row>
    <row r="429" spans="1:5">
      <c r="A429">
        <v>18</v>
      </c>
      <c r="B429" t="s">
        <v>22</v>
      </c>
      <c r="C429" t="s">
        <v>191</v>
      </c>
      <c r="D429" t="s">
        <v>217</v>
      </c>
      <c r="E429">
        <v>34.5</v>
      </c>
    </row>
    <row r="430" spans="1:5">
      <c r="A430">
        <v>18</v>
      </c>
      <c r="B430" t="s">
        <v>22</v>
      </c>
      <c r="C430" t="s">
        <v>199</v>
      </c>
      <c r="D430" t="s">
        <v>224</v>
      </c>
      <c r="E430">
        <v>18</v>
      </c>
    </row>
    <row r="431" spans="1:5">
      <c r="A431">
        <v>19</v>
      </c>
      <c r="B431" t="s">
        <v>22</v>
      </c>
      <c r="C431" t="s">
        <v>199</v>
      </c>
      <c r="D431" t="s">
        <v>224</v>
      </c>
      <c r="E431">
        <v>22</v>
      </c>
    </row>
    <row r="432" spans="1:5">
      <c r="A432">
        <v>19</v>
      </c>
      <c r="B432" t="s">
        <v>22</v>
      </c>
      <c r="C432" t="s">
        <v>189</v>
      </c>
      <c r="D432" t="s">
        <v>230</v>
      </c>
      <c r="E432">
        <v>28</v>
      </c>
    </row>
    <row r="433" spans="1:5">
      <c r="A433">
        <v>19</v>
      </c>
      <c r="B433" t="s">
        <v>22</v>
      </c>
      <c r="C433" t="s">
        <v>195</v>
      </c>
      <c r="D433" t="s">
        <v>223</v>
      </c>
      <c r="E433">
        <v>0</v>
      </c>
    </row>
    <row r="434" spans="1:5">
      <c r="A434">
        <v>19</v>
      </c>
      <c r="B434" t="s">
        <v>22</v>
      </c>
      <c r="C434" t="s">
        <v>203</v>
      </c>
      <c r="D434" t="s">
        <v>233</v>
      </c>
      <c r="E434">
        <v>0</v>
      </c>
    </row>
    <row r="435" spans="1:5">
      <c r="A435">
        <v>19</v>
      </c>
      <c r="B435" t="s">
        <v>22</v>
      </c>
      <c r="C435" t="s">
        <v>185</v>
      </c>
      <c r="D435" t="s">
        <v>235</v>
      </c>
      <c r="E435">
        <v>5</v>
      </c>
    </row>
    <row r="436" spans="1:5">
      <c r="A436">
        <v>19</v>
      </c>
      <c r="B436" t="s">
        <v>22</v>
      </c>
      <c r="C436" t="s">
        <v>183</v>
      </c>
      <c r="D436" t="s">
        <v>219</v>
      </c>
      <c r="E436">
        <v>36</v>
      </c>
    </row>
    <row r="437" spans="1:5">
      <c r="A437">
        <v>19</v>
      </c>
      <c r="B437" t="s">
        <v>22</v>
      </c>
      <c r="C437" t="s">
        <v>197</v>
      </c>
      <c r="D437" t="s">
        <v>220</v>
      </c>
      <c r="E437">
        <v>45</v>
      </c>
    </row>
    <row r="438" spans="1:5">
      <c r="A438">
        <v>19</v>
      </c>
      <c r="B438" t="s">
        <v>22</v>
      </c>
      <c r="C438" t="s">
        <v>193</v>
      </c>
      <c r="D438" t="s">
        <v>225</v>
      </c>
      <c r="E438">
        <v>13</v>
      </c>
    </row>
    <row r="439" spans="1:5">
      <c r="A439">
        <v>19</v>
      </c>
      <c r="B439" t="s">
        <v>22</v>
      </c>
      <c r="C439" t="s">
        <v>201</v>
      </c>
      <c r="D439" t="s">
        <v>217</v>
      </c>
      <c r="E439">
        <v>25</v>
      </c>
    </row>
    <row r="440" spans="1:5">
      <c r="A440">
        <v>19</v>
      </c>
      <c r="B440" t="s">
        <v>22</v>
      </c>
      <c r="C440" t="s">
        <v>187</v>
      </c>
      <c r="D440" t="s">
        <v>226</v>
      </c>
      <c r="E440">
        <v>14</v>
      </c>
    </row>
    <row r="441" spans="1:5">
      <c r="A441">
        <v>19</v>
      </c>
      <c r="B441" t="s">
        <v>22</v>
      </c>
      <c r="C441" t="s">
        <v>191</v>
      </c>
      <c r="D441" t="s">
        <v>222</v>
      </c>
      <c r="E441">
        <v>40</v>
      </c>
    </row>
    <row r="442" spans="1:5">
      <c r="A442">
        <v>20</v>
      </c>
      <c r="B442" t="s">
        <v>22</v>
      </c>
      <c r="C442" t="s">
        <v>199</v>
      </c>
      <c r="D442" t="s">
        <v>224</v>
      </c>
      <c r="E442">
        <v>16</v>
      </c>
    </row>
    <row r="443" spans="1:5">
      <c r="A443">
        <v>20</v>
      </c>
      <c r="B443" t="s">
        <v>22</v>
      </c>
      <c r="C443" t="s">
        <v>183</v>
      </c>
      <c r="D443" t="s">
        <v>235</v>
      </c>
      <c r="E443">
        <v>34</v>
      </c>
    </row>
    <row r="444" spans="1:5">
      <c r="A444">
        <v>20</v>
      </c>
      <c r="B444" t="s">
        <v>22</v>
      </c>
      <c r="C444" t="s">
        <v>193</v>
      </c>
      <c r="D444" t="s">
        <v>225</v>
      </c>
      <c r="E444">
        <v>26</v>
      </c>
    </row>
    <row r="445" spans="1:5">
      <c r="A445">
        <v>20</v>
      </c>
      <c r="B445" t="s">
        <v>22</v>
      </c>
      <c r="C445" t="s">
        <v>185</v>
      </c>
      <c r="D445" t="s">
        <v>234</v>
      </c>
      <c r="E445">
        <v>5</v>
      </c>
    </row>
    <row r="446" spans="1:5">
      <c r="A446">
        <v>20</v>
      </c>
      <c r="B446" t="s">
        <v>22</v>
      </c>
      <c r="C446" t="s">
        <v>191</v>
      </c>
      <c r="D446" t="s">
        <v>223</v>
      </c>
      <c r="E446">
        <v>17</v>
      </c>
    </row>
    <row r="447" spans="1:5">
      <c r="A447">
        <v>20</v>
      </c>
      <c r="B447" t="s">
        <v>22</v>
      </c>
      <c r="C447" t="s">
        <v>195</v>
      </c>
      <c r="E447">
        <v>0</v>
      </c>
    </row>
    <row r="448" spans="1:5">
      <c r="A448">
        <v>20</v>
      </c>
      <c r="B448" t="s">
        <v>22</v>
      </c>
      <c r="C448" t="s">
        <v>189</v>
      </c>
      <c r="D448" t="s">
        <v>222</v>
      </c>
      <c r="E448">
        <v>8</v>
      </c>
    </row>
    <row r="449" spans="1:5">
      <c r="A449">
        <v>20</v>
      </c>
      <c r="B449" t="s">
        <v>22</v>
      </c>
      <c r="C449" t="s">
        <v>201</v>
      </c>
      <c r="D449" t="s">
        <v>217</v>
      </c>
      <c r="E449">
        <v>24</v>
      </c>
    </row>
    <row r="450" spans="1:5">
      <c r="A450">
        <v>20</v>
      </c>
      <c r="B450" t="s">
        <v>22</v>
      </c>
      <c r="C450" t="s">
        <v>203</v>
      </c>
      <c r="D450" t="s">
        <v>233</v>
      </c>
      <c r="E450">
        <v>0</v>
      </c>
    </row>
    <row r="451" spans="1:5">
      <c r="A451">
        <v>20</v>
      </c>
      <c r="B451" t="s">
        <v>22</v>
      </c>
      <c r="C451" t="s">
        <v>187</v>
      </c>
      <c r="D451" t="s">
        <v>226</v>
      </c>
      <c r="E451">
        <v>25</v>
      </c>
    </row>
    <row r="452" spans="1:5">
      <c r="A452">
        <v>20</v>
      </c>
      <c r="B452" t="s">
        <v>22</v>
      </c>
      <c r="C452" t="s">
        <v>197</v>
      </c>
      <c r="D452" t="s">
        <v>220</v>
      </c>
      <c r="E452">
        <v>30</v>
      </c>
    </row>
    <row r="453" spans="1:5">
      <c r="A453">
        <v>1</v>
      </c>
      <c r="B453" t="s">
        <v>56</v>
      </c>
      <c r="C453" t="s">
        <v>193</v>
      </c>
      <c r="D453" t="s">
        <v>238</v>
      </c>
      <c r="E453">
        <v>14</v>
      </c>
    </row>
    <row r="454" spans="1:5">
      <c r="A454">
        <v>1</v>
      </c>
      <c r="B454" t="s">
        <v>56</v>
      </c>
      <c r="C454" t="s">
        <v>197</v>
      </c>
      <c r="D454" t="s">
        <v>239</v>
      </c>
      <c r="E454">
        <v>31</v>
      </c>
    </row>
    <row r="455" spans="1:5">
      <c r="A455">
        <v>1</v>
      </c>
      <c r="B455" t="s">
        <v>56</v>
      </c>
      <c r="C455" t="s">
        <v>187</v>
      </c>
      <c r="D455" t="s">
        <v>240</v>
      </c>
      <c r="E455">
        <v>25</v>
      </c>
    </row>
    <row r="456" spans="1:5">
      <c r="A456">
        <v>1</v>
      </c>
      <c r="B456" t="s">
        <v>56</v>
      </c>
      <c r="C456" t="s">
        <v>189</v>
      </c>
      <c r="D456" t="s">
        <v>241</v>
      </c>
      <c r="E456">
        <v>20</v>
      </c>
    </row>
    <row r="457" spans="1:5">
      <c r="A457">
        <v>1</v>
      </c>
      <c r="B457" t="s">
        <v>56</v>
      </c>
      <c r="C457" t="s">
        <v>185</v>
      </c>
      <c r="D457" t="s">
        <v>242</v>
      </c>
      <c r="E457">
        <v>5</v>
      </c>
    </row>
    <row r="458" spans="1:5">
      <c r="A458">
        <v>1</v>
      </c>
      <c r="B458" t="s">
        <v>56</v>
      </c>
      <c r="C458" t="s">
        <v>191</v>
      </c>
      <c r="D458" t="s">
        <v>243</v>
      </c>
      <c r="E458">
        <v>37.5</v>
      </c>
    </row>
    <row r="459" spans="1:5">
      <c r="A459">
        <v>1</v>
      </c>
      <c r="B459" t="s">
        <v>56</v>
      </c>
      <c r="C459" t="s">
        <v>195</v>
      </c>
      <c r="D459" t="s">
        <v>244</v>
      </c>
      <c r="E459">
        <v>0</v>
      </c>
    </row>
    <row r="460" spans="1:5">
      <c r="A460">
        <v>1</v>
      </c>
      <c r="B460" t="s">
        <v>56</v>
      </c>
      <c r="C460" t="s">
        <v>183</v>
      </c>
      <c r="D460" t="s">
        <v>245</v>
      </c>
      <c r="E460">
        <v>22</v>
      </c>
    </row>
    <row r="461" spans="1:5">
      <c r="A461">
        <v>1</v>
      </c>
      <c r="B461" t="s">
        <v>56</v>
      </c>
      <c r="C461" t="s">
        <v>199</v>
      </c>
      <c r="D461" t="s">
        <v>246</v>
      </c>
      <c r="E461">
        <v>39</v>
      </c>
    </row>
    <row r="462" spans="1:5">
      <c r="A462">
        <v>1</v>
      </c>
      <c r="B462" t="s">
        <v>56</v>
      </c>
      <c r="C462" t="s">
        <v>201</v>
      </c>
      <c r="D462" t="s">
        <v>247</v>
      </c>
      <c r="E462">
        <v>29</v>
      </c>
    </row>
    <row r="463" spans="1:5">
      <c r="A463">
        <v>1</v>
      </c>
      <c r="B463" t="s">
        <v>56</v>
      </c>
      <c r="C463" t="s">
        <v>203</v>
      </c>
      <c r="D463" t="s">
        <v>248</v>
      </c>
      <c r="E463">
        <v>0</v>
      </c>
    </row>
    <row r="464" spans="1:5">
      <c r="A464">
        <v>2</v>
      </c>
      <c r="B464" t="s">
        <v>56</v>
      </c>
      <c r="C464" t="s">
        <v>195</v>
      </c>
      <c r="D464" t="s">
        <v>241</v>
      </c>
      <c r="E464">
        <v>0</v>
      </c>
    </row>
    <row r="465" spans="1:5">
      <c r="A465">
        <v>2</v>
      </c>
      <c r="B465" t="s">
        <v>56</v>
      </c>
      <c r="C465" t="s">
        <v>189</v>
      </c>
      <c r="D465" t="s">
        <v>249</v>
      </c>
      <c r="E465">
        <v>5</v>
      </c>
    </row>
    <row r="466" spans="1:5">
      <c r="A466">
        <v>2</v>
      </c>
      <c r="B466" t="s">
        <v>56</v>
      </c>
      <c r="C466" t="s">
        <v>187</v>
      </c>
      <c r="D466" t="s">
        <v>240</v>
      </c>
      <c r="E466">
        <v>27</v>
      </c>
    </row>
    <row r="467" spans="1:5">
      <c r="A467">
        <v>2</v>
      </c>
      <c r="B467" t="s">
        <v>56</v>
      </c>
      <c r="C467" t="s">
        <v>193</v>
      </c>
      <c r="D467" t="s">
        <v>238</v>
      </c>
      <c r="E467">
        <v>13</v>
      </c>
    </row>
    <row r="468" spans="1:5">
      <c r="A468">
        <v>2</v>
      </c>
      <c r="B468" t="s">
        <v>56</v>
      </c>
      <c r="C468" t="s">
        <v>185</v>
      </c>
      <c r="E468">
        <v>0</v>
      </c>
    </row>
    <row r="469" spans="1:5">
      <c r="A469">
        <v>2</v>
      </c>
      <c r="B469" t="s">
        <v>56</v>
      </c>
      <c r="C469" t="s">
        <v>199</v>
      </c>
      <c r="D469" t="s">
        <v>246</v>
      </c>
      <c r="E469">
        <v>19</v>
      </c>
    </row>
    <row r="470" spans="1:5">
      <c r="A470">
        <v>2</v>
      </c>
      <c r="B470" t="s">
        <v>56</v>
      </c>
      <c r="C470" t="s">
        <v>183</v>
      </c>
      <c r="D470" t="s">
        <v>245</v>
      </c>
      <c r="E470">
        <v>12</v>
      </c>
    </row>
    <row r="471" spans="1:5">
      <c r="A471">
        <v>2</v>
      </c>
      <c r="B471" t="s">
        <v>56</v>
      </c>
      <c r="C471" t="s">
        <v>197</v>
      </c>
      <c r="D471" t="s">
        <v>239</v>
      </c>
      <c r="E471">
        <v>30</v>
      </c>
    </row>
    <row r="472" spans="1:5">
      <c r="A472">
        <v>2</v>
      </c>
      <c r="B472" t="s">
        <v>56</v>
      </c>
      <c r="C472" t="s">
        <v>203</v>
      </c>
      <c r="D472" t="s">
        <v>247</v>
      </c>
      <c r="E472">
        <v>0</v>
      </c>
    </row>
    <row r="473" spans="1:5">
      <c r="A473">
        <v>2</v>
      </c>
      <c r="B473" t="s">
        <v>56</v>
      </c>
      <c r="C473" t="s">
        <v>191</v>
      </c>
      <c r="D473" t="s">
        <v>243</v>
      </c>
      <c r="E473">
        <v>33</v>
      </c>
    </row>
    <row r="474" spans="1:5">
      <c r="A474">
        <v>2</v>
      </c>
      <c r="B474" t="s">
        <v>56</v>
      </c>
      <c r="C474" t="s">
        <v>201</v>
      </c>
      <c r="D474" t="s">
        <v>250</v>
      </c>
      <c r="E474">
        <v>20</v>
      </c>
    </row>
    <row r="475" spans="1:5">
      <c r="A475">
        <v>3</v>
      </c>
      <c r="B475" t="s">
        <v>56</v>
      </c>
      <c r="C475" t="s">
        <v>183</v>
      </c>
      <c r="D475" t="s">
        <v>251</v>
      </c>
      <c r="E475">
        <v>26</v>
      </c>
    </row>
    <row r="476" spans="1:5">
      <c r="A476">
        <v>3</v>
      </c>
      <c r="B476" t="s">
        <v>56</v>
      </c>
      <c r="C476" t="s">
        <v>203</v>
      </c>
      <c r="D476" t="s">
        <v>247</v>
      </c>
      <c r="E476">
        <v>0</v>
      </c>
    </row>
    <row r="477" spans="1:5">
      <c r="A477">
        <v>3</v>
      </c>
      <c r="B477" t="s">
        <v>56</v>
      </c>
      <c r="C477" t="s">
        <v>189</v>
      </c>
      <c r="D477" t="s">
        <v>241</v>
      </c>
      <c r="E477">
        <v>16</v>
      </c>
    </row>
    <row r="478" spans="1:5">
      <c r="A478">
        <v>3</v>
      </c>
      <c r="B478" t="s">
        <v>56</v>
      </c>
      <c r="C478" t="s">
        <v>195</v>
      </c>
      <c r="D478" t="s">
        <v>244</v>
      </c>
      <c r="E478">
        <v>0</v>
      </c>
    </row>
    <row r="479" spans="1:5">
      <c r="A479">
        <v>3</v>
      </c>
      <c r="B479" t="s">
        <v>56</v>
      </c>
      <c r="C479" t="s">
        <v>193</v>
      </c>
      <c r="D479" t="s">
        <v>238</v>
      </c>
      <c r="E479">
        <v>6</v>
      </c>
    </row>
    <row r="480" spans="1:5">
      <c r="A480">
        <v>3</v>
      </c>
      <c r="B480" t="s">
        <v>56</v>
      </c>
      <c r="C480" t="s">
        <v>199</v>
      </c>
      <c r="D480" t="s">
        <v>246</v>
      </c>
      <c r="E480">
        <v>22</v>
      </c>
    </row>
    <row r="481" spans="1:5">
      <c r="A481">
        <v>3</v>
      </c>
      <c r="B481" t="s">
        <v>56</v>
      </c>
      <c r="C481" t="s">
        <v>191</v>
      </c>
      <c r="D481" t="s">
        <v>243</v>
      </c>
      <c r="E481">
        <v>47</v>
      </c>
    </row>
    <row r="482" spans="1:5">
      <c r="A482">
        <v>3</v>
      </c>
      <c r="B482" t="s">
        <v>56</v>
      </c>
      <c r="C482" t="s">
        <v>185</v>
      </c>
      <c r="D482" t="s">
        <v>252</v>
      </c>
      <c r="E482">
        <v>5</v>
      </c>
    </row>
    <row r="483" spans="1:5">
      <c r="A483">
        <v>3</v>
      </c>
      <c r="B483" t="s">
        <v>56</v>
      </c>
      <c r="C483" t="s">
        <v>201</v>
      </c>
      <c r="D483" t="s">
        <v>250</v>
      </c>
      <c r="E483">
        <v>14</v>
      </c>
    </row>
    <row r="484" spans="1:5">
      <c r="A484">
        <v>3</v>
      </c>
      <c r="B484" t="s">
        <v>56</v>
      </c>
      <c r="C484" t="s">
        <v>187</v>
      </c>
      <c r="D484" t="s">
        <v>240</v>
      </c>
      <c r="E484">
        <v>25</v>
      </c>
    </row>
    <row r="485" spans="1:5">
      <c r="A485">
        <v>3</v>
      </c>
      <c r="B485" t="s">
        <v>56</v>
      </c>
      <c r="C485" t="s">
        <v>197</v>
      </c>
      <c r="D485" t="s">
        <v>239</v>
      </c>
      <c r="E485">
        <v>30</v>
      </c>
    </row>
    <row r="486" spans="1:5">
      <c r="A486">
        <v>4</v>
      </c>
      <c r="B486" t="s">
        <v>56</v>
      </c>
      <c r="C486" t="s">
        <v>201</v>
      </c>
      <c r="D486" t="s">
        <v>247</v>
      </c>
      <c r="E486">
        <v>27</v>
      </c>
    </row>
    <row r="487" spans="1:5">
      <c r="A487">
        <v>4</v>
      </c>
      <c r="B487" t="s">
        <v>56</v>
      </c>
      <c r="C487" t="s">
        <v>195</v>
      </c>
      <c r="D487" t="s">
        <v>238</v>
      </c>
      <c r="E487">
        <v>0</v>
      </c>
    </row>
    <row r="488" spans="1:5">
      <c r="A488">
        <v>4</v>
      </c>
      <c r="B488" t="s">
        <v>56</v>
      </c>
      <c r="C488" t="s">
        <v>183</v>
      </c>
      <c r="D488" t="s">
        <v>251</v>
      </c>
      <c r="E488">
        <v>14</v>
      </c>
    </row>
    <row r="489" spans="1:5">
      <c r="A489">
        <v>4</v>
      </c>
      <c r="B489" t="s">
        <v>56</v>
      </c>
      <c r="C489" t="s">
        <v>199</v>
      </c>
      <c r="D489" t="s">
        <v>246</v>
      </c>
      <c r="E489">
        <v>23</v>
      </c>
    </row>
    <row r="490" spans="1:5">
      <c r="A490">
        <v>4</v>
      </c>
      <c r="B490" t="s">
        <v>56</v>
      </c>
      <c r="C490" t="s">
        <v>191</v>
      </c>
      <c r="D490" t="s">
        <v>243</v>
      </c>
      <c r="E490">
        <v>35.5</v>
      </c>
    </row>
    <row r="491" spans="1:5">
      <c r="A491">
        <v>4</v>
      </c>
      <c r="B491" t="s">
        <v>56</v>
      </c>
      <c r="C491" t="s">
        <v>203</v>
      </c>
      <c r="D491" t="s">
        <v>252</v>
      </c>
      <c r="E491">
        <v>0</v>
      </c>
    </row>
    <row r="492" spans="1:5">
      <c r="A492">
        <v>4</v>
      </c>
      <c r="B492" t="s">
        <v>56</v>
      </c>
      <c r="C492" t="s">
        <v>189</v>
      </c>
      <c r="D492" t="s">
        <v>241</v>
      </c>
      <c r="E492">
        <v>10</v>
      </c>
    </row>
    <row r="493" spans="1:5">
      <c r="A493">
        <v>4</v>
      </c>
      <c r="B493" t="s">
        <v>56</v>
      </c>
      <c r="C493" t="s">
        <v>197</v>
      </c>
      <c r="D493" t="s">
        <v>239</v>
      </c>
      <c r="E493">
        <v>31</v>
      </c>
    </row>
    <row r="494" spans="1:5">
      <c r="A494">
        <v>4</v>
      </c>
      <c r="B494" t="s">
        <v>56</v>
      </c>
      <c r="C494" t="s">
        <v>193</v>
      </c>
      <c r="D494" t="s">
        <v>244</v>
      </c>
      <c r="E494">
        <v>13</v>
      </c>
    </row>
    <row r="495" spans="1:5">
      <c r="A495">
        <v>4</v>
      </c>
      <c r="B495" t="s">
        <v>56</v>
      </c>
      <c r="C495" t="s">
        <v>187</v>
      </c>
      <c r="D495" t="s">
        <v>240</v>
      </c>
      <c r="E495">
        <v>25</v>
      </c>
    </row>
    <row r="496" spans="1:5">
      <c r="A496">
        <v>4</v>
      </c>
      <c r="B496" t="s">
        <v>56</v>
      </c>
      <c r="C496" t="s">
        <v>185</v>
      </c>
      <c r="E496">
        <v>0</v>
      </c>
    </row>
    <row r="497" spans="1:5">
      <c r="A497">
        <v>5</v>
      </c>
      <c r="B497" t="s">
        <v>56</v>
      </c>
      <c r="C497" t="s">
        <v>195</v>
      </c>
      <c r="D497" t="s">
        <v>238</v>
      </c>
      <c r="E497">
        <v>0</v>
      </c>
    </row>
    <row r="498" spans="1:5">
      <c r="A498">
        <v>5</v>
      </c>
      <c r="B498" t="s">
        <v>56</v>
      </c>
      <c r="C498" t="s">
        <v>189</v>
      </c>
      <c r="D498" t="s">
        <v>242</v>
      </c>
      <c r="E498">
        <v>68</v>
      </c>
    </row>
    <row r="499" spans="1:5">
      <c r="A499">
        <v>5</v>
      </c>
      <c r="B499" t="s">
        <v>56</v>
      </c>
      <c r="C499" t="s">
        <v>199</v>
      </c>
      <c r="D499" t="s">
        <v>251</v>
      </c>
      <c r="E499">
        <v>32</v>
      </c>
    </row>
    <row r="500" spans="1:5">
      <c r="A500">
        <v>5</v>
      </c>
      <c r="B500" t="s">
        <v>56</v>
      </c>
      <c r="C500" t="s">
        <v>193</v>
      </c>
      <c r="D500" t="s">
        <v>244</v>
      </c>
      <c r="E500">
        <v>12</v>
      </c>
    </row>
    <row r="501" spans="1:5">
      <c r="A501">
        <v>5</v>
      </c>
      <c r="B501" t="s">
        <v>56</v>
      </c>
      <c r="C501" t="s">
        <v>183</v>
      </c>
      <c r="D501" t="s">
        <v>253</v>
      </c>
      <c r="E501">
        <v>56</v>
      </c>
    </row>
    <row r="502" spans="1:5">
      <c r="A502">
        <v>5</v>
      </c>
      <c r="B502" t="s">
        <v>56</v>
      </c>
      <c r="C502" t="s">
        <v>185</v>
      </c>
      <c r="E502">
        <v>0</v>
      </c>
    </row>
    <row r="503" spans="1:5">
      <c r="A503">
        <v>5</v>
      </c>
      <c r="B503" t="s">
        <v>56</v>
      </c>
      <c r="C503" t="s">
        <v>197</v>
      </c>
      <c r="D503" t="s">
        <v>239</v>
      </c>
      <c r="E503">
        <v>32</v>
      </c>
    </row>
    <row r="504" spans="1:5">
      <c r="A504">
        <v>5</v>
      </c>
      <c r="B504" t="s">
        <v>56</v>
      </c>
      <c r="C504" t="s">
        <v>187</v>
      </c>
      <c r="D504" t="s">
        <v>240</v>
      </c>
      <c r="E504">
        <v>17</v>
      </c>
    </row>
    <row r="505" spans="1:5">
      <c r="A505">
        <v>5</v>
      </c>
      <c r="B505" t="s">
        <v>56</v>
      </c>
      <c r="C505" t="s">
        <v>191</v>
      </c>
      <c r="D505" t="s">
        <v>243</v>
      </c>
      <c r="E505">
        <v>32.5</v>
      </c>
    </row>
    <row r="506" spans="1:5">
      <c r="A506">
        <v>5</v>
      </c>
      <c r="B506" t="s">
        <v>56</v>
      </c>
      <c r="C506" t="s">
        <v>203</v>
      </c>
      <c r="D506" t="s">
        <v>246</v>
      </c>
      <c r="E506">
        <v>0</v>
      </c>
    </row>
    <row r="507" spans="1:5">
      <c r="A507">
        <v>5</v>
      </c>
      <c r="B507" t="s">
        <v>56</v>
      </c>
      <c r="C507" t="s">
        <v>201</v>
      </c>
      <c r="D507" t="s">
        <v>247</v>
      </c>
      <c r="E507">
        <v>21</v>
      </c>
    </row>
    <row r="508" spans="1:5">
      <c r="A508">
        <v>6</v>
      </c>
      <c r="B508" t="s">
        <v>56</v>
      </c>
      <c r="C508" t="s">
        <v>187</v>
      </c>
      <c r="D508" t="s">
        <v>240</v>
      </c>
      <c r="E508">
        <v>33</v>
      </c>
    </row>
    <row r="509" spans="1:5">
      <c r="A509">
        <v>6</v>
      </c>
      <c r="B509" t="s">
        <v>56</v>
      </c>
      <c r="C509" t="s">
        <v>201</v>
      </c>
      <c r="D509" t="s">
        <v>247</v>
      </c>
      <c r="E509">
        <v>18</v>
      </c>
    </row>
    <row r="510" spans="1:5">
      <c r="A510">
        <v>6</v>
      </c>
      <c r="B510" t="s">
        <v>56</v>
      </c>
      <c r="C510" t="s">
        <v>185</v>
      </c>
      <c r="D510" t="s">
        <v>254</v>
      </c>
      <c r="E510">
        <v>5</v>
      </c>
    </row>
    <row r="511" spans="1:5">
      <c r="A511">
        <v>6</v>
      </c>
      <c r="B511" t="s">
        <v>56</v>
      </c>
      <c r="C511" t="s">
        <v>193</v>
      </c>
      <c r="D511" t="s">
        <v>238</v>
      </c>
      <c r="E511">
        <v>30</v>
      </c>
    </row>
    <row r="512" spans="1:5">
      <c r="A512">
        <v>6</v>
      </c>
      <c r="B512" t="s">
        <v>56</v>
      </c>
      <c r="C512" t="s">
        <v>203</v>
      </c>
      <c r="D512" t="s">
        <v>246</v>
      </c>
      <c r="E512">
        <v>0</v>
      </c>
    </row>
    <row r="513" spans="1:5">
      <c r="A513">
        <v>6</v>
      </c>
      <c r="B513" t="s">
        <v>56</v>
      </c>
      <c r="C513" t="s">
        <v>197</v>
      </c>
      <c r="D513" t="s">
        <v>239</v>
      </c>
      <c r="E513">
        <v>19</v>
      </c>
    </row>
    <row r="514" spans="1:5">
      <c r="A514">
        <v>6</v>
      </c>
      <c r="B514" t="s">
        <v>56</v>
      </c>
      <c r="C514" t="s">
        <v>199</v>
      </c>
      <c r="D514" t="s">
        <v>251</v>
      </c>
      <c r="E514">
        <v>42</v>
      </c>
    </row>
    <row r="515" spans="1:5">
      <c r="A515">
        <v>6</v>
      </c>
      <c r="B515" t="s">
        <v>56</v>
      </c>
      <c r="C515" t="s">
        <v>195</v>
      </c>
      <c r="D515" t="s">
        <v>252</v>
      </c>
      <c r="E515">
        <v>0</v>
      </c>
    </row>
    <row r="516" spans="1:5">
      <c r="A516">
        <v>6</v>
      </c>
      <c r="B516" t="s">
        <v>56</v>
      </c>
      <c r="C516" t="s">
        <v>183</v>
      </c>
      <c r="D516" t="s">
        <v>253</v>
      </c>
      <c r="E516">
        <v>44</v>
      </c>
    </row>
    <row r="517" spans="1:5">
      <c r="A517">
        <v>6</v>
      </c>
      <c r="B517" t="s">
        <v>56</v>
      </c>
      <c r="C517" t="s">
        <v>189</v>
      </c>
      <c r="D517" t="s">
        <v>242</v>
      </c>
      <c r="E517">
        <v>40</v>
      </c>
    </row>
    <row r="518" spans="1:5">
      <c r="A518">
        <v>6</v>
      </c>
      <c r="B518" t="s">
        <v>56</v>
      </c>
      <c r="C518" t="s">
        <v>191</v>
      </c>
      <c r="D518" t="s">
        <v>243</v>
      </c>
      <c r="E518">
        <v>46.5</v>
      </c>
    </row>
    <row r="519" spans="1:5">
      <c r="A519">
        <v>7</v>
      </c>
      <c r="B519" t="s">
        <v>56</v>
      </c>
      <c r="C519" t="s">
        <v>189</v>
      </c>
      <c r="D519" t="s">
        <v>242</v>
      </c>
      <c r="E519">
        <v>25</v>
      </c>
    </row>
    <row r="520" spans="1:5">
      <c r="A520">
        <v>7</v>
      </c>
      <c r="B520" t="s">
        <v>56</v>
      </c>
      <c r="C520" t="s">
        <v>183</v>
      </c>
      <c r="D520" t="s">
        <v>253</v>
      </c>
      <c r="E520">
        <v>36</v>
      </c>
    </row>
    <row r="521" spans="1:5">
      <c r="A521">
        <v>7</v>
      </c>
      <c r="B521" t="s">
        <v>56</v>
      </c>
      <c r="C521" t="s">
        <v>191</v>
      </c>
      <c r="D521" t="s">
        <v>243</v>
      </c>
      <c r="E521">
        <v>20.5</v>
      </c>
    </row>
    <row r="522" spans="1:5">
      <c r="A522">
        <v>7</v>
      </c>
      <c r="B522" t="s">
        <v>56</v>
      </c>
      <c r="C522" t="s">
        <v>195</v>
      </c>
      <c r="D522" t="s">
        <v>252</v>
      </c>
      <c r="E522">
        <v>0</v>
      </c>
    </row>
    <row r="523" spans="1:5">
      <c r="A523">
        <v>7</v>
      </c>
      <c r="B523" t="s">
        <v>56</v>
      </c>
      <c r="C523" t="s">
        <v>185</v>
      </c>
      <c r="E523">
        <v>0</v>
      </c>
    </row>
    <row r="524" spans="1:5">
      <c r="A524">
        <v>7</v>
      </c>
      <c r="B524" t="s">
        <v>56</v>
      </c>
      <c r="C524" t="s">
        <v>199</v>
      </c>
      <c r="D524" t="s">
        <v>251</v>
      </c>
      <c r="E524">
        <v>19</v>
      </c>
    </row>
    <row r="525" spans="1:5">
      <c r="A525">
        <v>7</v>
      </c>
      <c r="B525" t="s">
        <v>56</v>
      </c>
      <c r="C525" t="s">
        <v>201</v>
      </c>
      <c r="D525" t="s">
        <v>246</v>
      </c>
      <c r="E525">
        <v>26</v>
      </c>
    </row>
    <row r="526" spans="1:5">
      <c r="A526">
        <v>7</v>
      </c>
      <c r="B526" t="s">
        <v>56</v>
      </c>
      <c r="C526" t="s">
        <v>193</v>
      </c>
      <c r="D526" t="s">
        <v>238</v>
      </c>
      <c r="E526">
        <v>15</v>
      </c>
    </row>
    <row r="527" spans="1:5">
      <c r="A527">
        <v>7</v>
      </c>
      <c r="B527" t="s">
        <v>56</v>
      </c>
      <c r="C527" t="s">
        <v>197</v>
      </c>
      <c r="D527" t="s">
        <v>239</v>
      </c>
      <c r="E527">
        <v>36</v>
      </c>
    </row>
    <row r="528" spans="1:5">
      <c r="A528">
        <v>7</v>
      </c>
      <c r="B528" t="s">
        <v>56</v>
      </c>
      <c r="C528" t="s">
        <v>187</v>
      </c>
      <c r="D528" t="s">
        <v>240</v>
      </c>
      <c r="E528">
        <v>39</v>
      </c>
    </row>
    <row r="529" spans="1:5">
      <c r="A529">
        <v>7</v>
      </c>
      <c r="B529" t="s">
        <v>56</v>
      </c>
      <c r="C529" t="s">
        <v>203</v>
      </c>
      <c r="D529" t="s">
        <v>244</v>
      </c>
      <c r="E529">
        <v>0</v>
      </c>
    </row>
    <row r="530" spans="1:5">
      <c r="A530">
        <v>8</v>
      </c>
      <c r="B530" t="s">
        <v>56</v>
      </c>
      <c r="C530" t="s">
        <v>197</v>
      </c>
      <c r="D530" t="s">
        <v>239</v>
      </c>
      <c r="E530">
        <v>34</v>
      </c>
    </row>
    <row r="531" spans="1:5">
      <c r="A531">
        <v>8</v>
      </c>
      <c r="B531" t="s">
        <v>56</v>
      </c>
      <c r="C531" t="s">
        <v>189</v>
      </c>
      <c r="D531" t="s">
        <v>243</v>
      </c>
      <c r="E531">
        <v>5</v>
      </c>
    </row>
    <row r="532" spans="1:5">
      <c r="A532">
        <v>8</v>
      </c>
      <c r="B532" t="s">
        <v>56</v>
      </c>
      <c r="C532" t="s">
        <v>199</v>
      </c>
      <c r="D532" t="s">
        <v>251</v>
      </c>
      <c r="E532">
        <v>34</v>
      </c>
    </row>
    <row r="533" spans="1:5">
      <c r="A533">
        <v>8</v>
      </c>
      <c r="B533" t="s">
        <v>56</v>
      </c>
      <c r="C533" t="s">
        <v>193</v>
      </c>
      <c r="D533" t="s">
        <v>238</v>
      </c>
      <c r="E533">
        <v>8</v>
      </c>
    </row>
    <row r="534" spans="1:5">
      <c r="A534">
        <v>8</v>
      </c>
      <c r="B534" t="s">
        <v>56</v>
      </c>
      <c r="C534" t="s">
        <v>185</v>
      </c>
      <c r="D534" t="s">
        <v>254</v>
      </c>
      <c r="E534">
        <v>5</v>
      </c>
    </row>
    <row r="535" spans="1:5">
      <c r="A535">
        <v>8</v>
      </c>
      <c r="B535" t="s">
        <v>56</v>
      </c>
      <c r="C535" t="s">
        <v>191</v>
      </c>
      <c r="D535" t="s">
        <v>246</v>
      </c>
      <c r="E535">
        <v>46.5</v>
      </c>
    </row>
    <row r="536" spans="1:5">
      <c r="A536">
        <v>8</v>
      </c>
      <c r="B536" t="s">
        <v>56</v>
      </c>
      <c r="C536" t="s">
        <v>203</v>
      </c>
      <c r="D536" t="s">
        <v>244</v>
      </c>
      <c r="E536">
        <v>0</v>
      </c>
    </row>
    <row r="537" spans="1:5">
      <c r="A537">
        <v>8</v>
      </c>
      <c r="B537" t="s">
        <v>56</v>
      </c>
      <c r="C537" t="s">
        <v>201</v>
      </c>
      <c r="D537" t="s">
        <v>247</v>
      </c>
      <c r="E537">
        <v>33</v>
      </c>
    </row>
    <row r="538" spans="1:5">
      <c r="A538">
        <v>8</v>
      </c>
      <c r="B538" t="s">
        <v>56</v>
      </c>
      <c r="C538" t="s">
        <v>183</v>
      </c>
      <c r="D538" t="s">
        <v>253</v>
      </c>
      <c r="E538">
        <v>46</v>
      </c>
    </row>
    <row r="539" spans="1:5">
      <c r="A539">
        <v>8</v>
      </c>
      <c r="B539" t="s">
        <v>56</v>
      </c>
      <c r="C539" t="s">
        <v>195</v>
      </c>
      <c r="D539" t="s">
        <v>252</v>
      </c>
      <c r="E539">
        <v>0</v>
      </c>
    </row>
    <row r="540" spans="1:5">
      <c r="A540">
        <v>8</v>
      </c>
      <c r="B540" t="s">
        <v>56</v>
      </c>
      <c r="C540" t="s">
        <v>187</v>
      </c>
      <c r="D540" t="s">
        <v>240</v>
      </c>
      <c r="E540">
        <v>30</v>
      </c>
    </row>
    <row r="541" spans="1:5">
      <c r="A541">
        <v>9</v>
      </c>
      <c r="B541" t="s">
        <v>56</v>
      </c>
      <c r="C541" t="s">
        <v>203</v>
      </c>
      <c r="D541" t="s">
        <v>244</v>
      </c>
      <c r="E541">
        <v>0</v>
      </c>
    </row>
    <row r="542" spans="1:5">
      <c r="A542">
        <v>9</v>
      </c>
      <c r="B542" t="s">
        <v>56</v>
      </c>
      <c r="C542" t="s">
        <v>193</v>
      </c>
      <c r="D542" t="s">
        <v>238</v>
      </c>
      <c r="E542">
        <v>12</v>
      </c>
    </row>
    <row r="543" spans="1:5">
      <c r="A543">
        <v>9</v>
      </c>
      <c r="B543" t="s">
        <v>56</v>
      </c>
      <c r="C543" t="s">
        <v>197</v>
      </c>
      <c r="D543" t="s">
        <v>239</v>
      </c>
      <c r="E543">
        <v>15</v>
      </c>
    </row>
    <row r="544" spans="1:5">
      <c r="A544">
        <v>9</v>
      </c>
      <c r="B544" t="s">
        <v>56</v>
      </c>
      <c r="C544" t="s">
        <v>187</v>
      </c>
      <c r="D544" t="s">
        <v>240</v>
      </c>
      <c r="E544">
        <v>20</v>
      </c>
    </row>
    <row r="545" spans="1:5">
      <c r="A545">
        <v>9</v>
      </c>
      <c r="B545" t="s">
        <v>56</v>
      </c>
      <c r="C545" t="s">
        <v>195</v>
      </c>
      <c r="D545" t="s">
        <v>254</v>
      </c>
      <c r="E545">
        <v>0</v>
      </c>
    </row>
    <row r="546" spans="1:5">
      <c r="A546">
        <v>9</v>
      </c>
      <c r="B546" t="s">
        <v>56</v>
      </c>
      <c r="C546" t="s">
        <v>183</v>
      </c>
      <c r="D546" t="s">
        <v>253</v>
      </c>
      <c r="E546">
        <v>54</v>
      </c>
    </row>
    <row r="547" spans="1:5">
      <c r="A547">
        <v>9</v>
      </c>
      <c r="B547" t="s">
        <v>56</v>
      </c>
      <c r="C547" t="s">
        <v>189</v>
      </c>
      <c r="D547" t="s">
        <v>243</v>
      </c>
      <c r="E547">
        <v>20</v>
      </c>
    </row>
    <row r="548" spans="1:5">
      <c r="A548">
        <v>9</v>
      </c>
      <c r="B548" t="s">
        <v>56</v>
      </c>
      <c r="C548" t="s">
        <v>199</v>
      </c>
      <c r="D548" t="s">
        <v>251</v>
      </c>
      <c r="E548">
        <v>22</v>
      </c>
    </row>
    <row r="549" spans="1:5">
      <c r="A549">
        <v>9</v>
      </c>
      <c r="B549" t="s">
        <v>56</v>
      </c>
      <c r="C549" t="s">
        <v>185</v>
      </c>
      <c r="E549">
        <v>0</v>
      </c>
    </row>
    <row r="550" spans="1:5">
      <c r="A550">
        <v>9</v>
      </c>
      <c r="B550" t="s">
        <v>56</v>
      </c>
      <c r="C550" t="s">
        <v>201</v>
      </c>
      <c r="D550" t="s">
        <v>247</v>
      </c>
      <c r="E550">
        <v>26</v>
      </c>
    </row>
    <row r="551" spans="1:5">
      <c r="A551">
        <v>9</v>
      </c>
      <c r="B551" t="s">
        <v>56</v>
      </c>
      <c r="C551" t="s">
        <v>191</v>
      </c>
      <c r="D551" t="s">
        <v>246</v>
      </c>
      <c r="E551">
        <v>45</v>
      </c>
    </row>
    <row r="552" spans="1:5">
      <c r="A552">
        <v>10</v>
      </c>
      <c r="B552" t="s">
        <v>56</v>
      </c>
      <c r="C552" t="s">
        <v>193</v>
      </c>
      <c r="D552" t="s">
        <v>255</v>
      </c>
      <c r="E552">
        <v>12</v>
      </c>
    </row>
    <row r="553" spans="1:5">
      <c r="A553">
        <v>10</v>
      </c>
      <c r="B553" t="s">
        <v>56</v>
      </c>
      <c r="C553" t="s">
        <v>195</v>
      </c>
      <c r="D553" t="s">
        <v>254</v>
      </c>
      <c r="E553">
        <v>0</v>
      </c>
    </row>
    <row r="554" spans="1:5">
      <c r="A554">
        <v>10</v>
      </c>
      <c r="B554" t="s">
        <v>56</v>
      </c>
      <c r="C554" t="s">
        <v>197</v>
      </c>
      <c r="D554" t="s">
        <v>243</v>
      </c>
      <c r="E554">
        <v>30</v>
      </c>
    </row>
    <row r="555" spans="1:5">
      <c r="A555">
        <v>10</v>
      </c>
      <c r="B555" t="s">
        <v>56</v>
      </c>
      <c r="C555" t="s">
        <v>203</v>
      </c>
      <c r="D555" t="s">
        <v>244</v>
      </c>
      <c r="E555">
        <v>0</v>
      </c>
    </row>
    <row r="556" spans="1:5">
      <c r="A556">
        <v>10</v>
      </c>
      <c r="B556" t="s">
        <v>56</v>
      </c>
      <c r="C556" t="s">
        <v>201</v>
      </c>
      <c r="D556" t="s">
        <v>247</v>
      </c>
      <c r="E556">
        <v>23</v>
      </c>
    </row>
    <row r="557" spans="1:5">
      <c r="A557">
        <v>10</v>
      </c>
      <c r="B557" t="s">
        <v>56</v>
      </c>
      <c r="C557" t="s">
        <v>191</v>
      </c>
      <c r="D557" t="s">
        <v>246</v>
      </c>
      <c r="E557">
        <v>44.5</v>
      </c>
    </row>
    <row r="558" spans="1:5">
      <c r="A558">
        <v>10</v>
      </c>
      <c r="B558" t="s">
        <v>56</v>
      </c>
      <c r="C558" t="s">
        <v>199</v>
      </c>
      <c r="D558" t="s">
        <v>251</v>
      </c>
      <c r="E558">
        <v>27</v>
      </c>
    </row>
    <row r="559" spans="1:5">
      <c r="A559">
        <v>10</v>
      </c>
      <c r="B559" t="s">
        <v>56</v>
      </c>
      <c r="C559" t="s">
        <v>183</v>
      </c>
      <c r="D559" t="s">
        <v>253</v>
      </c>
      <c r="E559">
        <v>12</v>
      </c>
    </row>
    <row r="560" spans="1:5">
      <c r="A560">
        <v>10</v>
      </c>
      <c r="B560" t="s">
        <v>56</v>
      </c>
      <c r="C560" t="s">
        <v>187</v>
      </c>
      <c r="D560" t="s">
        <v>240</v>
      </c>
      <c r="E560">
        <v>22</v>
      </c>
    </row>
    <row r="561" spans="1:5">
      <c r="A561">
        <v>10</v>
      </c>
      <c r="B561" t="s">
        <v>56</v>
      </c>
      <c r="C561" t="s">
        <v>185</v>
      </c>
      <c r="E561">
        <v>0</v>
      </c>
    </row>
    <row r="562" spans="1:5">
      <c r="A562">
        <v>10</v>
      </c>
      <c r="B562" t="s">
        <v>56</v>
      </c>
      <c r="C562" t="s">
        <v>189</v>
      </c>
      <c r="D562" t="s">
        <v>242</v>
      </c>
      <c r="E562">
        <v>28</v>
      </c>
    </row>
    <row r="563" spans="1:5">
      <c r="A563">
        <v>11</v>
      </c>
      <c r="B563" t="s">
        <v>56</v>
      </c>
      <c r="C563" t="s">
        <v>187</v>
      </c>
      <c r="D563" t="s">
        <v>240</v>
      </c>
      <c r="E563">
        <v>9</v>
      </c>
    </row>
    <row r="564" spans="1:5">
      <c r="A564">
        <v>11</v>
      </c>
      <c r="B564" t="s">
        <v>56</v>
      </c>
      <c r="C564" t="s">
        <v>193</v>
      </c>
      <c r="D564" t="s">
        <v>238</v>
      </c>
      <c r="E564">
        <v>6</v>
      </c>
    </row>
    <row r="565" spans="1:5">
      <c r="A565">
        <v>11</v>
      </c>
      <c r="B565" t="s">
        <v>56</v>
      </c>
      <c r="C565" t="s">
        <v>197</v>
      </c>
      <c r="D565" t="s">
        <v>243</v>
      </c>
      <c r="E565">
        <v>31</v>
      </c>
    </row>
    <row r="566" spans="1:5">
      <c r="A566">
        <v>11</v>
      </c>
      <c r="B566" t="s">
        <v>56</v>
      </c>
      <c r="C566" t="s">
        <v>201</v>
      </c>
      <c r="D566" t="s">
        <v>239</v>
      </c>
      <c r="E566">
        <v>23</v>
      </c>
    </row>
    <row r="567" spans="1:5">
      <c r="A567">
        <v>11</v>
      </c>
      <c r="B567" t="s">
        <v>56</v>
      </c>
      <c r="C567" t="s">
        <v>203</v>
      </c>
      <c r="D567" t="s">
        <v>255</v>
      </c>
      <c r="E567">
        <v>0</v>
      </c>
    </row>
    <row r="568" spans="1:5">
      <c r="A568">
        <v>11</v>
      </c>
      <c r="B568" t="s">
        <v>56</v>
      </c>
      <c r="C568" t="s">
        <v>191</v>
      </c>
      <c r="D568" t="s">
        <v>246</v>
      </c>
      <c r="E568">
        <v>31</v>
      </c>
    </row>
    <row r="569" spans="1:5">
      <c r="A569">
        <v>11</v>
      </c>
      <c r="B569" t="s">
        <v>56</v>
      </c>
      <c r="C569" t="s">
        <v>199</v>
      </c>
      <c r="D569" t="s">
        <v>251</v>
      </c>
      <c r="E569">
        <v>38</v>
      </c>
    </row>
    <row r="570" spans="1:5">
      <c r="A570">
        <v>11</v>
      </c>
      <c r="B570" t="s">
        <v>56</v>
      </c>
      <c r="C570" t="s">
        <v>185</v>
      </c>
      <c r="D570" t="s">
        <v>254</v>
      </c>
      <c r="E570">
        <v>5</v>
      </c>
    </row>
    <row r="571" spans="1:5">
      <c r="A571">
        <v>11</v>
      </c>
      <c r="B571" t="s">
        <v>56</v>
      </c>
      <c r="C571" t="s">
        <v>189</v>
      </c>
      <c r="D571" t="s">
        <v>242</v>
      </c>
      <c r="E571">
        <v>30</v>
      </c>
    </row>
    <row r="572" spans="1:5">
      <c r="A572">
        <v>11</v>
      </c>
      <c r="B572" t="s">
        <v>56</v>
      </c>
      <c r="C572" t="s">
        <v>183</v>
      </c>
      <c r="D572" t="s">
        <v>253</v>
      </c>
      <c r="E572">
        <v>32</v>
      </c>
    </row>
    <row r="573" spans="1:5">
      <c r="A573">
        <v>11</v>
      </c>
      <c r="B573" t="s">
        <v>56</v>
      </c>
      <c r="C573" t="s">
        <v>195</v>
      </c>
      <c r="D573" t="s">
        <v>247</v>
      </c>
      <c r="E573">
        <v>0</v>
      </c>
    </row>
    <row r="574" spans="1:5">
      <c r="A574">
        <v>12</v>
      </c>
      <c r="B574" t="s">
        <v>56</v>
      </c>
      <c r="C574" t="s">
        <v>185</v>
      </c>
      <c r="E574">
        <v>0</v>
      </c>
    </row>
    <row r="575" spans="1:5">
      <c r="A575">
        <v>12</v>
      </c>
      <c r="B575" t="s">
        <v>56</v>
      </c>
      <c r="C575" t="s">
        <v>191</v>
      </c>
      <c r="D575" t="s">
        <v>246</v>
      </c>
      <c r="E575">
        <v>62</v>
      </c>
    </row>
    <row r="576" spans="1:5">
      <c r="A576">
        <v>12</v>
      </c>
      <c r="B576" t="s">
        <v>56</v>
      </c>
      <c r="C576" t="s">
        <v>183</v>
      </c>
      <c r="D576" t="s">
        <v>253</v>
      </c>
      <c r="E576">
        <v>40</v>
      </c>
    </row>
    <row r="577" spans="1:5">
      <c r="A577">
        <v>12</v>
      </c>
      <c r="B577" t="s">
        <v>56</v>
      </c>
      <c r="C577" t="s">
        <v>193</v>
      </c>
      <c r="D577" t="s">
        <v>255</v>
      </c>
      <c r="E577">
        <v>24</v>
      </c>
    </row>
    <row r="578" spans="1:5">
      <c r="A578">
        <v>12</v>
      </c>
      <c r="B578" t="s">
        <v>56</v>
      </c>
      <c r="C578" t="s">
        <v>195</v>
      </c>
      <c r="D578" t="s">
        <v>252</v>
      </c>
      <c r="E578">
        <v>0</v>
      </c>
    </row>
    <row r="579" spans="1:5">
      <c r="A579">
        <v>12</v>
      </c>
      <c r="B579" t="s">
        <v>56</v>
      </c>
      <c r="C579" t="s">
        <v>187</v>
      </c>
      <c r="D579" t="s">
        <v>240</v>
      </c>
      <c r="E579">
        <v>14</v>
      </c>
    </row>
    <row r="580" spans="1:5">
      <c r="A580">
        <v>12</v>
      </c>
      <c r="B580" t="s">
        <v>56</v>
      </c>
      <c r="C580" t="s">
        <v>199</v>
      </c>
      <c r="D580" t="s">
        <v>251</v>
      </c>
      <c r="E580">
        <v>23</v>
      </c>
    </row>
    <row r="581" spans="1:5">
      <c r="A581">
        <v>12</v>
      </c>
      <c r="B581" t="s">
        <v>56</v>
      </c>
      <c r="C581" t="s">
        <v>201</v>
      </c>
      <c r="D581" t="s">
        <v>239</v>
      </c>
      <c r="E581">
        <v>20</v>
      </c>
    </row>
    <row r="582" spans="1:5">
      <c r="A582">
        <v>12</v>
      </c>
      <c r="B582" t="s">
        <v>56</v>
      </c>
      <c r="C582" t="s">
        <v>197</v>
      </c>
      <c r="D582" t="s">
        <v>243</v>
      </c>
      <c r="E582">
        <v>23</v>
      </c>
    </row>
    <row r="583" spans="1:5">
      <c r="A583">
        <v>12</v>
      </c>
      <c r="B583" t="s">
        <v>56</v>
      </c>
      <c r="C583" t="s">
        <v>189</v>
      </c>
      <c r="D583" t="s">
        <v>242</v>
      </c>
      <c r="E583">
        <v>10</v>
      </c>
    </row>
    <row r="584" spans="1:5">
      <c r="A584">
        <v>12</v>
      </c>
      <c r="B584" t="s">
        <v>56</v>
      </c>
      <c r="C584" t="s">
        <v>203</v>
      </c>
      <c r="D584" t="s">
        <v>254</v>
      </c>
      <c r="E584">
        <v>0</v>
      </c>
    </row>
    <row r="585" spans="1:5">
      <c r="A585">
        <v>13</v>
      </c>
      <c r="B585" t="s">
        <v>56</v>
      </c>
      <c r="C585" t="s">
        <v>199</v>
      </c>
      <c r="D585" t="s">
        <v>251</v>
      </c>
      <c r="E585">
        <v>23</v>
      </c>
    </row>
    <row r="586" spans="1:5">
      <c r="A586">
        <v>13</v>
      </c>
      <c r="B586" t="s">
        <v>56</v>
      </c>
      <c r="C586" t="s">
        <v>189</v>
      </c>
      <c r="D586" t="s">
        <v>242</v>
      </c>
      <c r="E586">
        <v>40</v>
      </c>
    </row>
    <row r="587" spans="1:5">
      <c r="A587">
        <v>13</v>
      </c>
      <c r="B587" t="s">
        <v>56</v>
      </c>
      <c r="C587" t="s">
        <v>193</v>
      </c>
      <c r="D587" t="s">
        <v>255</v>
      </c>
      <c r="E587">
        <v>6</v>
      </c>
    </row>
    <row r="588" spans="1:5">
      <c r="A588">
        <v>13</v>
      </c>
      <c r="B588" t="s">
        <v>56</v>
      </c>
      <c r="C588" t="s">
        <v>191</v>
      </c>
      <c r="D588" t="s">
        <v>246</v>
      </c>
      <c r="E588">
        <v>48</v>
      </c>
    </row>
    <row r="589" spans="1:5">
      <c r="A589">
        <v>13</v>
      </c>
      <c r="B589" t="s">
        <v>56</v>
      </c>
      <c r="C589" t="s">
        <v>195</v>
      </c>
      <c r="D589" t="s">
        <v>252</v>
      </c>
      <c r="E589">
        <v>0</v>
      </c>
    </row>
    <row r="590" spans="1:5">
      <c r="A590">
        <v>13</v>
      </c>
      <c r="B590" t="s">
        <v>56</v>
      </c>
      <c r="C590" t="s">
        <v>185</v>
      </c>
      <c r="D590" t="s">
        <v>241</v>
      </c>
      <c r="E590">
        <v>5</v>
      </c>
    </row>
    <row r="591" spans="1:5">
      <c r="A591">
        <v>13</v>
      </c>
      <c r="B591" t="s">
        <v>56</v>
      </c>
      <c r="C591" t="s">
        <v>187</v>
      </c>
      <c r="D591" t="s">
        <v>240</v>
      </c>
      <c r="E591">
        <v>26</v>
      </c>
    </row>
    <row r="592" spans="1:5">
      <c r="A592">
        <v>13</v>
      </c>
      <c r="B592" t="s">
        <v>56</v>
      </c>
      <c r="C592" t="s">
        <v>197</v>
      </c>
      <c r="D592" t="s">
        <v>249</v>
      </c>
      <c r="E592">
        <v>20</v>
      </c>
    </row>
    <row r="593" spans="1:5">
      <c r="A593">
        <v>13</v>
      </c>
      <c r="B593" t="s">
        <v>56</v>
      </c>
      <c r="C593" t="s">
        <v>203</v>
      </c>
      <c r="D593" t="s">
        <v>244</v>
      </c>
      <c r="E593">
        <v>0</v>
      </c>
    </row>
    <row r="594" spans="1:5">
      <c r="A594">
        <v>13</v>
      </c>
      <c r="B594" t="s">
        <v>56</v>
      </c>
      <c r="C594" t="s">
        <v>183</v>
      </c>
      <c r="D594" t="s">
        <v>253</v>
      </c>
      <c r="E594">
        <v>24</v>
      </c>
    </row>
    <row r="595" spans="1:5">
      <c r="A595">
        <v>13</v>
      </c>
      <c r="B595" t="s">
        <v>56</v>
      </c>
      <c r="C595" t="s">
        <v>201</v>
      </c>
      <c r="D595" t="s">
        <v>239</v>
      </c>
      <c r="E595">
        <v>28</v>
      </c>
    </row>
    <row r="596" spans="1:5">
      <c r="A596">
        <v>14</v>
      </c>
      <c r="B596" t="s">
        <v>56</v>
      </c>
      <c r="C596" t="s">
        <v>201</v>
      </c>
      <c r="D596" t="s">
        <v>247</v>
      </c>
      <c r="E596">
        <v>22</v>
      </c>
    </row>
    <row r="597" spans="1:5">
      <c r="A597">
        <v>14</v>
      </c>
      <c r="B597" t="s">
        <v>56</v>
      </c>
      <c r="C597" t="s">
        <v>195</v>
      </c>
      <c r="D597" t="s">
        <v>256</v>
      </c>
      <c r="E597">
        <v>0</v>
      </c>
    </row>
    <row r="598" spans="1:5">
      <c r="A598">
        <v>14</v>
      </c>
      <c r="B598" t="s">
        <v>56</v>
      </c>
      <c r="C598" t="s">
        <v>199</v>
      </c>
      <c r="D598" t="s">
        <v>254</v>
      </c>
      <c r="E598">
        <v>20</v>
      </c>
    </row>
    <row r="599" spans="1:5">
      <c r="A599">
        <v>14</v>
      </c>
      <c r="B599" t="s">
        <v>56</v>
      </c>
      <c r="C599" t="s">
        <v>185</v>
      </c>
      <c r="D599" t="s">
        <v>245</v>
      </c>
      <c r="E599">
        <v>5</v>
      </c>
    </row>
    <row r="600" spans="1:5">
      <c r="A600">
        <v>14</v>
      </c>
      <c r="B600" t="s">
        <v>56</v>
      </c>
      <c r="C600" t="s">
        <v>203</v>
      </c>
      <c r="D600" t="s">
        <v>252</v>
      </c>
      <c r="E600">
        <v>0</v>
      </c>
    </row>
    <row r="601" spans="1:5">
      <c r="A601">
        <v>14</v>
      </c>
      <c r="B601" t="s">
        <v>56</v>
      </c>
      <c r="C601" t="s">
        <v>197</v>
      </c>
      <c r="D601" t="s">
        <v>243</v>
      </c>
      <c r="E601">
        <v>25</v>
      </c>
    </row>
    <row r="602" spans="1:5">
      <c r="A602">
        <v>14</v>
      </c>
      <c r="B602" t="s">
        <v>56</v>
      </c>
      <c r="C602" t="s">
        <v>193</v>
      </c>
      <c r="D602" t="s">
        <v>244</v>
      </c>
      <c r="E602">
        <v>7</v>
      </c>
    </row>
    <row r="603" spans="1:5">
      <c r="A603">
        <v>14</v>
      </c>
      <c r="B603" t="s">
        <v>56</v>
      </c>
      <c r="C603" t="s">
        <v>191</v>
      </c>
      <c r="D603" t="s">
        <v>246</v>
      </c>
      <c r="E603">
        <v>28.5</v>
      </c>
    </row>
    <row r="604" spans="1:5">
      <c r="A604">
        <v>14</v>
      </c>
      <c r="B604" t="s">
        <v>56</v>
      </c>
      <c r="C604" t="s">
        <v>183</v>
      </c>
      <c r="D604" t="s">
        <v>253</v>
      </c>
      <c r="E604">
        <v>2</v>
      </c>
    </row>
    <row r="605" spans="1:5">
      <c r="A605">
        <v>14</v>
      </c>
      <c r="B605" t="s">
        <v>56</v>
      </c>
      <c r="C605" t="s">
        <v>189</v>
      </c>
      <c r="D605" t="s">
        <v>242</v>
      </c>
      <c r="E605">
        <v>28</v>
      </c>
    </row>
    <row r="606" spans="1:5">
      <c r="A606">
        <v>14</v>
      </c>
      <c r="B606" t="s">
        <v>56</v>
      </c>
      <c r="C606" t="s">
        <v>187</v>
      </c>
      <c r="D606" t="s">
        <v>238</v>
      </c>
      <c r="E606">
        <v>26</v>
      </c>
    </row>
    <row r="607" spans="1:5">
      <c r="A607">
        <v>15</v>
      </c>
      <c r="B607" t="s">
        <v>56</v>
      </c>
      <c r="C607" t="s">
        <v>189</v>
      </c>
      <c r="D607" t="s">
        <v>249</v>
      </c>
      <c r="E607">
        <v>38</v>
      </c>
    </row>
    <row r="608" spans="1:5">
      <c r="A608">
        <v>15</v>
      </c>
      <c r="B608" t="s">
        <v>56</v>
      </c>
      <c r="C608" t="s">
        <v>201</v>
      </c>
      <c r="D608" t="s">
        <v>251</v>
      </c>
      <c r="E608">
        <v>31</v>
      </c>
    </row>
    <row r="609" spans="1:5">
      <c r="A609">
        <v>15</v>
      </c>
      <c r="B609" t="s">
        <v>56</v>
      </c>
      <c r="C609" t="s">
        <v>185</v>
      </c>
      <c r="E609">
        <v>0</v>
      </c>
    </row>
    <row r="610" spans="1:5">
      <c r="A610">
        <v>15</v>
      </c>
      <c r="B610" t="s">
        <v>56</v>
      </c>
      <c r="C610" t="s">
        <v>191</v>
      </c>
      <c r="D610" t="s">
        <v>243</v>
      </c>
      <c r="E610">
        <v>18.5</v>
      </c>
    </row>
    <row r="611" spans="1:5">
      <c r="A611">
        <v>15</v>
      </c>
      <c r="B611" t="s">
        <v>56</v>
      </c>
      <c r="C611" t="s">
        <v>203</v>
      </c>
      <c r="D611" t="s">
        <v>254</v>
      </c>
      <c r="E611">
        <v>0</v>
      </c>
    </row>
    <row r="612" spans="1:5">
      <c r="A612">
        <v>15</v>
      </c>
      <c r="B612" t="s">
        <v>56</v>
      </c>
      <c r="C612" t="s">
        <v>199</v>
      </c>
      <c r="D612" t="s">
        <v>257</v>
      </c>
      <c r="E612">
        <v>13</v>
      </c>
    </row>
    <row r="613" spans="1:5">
      <c r="A613">
        <v>15</v>
      </c>
      <c r="B613" t="s">
        <v>56</v>
      </c>
      <c r="C613" t="s">
        <v>187</v>
      </c>
      <c r="D613" t="s">
        <v>240</v>
      </c>
      <c r="E613">
        <v>34</v>
      </c>
    </row>
    <row r="614" spans="1:5">
      <c r="A614">
        <v>15</v>
      </c>
      <c r="B614" t="s">
        <v>56</v>
      </c>
      <c r="C614" t="s">
        <v>195</v>
      </c>
      <c r="D614" t="s">
        <v>256</v>
      </c>
      <c r="E614">
        <v>0</v>
      </c>
    </row>
    <row r="615" spans="1:5">
      <c r="A615">
        <v>15</v>
      </c>
      <c r="B615" t="s">
        <v>56</v>
      </c>
      <c r="C615" t="s">
        <v>197</v>
      </c>
      <c r="D615" t="s">
        <v>239</v>
      </c>
      <c r="E615">
        <v>33</v>
      </c>
    </row>
    <row r="616" spans="1:5">
      <c r="A616">
        <v>15</v>
      </c>
      <c r="B616" t="s">
        <v>56</v>
      </c>
      <c r="C616" t="s">
        <v>193</v>
      </c>
      <c r="D616" t="s">
        <v>255</v>
      </c>
      <c r="E616">
        <v>7</v>
      </c>
    </row>
    <row r="617" spans="1:5">
      <c r="A617">
        <v>15</v>
      </c>
      <c r="B617" t="s">
        <v>56</v>
      </c>
      <c r="C617" t="s">
        <v>183</v>
      </c>
      <c r="D617" t="s">
        <v>247</v>
      </c>
      <c r="E617">
        <v>18</v>
      </c>
    </row>
    <row r="618" spans="1:5">
      <c r="A618">
        <v>16</v>
      </c>
      <c r="B618" t="s">
        <v>56</v>
      </c>
      <c r="C618" t="s">
        <v>187</v>
      </c>
      <c r="D618" t="s">
        <v>240</v>
      </c>
      <c r="E618">
        <v>7</v>
      </c>
    </row>
    <row r="619" spans="1:5">
      <c r="A619">
        <v>16</v>
      </c>
      <c r="B619" t="s">
        <v>56</v>
      </c>
      <c r="C619" t="s">
        <v>193</v>
      </c>
      <c r="D619" t="s">
        <v>238</v>
      </c>
      <c r="E619">
        <v>7</v>
      </c>
    </row>
    <row r="620" spans="1:5">
      <c r="A620">
        <v>16</v>
      </c>
      <c r="B620" t="s">
        <v>56</v>
      </c>
      <c r="C620" t="s">
        <v>195</v>
      </c>
      <c r="D620" t="s">
        <v>252</v>
      </c>
      <c r="E620">
        <v>0</v>
      </c>
    </row>
    <row r="621" spans="1:5">
      <c r="A621">
        <v>16</v>
      </c>
      <c r="B621" t="s">
        <v>56</v>
      </c>
      <c r="C621" t="s">
        <v>183</v>
      </c>
      <c r="D621" t="s">
        <v>253</v>
      </c>
      <c r="E621">
        <v>10</v>
      </c>
    </row>
    <row r="622" spans="1:5">
      <c r="A622">
        <v>16</v>
      </c>
      <c r="B622" t="s">
        <v>56</v>
      </c>
      <c r="C622" t="s">
        <v>201</v>
      </c>
      <c r="D622" t="s">
        <v>251</v>
      </c>
      <c r="E622">
        <v>20</v>
      </c>
    </row>
    <row r="623" spans="1:5">
      <c r="A623">
        <v>16</v>
      </c>
      <c r="B623" t="s">
        <v>56</v>
      </c>
      <c r="C623" t="s">
        <v>197</v>
      </c>
      <c r="D623" t="s">
        <v>239</v>
      </c>
      <c r="E623">
        <v>22</v>
      </c>
    </row>
    <row r="624" spans="1:5">
      <c r="A624">
        <v>16</v>
      </c>
      <c r="B624" t="s">
        <v>56</v>
      </c>
      <c r="C624" t="s">
        <v>199</v>
      </c>
      <c r="D624" t="s">
        <v>243</v>
      </c>
      <c r="E624">
        <v>39</v>
      </c>
    </row>
    <row r="625" spans="1:5">
      <c r="A625">
        <v>16</v>
      </c>
      <c r="B625" t="s">
        <v>56</v>
      </c>
      <c r="C625" t="s">
        <v>203</v>
      </c>
      <c r="D625" t="s">
        <v>254</v>
      </c>
      <c r="E625">
        <v>0</v>
      </c>
    </row>
    <row r="626" spans="1:5">
      <c r="A626">
        <v>16</v>
      </c>
      <c r="B626" t="s">
        <v>56</v>
      </c>
      <c r="C626" t="s">
        <v>189</v>
      </c>
      <c r="D626" t="s">
        <v>249</v>
      </c>
      <c r="E626">
        <v>34</v>
      </c>
    </row>
    <row r="627" spans="1:5">
      <c r="A627">
        <v>16</v>
      </c>
      <c r="B627" t="s">
        <v>56</v>
      </c>
      <c r="C627" t="s">
        <v>185</v>
      </c>
      <c r="D627" t="s">
        <v>241</v>
      </c>
      <c r="E627">
        <v>5</v>
      </c>
    </row>
    <row r="628" spans="1:5">
      <c r="A628">
        <v>16</v>
      </c>
      <c r="B628" t="s">
        <v>56</v>
      </c>
      <c r="C628" t="s">
        <v>191</v>
      </c>
      <c r="D628" t="s">
        <v>246</v>
      </c>
      <c r="E628">
        <v>42.5</v>
      </c>
    </row>
    <row r="629" spans="1:5">
      <c r="A629">
        <v>17</v>
      </c>
      <c r="B629" t="s">
        <v>56</v>
      </c>
      <c r="C629" t="s">
        <v>189</v>
      </c>
      <c r="D629" t="s">
        <v>249</v>
      </c>
      <c r="E629">
        <v>25</v>
      </c>
    </row>
    <row r="630" spans="1:5">
      <c r="A630">
        <v>17</v>
      </c>
      <c r="B630" t="s">
        <v>56</v>
      </c>
      <c r="C630" t="s">
        <v>187</v>
      </c>
      <c r="D630" t="s">
        <v>240</v>
      </c>
      <c r="E630">
        <v>2</v>
      </c>
    </row>
    <row r="631" spans="1:5">
      <c r="A631">
        <v>17</v>
      </c>
      <c r="B631" t="s">
        <v>56</v>
      </c>
      <c r="C631" t="s">
        <v>195</v>
      </c>
      <c r="E631">
        <v>0</v>
      </c>
    </row>
    <row r="632" spans="1:5">
      <c r="A632">
        <v>17</v>
      </c>
      <c r="B632" t="s">
        <v>56</v>
      </c>
      <c r="C632" t="s">
        <v>203</v>
      </c>
      <c r="D632" t="s">
        <v>254</v>
      </c>
      <c r="E632">
        <v>0</v>
      </c>
    </row>
    <row r="633" spans="1:5">
      <c r="A633">
        <v>17</v>
      </c>
      <c r="B633" t="s">
        <v>56</v>
      </c>
      <c r="C633" t="s">
        <v>201</v>
      </c>
      <c r="D633" t="s">
        <v>251</v>
      </c>
      <c r="E633">
        <v>25</v>
      </c>
    </row>
    <row r="634" spans="1:5">
      <c r="A634">
        <v>17</v>
      </c>
      <c r="B634" t="s">
        <v>56</v>
      </c>
      <c r="C634" t="s">
        <v>183</v>
      </c>
      <c r="D634" t="s">
        <v>253</v>
      </c>
      <c r="E634">
        <v>10</v>
      </c>
    </row>
    <row r="635" spans="1:5">
      <c r="A635">
        <v>17</v>
      </c>
      <c r="B635" t="s">
        <v>56</v>
      </c>
      <c r="C635" t="s">
        <v>197</v>
      </c>
      <c r="D635" t="s">
        <v>239</v>
      </c>
      <c r="E635">
        <v>30</v>
      </c>
    </row>
    <row r="636" spans="1:5">
      <c r="A636">
        <v>17</v>
      </c>
      <c r="B636" t="s">
        <v>56</v>
      </c>
      <c r="C636" t="s">
        <v>191</v>
      </c>
      <c r="D636" t="s">
        <v>246</v>
      </c>
      <c r="E636">
        <v>45.5</v>
      </c>
    </row>
    <row r="637" spans="1:5">
      <c r="A637">
        <v>17</v>
      </c>
      <c r="B637" t="s">
        <v>56</v>
      </c>
      <c r="C637" t="s">
        <v>193</v>
      </c>
      <c r="D637" t="s">
        <v>238</v>
      </c>
      <c r="E637">
        <v>7</v>
      </c>
    </row>
    <row r="638" spans="1:5">
      <c r="A638">
        <v>17</v>
      </c>
      <c r="B638" t="s">
        <v>56</v>
      </c>
      <c r="C638" t="s">
        <v>185</v>
      </c>
      <c r="E638">
        <v>0</v>
      </c>
    </row>
    <row r="639" spans="1:5">
      <c r="A639">
        <v>17</v>
      </c>
      <c r="B639" t="s">
        <v>56</v>
      </c>
      <c r="C639" t="s">
        <v>199</v>
      </c>
      <c r="D639" t="s">
        <v>243</v>
      </c>
      <c r="E639">
        <v>25</v>
      </c>
    </row>
    <row r="640" spans="1:5">
      <c r="A640">
        <v>18</v>
      </c>
      <c r="B640" t="s">
        <v>56</v>
      </c>
      <c r="C640" t="s">
        <v>189</v>
      </c>
      <c r="D640" t="s">
        <v>243</v>
      </c>
      <c r="E640">
        <v>33</v>
      </c>
    </row>
    <row r="641" spans="1:5">
      <c r="A641">
        <v>18</v>
      </c>
      <c r="B641" t="s">
        <v>56</v>
      </c>
      <c r="C641" t="s">
        <v>195</v>
      </c>
      <c r="D641" t="s">
        <v>241</v>
      </c>
      <c r="E641">
        <v>0</v>
      </c>
    </row>
    <row r="642" spans="1:5">
      <c r="A642">
        <v>18</v>
      </c>
      <c r="B642" t="s">
        <v>56</v>
      </c>
      <c r="C642" t="s">
        <v>203</v>
      </c>
      <c r="D642" t="s">
        <v>252</v>
      </c>
      <c r="E642">
        <v>0</v>
      </c>
    </row>
    <row r="643" spans="1:5">
      <c r="A643">
        <v>18</v>
      </c>
      <c r="B643" t="s">
        <v>56</v>
      </c>
      <c r="C643" t="s">
        <v>193</v>
      </c>
      <c r="D643" t="s">
        <v>255</v>
      </c>
      <c r="E643">
        <v>6</v>
      </c>
    </row>
    <row r="644" spans="1:5">
      <c r="A644">
        <v>18</v>
      </c>
      <c r="B644" t="s">
        <v>56</v>
      </c>
      <c r="C644" t="s">
        <v>183</v>
      </c>
      <c r="D644" t="s">
        <v>251</v>
      </c>
      <c r="E644">
        <v>12</v>
      </c>
    </row>
    <row r="645" spans="1:5">
      <c r="A645">
        <v>18</v>
      </c>
      <c r="B645" t="s">
        <v>56</v>
      </c>
      <c r="C645" t="s">
        <v>187</v>
      </c>
      <c r="D645" t="s">
        <v>240</v>
      </c>
      <c r="E645">
        <v>26</v>
      </c>
    </row>
    <row r="646" spans="1:5">
      <c r="A646">
        <v>18</v>
      </c>
      <c r="B646" t="s">
        <v>56</v>
      </c>
      <c r="C646" t="s">
        <v>191</v>
      </c>
      <c r="D646" t="s">
        <v>246</v>
      </c>
      <c r="E646">
        <v>35.5</v>
      </c>
    </row>
    <row r="647" spans="1:5">
      <c r="A647">
        <v>18</v>
      </c>
      <c r="B647" t="s">
        <v>56</v>
      </c>
      <c r="C647" t="s">
        <v>201</v>
      </c>
      <c r="D647" t="s">
        <v>247</v>
      </c>
      <c r="E647">
        <v>21</v>
      </c>
    </row>
    <row r="648" spans="1:5">
      <c r="A648">
        <v>18</v>
      </c>
      <c r="B648" t="s">
        <v>56</v>
      </c>
      <c r="C648" t="s">
        <v>199</v>
      </c>
      <c r="D648" t="s">
        <v>249</v>
      </c>
      <c r="E648">
        <v>23</v>
      </c>
    </row>
    <row r="649" spans="1:5">
      <c r="A649">
        <v>18</v>
      </c>
      <c r="B649" t="s">
        <v>56</v>
      </c>
      <c r="C649" t="s">
        <v>197</v>
      </c>
      <c r="D649" t="s">
        <v>239</v>
      </c>
      <c r="E649">
        <v>26</v>
      </c>
    </row>
    <row r="650" spans="1:5">
      <c r="A650">
        <v>18</v>
      </c>
      <c r="B650" t="s">
        <v>56</v>
      </c>
      <c r="C650" t="s">
        <v>185</v>
      </c>
      <c r="D650" t="s">
        <v>258</v>
      </c>
      <c r="E650">
        <v>5</v>
      </c>
    </row>
    <row r="651" spans="1:5">
      <c r="A651">
        <v>20</v>
      </c>
      <c r="B651" t="s">
        <v>56</v>
      </c>
      <c r="C651" t="s">
        <v>187</v>
      </c>
      <c r="D651" t="s">
        <v>240</v>
      </c>
      <c r="E651">
        <v>13</v>
      </c>
    </row>
    <row r="652" spans="1:5">
      <c r="A652">
        <v>20</v>
      </c>
      <c r="B652" t="s">
        <v>56</v>
      </c>
      <c r="C652" t="s">
        <v>191</v>
      </c>
      <c r="D652" t="s">
        <v>246</v>
      </c>
      <c r="E652">
        <v>34</v>
      </c>
    </row>
    <row r="653" spans="1:5">
      <c r="A653">
        <v>20</v>
      </c>
      <c r="B653" t="s">
        <v>56</v>
      </c>
      <c r="C653" t="s">
        <v>197</v>
      </c>
      <c r="D653" t="s">
        <v>239</v>
      </c>
      <c r="E653">
        <v>17</v>
      </c>
    </row>
    <row r="654" spans="1:5">
      <c r="A654">
        <v>20</v>
      </c>
      <c r="B654" t="s">
        <v>56</v>
      </c>
      <c r="C654" t="s">
        <v>189</v>
      </c>
      <c r="D654" t="s">
        <v>243</v>
      </c>
      <c r="E654">
        <v>5</v>
      </c>
    </row>
    <row r="655" spans="1:5">
      <c r="A655">
        <v>20</v>
      </c>
      <c r="B655" t="s">
        <v>56</v>
      </c>
      <c r="C655" t="s">
        <v>195</v>
      </c>
      <c r="D655" t="s">
        <v>249</v>
      </c>
      <c r="E655">
        <v>0</v>
      </c>
    </row>
    <row r="656" spans="1:5">
      <c r="A656">
        <v>20</v>
      </c>
      <c r="B656" t="s">
        <v>56</v>
      </c>
      <c r="C656" t="s">
        <v>201</v>
      </c>
      <c r="D656" t="s">
        <v>247</v>
      </c>
      <c r="E656">
        <v>32</v>
      </c>
    </row>
    <row r="657" spans="1:5">
      <c r="A657">
        <v>20</v>
      </c>
      <c r="B657" t="s">
        <v>56</v>
      </c>
      <c r="C657" t="s">
        <v>183</v>
      </c>
      <c r="D657" t="s">
        <v>253</v>
      </c>
      <c r="E657">
        <v>28</v>
      </c>
    </row>
    <row r="658" spans="1:5">
      <c r="A658">
        <v>20</v>
      </c>
      <c r="B658" t="s">
        <v>56</v>
      </c>
      <c r="C658" t="s">
        <v>185</v>
      </c>
      <c r="D658" t="s">
        <v>258</v>
      </c>
      <c r="E658">
        <v>5</v>
      </c>
    </row>
    <row r="659" spans="1:5">
      <c r="A659">
        <v>20</v>
      </c>
      <c r="B659" t="s">
        <v>56</v>
      </c>
      <c r="C659" t="s">
        <v>199</v>
      </c>
      <c r="D659" t="s">
        <v>251</v>
      </c>
      <c r="E659">
        <v>17</v>
      </c>
    </row>
    <row r="660" spans="1:5">
      <c r="A660">
        <v>20</v>
      </c>
      <c r="B660" t="s">
        <v>56</v>
      </c>
      <c r="C660" t="s">
        <v>203</v>
      </c>
      <c r="D660" t="s">
        <v>252</v>
      </c>
      <c r="E660">
        <v>0</v>
      </c>
    </row>
    <row r="661" spans="1:5">
      <c r="A661">
        <v>20</v>
      </c>
      <c r="B661" t="s">
        <v>56</v>
      </c>
      <c r="C661" t="s">
        <v>193</v>
      </c>
      <c r="D661" t="s">
        <v>238</v>
      </c>
      <c r="E661">
        <v>12</v>
      </c>
    </row>
    <row r="662" spans="1:5">
      <c r="A662">
        <v>21</v>
      </c>
      <c r="B662" t="s">
        <v>56</v>
      </c>
      <c r="C662" t="s">
        <v>189</v>
      </c>
      <c r="D662" t="s">
        <v>243</v>
      </c>
      <c r="E662">
        <v>13</v>
      </c>
    </row>
    <row r="663" spans="1:5">
      <c r="A663">
        <v>21</v>
      </c>
      <c r="B663" t="s">
        <v>56</v>
      </c>
      <c r="C663" t="s">
        <v>191</v>
      </c>
      <c r="D663" t="s">
        <v>246</v>
      </c>
      <c r="E663">
        <v>27</v>
      </c>
    </row>
    <row r="664" spans="1:5">
      <c r="A664">
        <v>21</v>
      </c>
      <c r="B664" t="s">
        <v>56</v>
      </c>
      <c r="C664" t="s">
        <v>199</v>
      </c>
      <c r="D664" t="s">
        <v>251</v>
      </c>
      <c r="E664">
        <v>21</v>
      </c>
    </row>
    <row r="665" spans="1:5">
      <c r="A665">
        <v>21</v>
      </c>
      <c r="B665" t="s">
        <v>56</v>
      </c>
      <c r="C665" t="s">
        <v>183</v>
      </c>
      <c r="D665" t="s">
        <v>253</v>
      </c>
      <c r="E665">
        <v>14</v>
      </c>
    </row>
    <row r="666" spans="1:5">
      <c r="A666">
        <v>21</v>
      </c>
      <c r="B666" t="s">
        <v>56</v>
      </c>
      <c r="C666" t="s">
        <v>203</v>
      </c>
      <c r="D666" t="s">
        <v>244</v>
      </c>
      <c r="E666">
        <v>0</v>
      </c>
    </row>
    <row r="667" spans="1:5">
      <c r="A667">
        <v>21</v>
      </c>
      <c r="B667" t="s">
        <v>56</v>
      </c>
      <c r="C667" t="s">
        <v>185</v>
      </c>
      <c r="D667" t="s">
        <v>258</v>
      </c>
      <c r="E667">
        <v>5</v>
      </c>
    </row>
    <row r="668" spans="1:5">
      <c r="A668">
        <v>21</v>
      </c>
      <c r="B668" t="s">
        <v>56</v>
      </c>
      <c r="C668" t="s">
        <v>195</v>
      </c>
      <c r="D668" t="s">
        <v>249</v>
      </c>
      <c r="E668">
        <v>0</v>
      </c>
    </row>
    <row r="669" spans="1:5">
      <c r="A669">
        <v>21</v>
      </c>
      <c r="B669" t="s">
        <v>56</v>
      </c>
      <c r="C669" t="s">
        <v>193</v>
      </c>
      <c r="D669" t="s">
        <v>238</v>
      </c>
      <c r="E669">
        <v>7</v>
      </c>
    </row>
    <row r="670" spans="1:5">
      <c r="A670">
        <v>21</v>
      </c>
      <c r="B670" t="s">
        <v>56</v>
      </c>
      <c r="C670" t="s">
        <v>197</v>
      </c>
      <c r="D670" t="s">
        <v>239</v>
      </c>
      <c r="E670">
        <v>29</v>
      </c>
    </row>
    <row r="671" spans="1:5">
      <c r="A671">
        <v>21</v>
      </c>
      <c r="B671" t="s">
        <v>56</v>
      </c>
      <c r="C671" t="s">
        <v>201</v>
      </c>
      <c r="D671" t="s">
        <v>247</v>
      </c>
      <c r="E671">
        <v>27</v>
      </c>
    </row>
    <row r="672" spans="1:5">
      <c r="A672">
        <v>21</v>
      </c>
      <c r="B672" t="s">
        <v>56</v>
      </c>
      <c r="C672" t="s">
        <v>187</v>
      </c>
      <c r="D672" t="s">
        <v>240</v>
      </c>
      <c r="E672">
        <v>37</v>
      </c>
    </row>
    <row r="673" spans="1:5">
      <c r="A673">
        <v>1</v>
      </c>
      <c r="B673" t="s">
        <v>48</v>
      </c>
      <c r="C673" t="s">
        <v>193</v>
      </c>
      <c r="D673" t="s">
        <v>259</v>
      </c>
      <c r="E673">
        <v>12</v>
      </c>
    </row>
    <row r="674" spans="1:5">
      <c r="A674">
        <v>1</v>
      </c>
      <c r="B674" t="s">
        <v>48</v>
      </c>
      <c r="C674" t="s">
        <v>197</v>
      </c>
      <c r="D674" t="s">
        <v>260</v>
      </c>
      <c r="E674">
        <v>38</v>
      </c>
    </row>
    <row r="675" spans="1:5">
      <c r="A675">
        <v>1</v>
      </c>
      <c r="B675" t="s">
        <v>48</v>
      </c>
      <c r="C675" t="s">
        <v>195</v>
      </c>
      <c r="D675" t="s">
        <v>261</v>
      </c>
      <c r="E675">
        <v>0</v>
      </c>
    </row>
    <row r="676" spans="1:5">
      <c r="A676">
        <v>1</v>
      </c>
      <c r="B676" t="s">
        <v>48</v>
      </c>
      <c r="C676" t="s">
        <v>201</v>
      </c>
      <c r="D676" t="s">
        <v>262</v>
      </c>
      <c r="E676">
        <v>21</v>
      </c>
    </row>
    <row r="677" spans="1:5">
      <c r="A677">
        <v>1</v>
      </c>
      <c r="B677" t="s">
        <v>48</v>
      </c>
      <c r="C677" t="s">
        <v>189</v>
      </c>
      <c r="D677" t="s">
        <v>263</v>
      </c>
      <c r="E677">
        <v>8</v>
      </c>
    </row>
    <row r="678" spans="1:5">
      <c r="A678">
        <v>1</v>
      </c>
      <c r="B678" t="s">
        <v>48</v>
      </c>
      <c r="C678" t="s">
        <v>185</v>
      </c>
      <c r="E678">
        <v>0</v>
      </c>
    </row>
    <row r="679" spans="1:5">
      <c r="A679">
        <v>1</v>
      </c>
      <c r="B679" t="s">
        <v>48</v>
      </c>
      <c r="C679" t="s">
        <v>183</v>
      </c>
      <c r="D679" t="s">
        <v>264</v>
      </c>
      <c r="E679">
        <v>14</v>
      </c>
    </row>
    <row r="680" spans="1:5">
      <c r="A680">
        <v>1</v>
      </c>
      <c r="B680" t="s">
        <v>48</v>
      </c>
      <c r="C680" t="s">
        <v>187</v>
      </c>
      <c r="D680" t="s">
        <v>265</v>
      </c>
      <c r="E680">
        <v>31</v>
      </c>
    </row>
    <row r="681" spans="1:5">
      <c r="A681">
        <v>1</v>
      </c>
      <c r="B681" t="s">
        <v>48</v>
      </c>
      <c r="C681" t="s">
        <v>191</v>
      </c>
      <c r="D681" t="s">
        <v>266</v>
      </c>
      <c r="E681">
        <v>46.5</v>
      </c>
    </row>
    <row r="682" spans="1:5">
      <c r="A682">
        <v>1</v>
      </c>
      <c r="B682" t="s">
        <v>48</v>
      </c>
      <c r="C682" t="s">
        <v>203</v>
      </c>
      <c r="D682" t="s">
        <v>267</v>
      </c>
      <c r="E682">
        <v>0</v>
      </c>
    </row>
    <row r="683" spans="1:5">
      <c r="A683">
        <v>1</v>
      </c>
      <c r="B683" t="s">
        <v>48</v>
      </c>
      <c r="C683" t="s">
        <v>199</v>
      </c>
      <c r="D683" t="s">
        <v>268</v>
      </c>
      <c r="E683">
        <v>34</v>
      </c>
    </row>
    <row r="684" spans="1:5">
      <c r="A684">
        <v>2</v>
      </c>
      <c r="B684" t="s">
        <v>48</v>
      </c>
      <c r="C684" t="s">
        <v>191</v>
      </c>
      <c r="D684" t="s">
        <v>266</v>
      </c>
      <c r="E684">
        <v>35.5</v>
      </c>
    </row>
    <row r="685" spans="1:5">
      <c r="A685">
        <v>2</v>
      </c>
      <c r="B685" t="s">
        <v>48</v>
      </c>
      <c r="C685" t="s">
        <v>187</v>
      </c>
      <c r="D685" t="s">
        <v>265</v>
      </c>
      <c r="E685">
        <v>14</v>
      </c>
    </row>
    <row r="686" spans="1:5">
      <c r="A686">
        <v>2</v>
      </c>
      <c r="B686" t="s">
        <v>48</v>
      </c>
      <c r="C686" t="s">
        <v>203</v>
      </c>
      <c r="D686" t="s">
        <v>267</v>
      </c>
      <c r="E686">
        <v>0</v>
      </c>
    </row>
    <row r="687" spans="1:5">
      <c r="A687">
        <v>2</v>
      </c>
      <c r="B687" t="s">
        <v>48</v>
      </c>
      <c r="C687" t="s">
        <v>185</v>
      </c>
      <c r="E687">
        <v>0</v>
      </c>
    </row>
    <row r="688" spans="1:5">
      <c r="A688">
        <v>2</v>
      </c>
      <c r="B688" t="s">
        <v>48</v>
      </c>
      <c r="C688" t="s">
        <v>197</v>
      </c>
      <c r="D688" t="s">
        <v>260</v>
      </c>
      <c r="E688">
        <v>27</v>
      </c>
    </row>
    <row r="689" spans="1:5">
      <c r="A689">
        <v>2</v>
      </c>
      <c r="B689" t="s">
        <v>48</v>
      </c>
      <c r="C689" t="s">
        <v>199</v>
      </c>
      <c r="D689" t="s">
        <v>268</v>
      </c>
      <c r="E689">
        <v>37</v>
      </c>
    </row>
    <row r="690" spans="1:5">
      <c r="A690">
        <v>2</v>
      </c>
      <c r="B690" t="s">
        <v>48</v>
      </c>
      <c r="C690" t="s">
        <v>183</v>
      </c>
      <c r="D690" t="s">
        <v>261</v>
      </c>
      <c r="E690">
        <v>18</v>
      </c>
    </row>
    <row r="691" spans="1:5">
      <c r="A691">
        <v>2</v>
      </c>
      <c r="B691" t="s">
        <v>48</v>
      </c>
      <c r="C691" t="s">
        <v>193</v>
      </c>
      <c r="D691" t="s">
        <v>259</v>
      </c>
      <c r="E691">
        <v>19</v>
      </c>
    </row>
    <row r="692" spans="1:5">
      <c r="A692">
        <v>2</v>
      </c>
      <c r="B692" t="s">
        <v>48</v>
      </c>
      <c r="C692" t="s">
        <v>189</v>
      </c>
      <c r="D692" t="s">
        <v>263</v>
      </c>
      <c r="E692">
        <v>8</v>
      </c>
    </row>
    <row r="693" spans="1:5">
      <c r="A693">
        <v>2</v>
      </c>
      <c r="B693" t="s">
        <v>48</v>
      </c>
      <c r="C693" t="s">
        <v>201</v>
      </c>
      <c r="D693" t="s">
        <v>262</v>
      </c>
      <c r="E693">
        <v>14</v>
      </c>
    </row>
    <row r="694" spans="1:5">
      <c r="A694">
        <v>2</v>
      </c>
      <c r="B694" t="s">
        <v>48</v>
      </c>
      <c r="C694" t="s">
        <v>195</v>
      </c>
      <c r="D694" t="s">
        <v>269</v>
      </c>
      <c r="E694">
        <v>0</v>
      </c>
    </row>
    <row r="695" spans="1:5">
      <c r="A695">
        <v>3</v>
      </c>
      <c r="B695" t="s">
        <v>48</v>
      </c>
      <c r="C695" t="s">
        <v>183</v>
      </c>
      <c r="D695" t="s">
        <v>261</v>
      </c>
      <c r="E695">
        <v>26</v>
      </c>
    </row>
    <row r="696" spans="1:5">
      <c r="A696">
        <v>3</v>
      </c>
      <c r="B696" t="s">
        <v>48</v>
      </c>
      <c r="C696" t="s">
        <v>191</v>
      </c>
      <c r="D696" t="s">
        <v>266</v>
      </c>
      <c r="E696">
        <v>26.5</v>
      </c>
    </row>
    <row r="697" spans="1:5">
      <c r="A697">
        <v>3</v>
      </c>
      <c r="B697" t="s">
        <v>48</v>
      </c>
      <c r="C697" t="s">
        <v>201</v>
      </c>
      <c r="D697" t="s">
        <v>267</v>
      </c>
      <c r="E697">
        <v>19</v>
      </c>
    </row>
    <row r="698" spans="1:5">
      <c r="A698">
        <v>3</v>
      </c>
      <c r="B698" t="s">
        <v>48</v>
      </c>
      <c r="C698" t="s">
        <v>199</v>
      </c>
      <c r="D698" t="s">
        <v>268</v>
      </c>
      <c r="E698">
        <v>27</v>
      </c>
    </row>
    <row r="699" spans="1:5">
      <c r="A699">
        <v>3</v>
      </c>
      <c r="B699" t="s">
        <v>48</v>
      </c>
      <c r="C699" t="s">
        <v>189</v>
      </c>
      <c r="D699" t="s">
        <v>269</v>
      </c>
      <c r="E699">
        <v>5</v>
      </c>
    </row>
    <row r="700" spans="1:5">
      <c r="A700">
        <v>3</v>
      </c>
      <c r="B700" t="s">
        <v>48</v>
      </c>
      <c r="C700" t="s">
        <v>195</v>
      </c>
      <c r="D700" t="s">
        <v>263</v>
      </c>
      <c r="E700">
        <v>0</v>
      </c>
    </row>
    <row r="701" spans="1:5">
      <c r="A701">
        <v>3</v>
      </c>
      <c r="B701" t="s">
        <v>48</v>
      </c>
      <c r="C701" t="s">
        <v>187</v>
      </c>
      <c r="D701" t="s">
        <v>265</v>
      </c>
      <c r="E701">
        <v>8</v>
      </c>
    </row>
    <row r="702" spans="1:5">
      <c r="A702">
        <v>3</v>
      </c>
      <c r="B702" t="s">
        <v>48</v>
      </c>
      <c r="C702" t="s">
        <v>197</v>
      </c>
      <c r="D702" t="s">
        <v>260</v>
      </c>
      <c r="E702">
        <v>28</v>
      </c>
    </row>
    <row r="703" spans="1:5">
      <c r="A703">
        <v>3</v>
      </c>
      <c r="B703" t="s">
        <v>48</v>
      </c>
      <c r="C703" t="s">
        <v>193</v>
      </c>
      <c r="D703" t="s">
        <v>259</v>
      </c>
      <c r="E703">
        <v>28</v>
      </c>
    </row>
    <row r="704" spans="1:5">
      <c r="A704">
        <v>3</v>
      </c>
      <c r="B704" t="s">
        <v>48</v>
      </c>
      <c r="C704" t="s">
        <v>203</v>
      </c>
      <c r="D704" t="s">
        <v>262</v>
      </c>
      <c r="E704">
        <v>0</v>
      </c>
    </row>
    <row r="705" spans="1:5">
      <c r="A705">
        <v>3</v>
      </c>
      <c r="B705" t="s">
        <v>48</v>
      </c>
      <c r="C705" t="s">
        <v>185</v>
      </c>
      <c r="D705" t="s">
        <v>270</v>
      </c>
      <c r="E705">
        <v>5</v>
      </c>
    </row>
    <row r="706" spans="1:5">
      <c r="A706">
        <v>4</v>
      </c>
      <c r="B706" t="s">
        <v>48</v>
      </c>
      <c r="C706" t="s">
        <v>197</v>
      </c>
      <c r="D706" t="s">
        <v>266</v>
      </c>
      <c r="E706">
        <v>16</v>
      </c>
    </row>
    <row r="707" spans="1:5">
      <c r="A707">
        <v>4</v>
      </c>
      <c r="B707" t="s">
        <v>48</v>
      </c>
      <c r="C707" t="s">
        <v>195</v>
      </c>
      <c r="D707" t="s">
        <v>264</v>
      </c>
      <c r="E707">
        <v>0</v>
      </c>
    </row>
    <row r="708" spans="1:5">
      <c r="A708">
        <v>4</v>
      </c>
      <c r="B708" t="s">
        <v>48</v>
      </c>
      <c r="C708" t="s">
        <v>203</v>
      </c>
      <c r="D708" t="s">
        <v>267</v>
      </c>
      <c r="E708">
        <v>0</v>
      </c>
    </row>
    <row r="709" spans="1:5">
      <c r="A709">
        <v>4</v>
      </c>
      <c r="B709" t="s">
        <v>48</v>
      </c>
      <c r="C709" t="s">
        <v>199</v>
      </c>
      <c r="D709" t="s">
        <v>268</v>
      </c>
      <c r="E709">
        <v>44</v>
      </c>
    </row>
    <row r="710" spans="1:5">
      <c r="A710">
        <v>4</v>
      </c>
      <c r="B710" t="s">
        <v>48</v>
      </c>
      <c r="C710" t="s">
        <v>191</v>
      </c>
      <c r="D710" t="s">
        <v>260</v>
      </c>
      <c r="E710">
        <v>31.5</v>
      </c>
    </row>
    <row r="711" spans="1:5">
      <c r="A711">
        <v>4</v>
      </c>
      <c r="B711" t="s">
        <v>48</v>
      </c>
      <c r="C711" t="s">
        <v>201</v>
      </c>
      <c r="D711" t="s">
        <v>271</v>
      </c>
      <c r="E711">
        <v>15</v>
      </c>
    </row>
    <row r="712" spans="1:5">
      <c r="A712">
        <v>4</v>
      </c>
      <c r="B712" t="s">
        <v>48</v>
      </c>
      <c r="C712" t="s">
        <v>183</v>
      </c>
      <c r="D712" t="s">
        <v>261</v>
      </c>
      <c r="E712">
        <v>34</v>
      </c>
    </row>
    <row r="713" spans="1:5">
      <c r="A713">
        <v>4</v>
      </c>
      <c r="B713" t="s">
        <v>48</v>
      </c>
      <c r="C713" t="s">
        <v>187</v>
      </c>
      <c r="D713" t="s">
        <v>265</v>
      </c>
      <c r="E713">
        <v>0</v>
      </c>
    </row>
    <row r="714" spans="1:5">
      <c r="A714">
        <v>4</v>
      </c>
      <c r="B714" t="s">
        <v>48</v>
      </c>
      <c r="C714" t="s">
        <v>185</v>
      </c>
      <c r="D714" t="s">
        <v>270</v>
      </c>
      <c r="E714">
        <v>5</v>
      </c>
    </row>
    <row r="715" spans="1:5">
      <c r="A715">
        <v>4</v>
      </c>
      <c r="B715" t="s">
        <v>48</v>
      </c>
      <c r="C715" t="s">
        <v>189</v>
      </c>
      <c r="D715" t="s">
        <v>269</v>
      </c>
      <c r="E715">
        <v>18</v>
      </c>
    </row>
    <row r="716" spans="1:5">
      <c r="A716">
        <v>4</v>
      </c>
      <c r="B716" t="s">
        <v>48</v>
      </c>
      <c r="C716" t="s">
        <v>193</v>
      </c>
      <c r="D716" t="s">
        <v>259</v>
      </c>
      <c r="E716">
        <v>0</v>
      </c>
    </row>
    <row r="717" spans="1:5">
      <c r="A717">
        <v>5</v>
      </c>
      <c r="B717" t="s">
        <v>48</v>
      </c>
      <c r="C717" t="s">
        <v>201</v>
      </c>
      <c r="D717" t="s">
        <v>269</v>
      </c>
      <c r="E717">
        <v>27</v>
      </c>
    </row>
    <row r="718" spans="1:5">
      <c r="A718">
        <v>5</v>
      </c>
      <c r="B718" t="s">
        <v>48</v>
      </c>
      <c r="C718" t="s">
        <v>197</v>
      </c>
      <c r="D718" t="s">
        <v>266</v>
      </c>
      <c r="E718">
        <v>7</v>
      </c>
    </row>
    <row r="719" spans="1:5">
      <c r="A719">
        <v>5</v>
      </c>
      <c r="B719" t="s">
        <v>48</v>
      </c>
      <c r="C719" t="s">
        <v>195</v>
      </c>
      <c r="D719" t="s">
        <v>272</v>
      </c>
      <c r="E719">
        <v>0</v>
      </c>
    </row>
    <row r="720" spans="1:5">
      <c r="A720">
        <v>5</v>
      </c>
      <c r="B720" t="s">
        <v>48</v>
      </c>
      <c r="C720" t="s">
        <v>199</v>
      </c>
      <c r="D720" t="s">
        <v>268</v>
      </c>
      <c r="E720">
        <v>29</v>
      </c>
    </row>
    <row r="721" spans="1:5">
      <c r="A721">
        <v>5</v>
      </c>
      <c r="B721" t="s">
        <v>48</v>
      </c>
      <c r="C721" t="s">
        <v>191</v>
      </c>
      <c r="D721" t="s">
        <v>260</v>
      </c>
      <c r="E721">
        <v>39</v>
      </c>
    </row>
    <row r="722" spans="1:5">
      <c r="A722">
        <v>5</v>
      </c>
      <c r="B722" t="s">
        <v>48</v>
      </c>
      <c r="C722" t="s">
        <v>187</v>
      </c>
      <c r="D722" t="s">
        <v>265</v>
      </c>
      <c r="E722">
        <v>21</v>
      </c>
    </row>
    <row r="723" spans="1:5">
      <c r="A723">
        <v>5</v>
      </c>
      <c r="B723" t="s">
        <v>48</v>
      </c>
      <c r="C723" t="s">
        <v>189</v>
      </c>
      <c r="D723" t="s">
        <v>273</v>
      </c>
      <c r="E723">
        <v>25</v>
      </c>
    </row>
    <row r="724" spans="1:5">
      <c r="A724">
        <v>5</v>
      </c>
      <c r="B724" t="s">
        <v>48</v>
      </c>
      <c r="C724" t="s">
        <v>203</v>
      </c>
      <c r="D724" t="s">
        <v>264</v>
      </c>
      <c r="E724">
        <v>0</v>
      </c>
    </row>
    <row r="725" spans="1:5">
      <c r="A725">
        <v>5</v>
      </c>
      <c r="B725" t="s">
        <v>48</v>
      </c>
      <c r="C725" t="s">
        <v>185</v>
      </c>
      <c r="E725">
        <v>0</v>
      </c>
    </row>
    <row r="726" spans="1:5">
      <c r="A726">
        <v>5</v>
      </c>
      <c r="B726" t="s">
        <v>48</v>
      </c>
      <c r="C726" t="s">
        <v>193</v>
      </c>
      <c r="D726" t="s">
        <v>259</v>
      </c>
      <c r="E726">
        <v>8</v>
      </c>
    </row>
    <row r="727" spans="1:5">
      <c r="A727">
        <v>5</v>
      </c>
      <c r="B727" t="s">
        <v>48</v>
      </c>
      <c r="C727" t="s">
        <v>183</v>
      </c>
      <c r="D727" t="s">
        <v>261</v>
      </c>
      <c r="E727">
        <v>6</v>
      </c>
    </row>
    <row r="728" spans="1:5">
      <c r="A728">
        <v>6</v>
      </c>
      <c r="B728" t="s">
        <v>48</v>
      </c>
      <c r="C728" t="s">
        <v>203</v>
      </c>
      <c r="D728" t="s">
        <v>266</v>
      </c>
      <c r="E728">
        <v>0</v>
      </c>
    </row>
    <row r="729" spans="1:5">
      <c r="A729">
        <v>6</v>
      </c>
      <c r="B729" t="s">
        <v>48</v>
      </c>
      <c r="C729" t="s">
        <v>193</v>
      </c>
      <c r="D729" t="s">
        <v>264</v>
      </c>
      <c r="E729">
        <v>12</v>
      </c>
    </row>
    <row r="730" spans="1:5">
      <c r="A730">
        <v>6</v>
      </c>
      <c r="B730" t="s">
        <v>48</v>
      </c>
      <c r="C730" t="s">
        <v>199</v>
      </c>
      <c r="D730" t="s">
        <v>268</v>
      </c>
      <c r="E730">
        <v>24</v>
      </c>
    </row>
    <row r="731" spans="1:5">
      <c r="A731">
        <v>6</v>
      </c>
      <c r="B731" t="s">
        <v>48</v>
      </c>
      <c r="C731" t="s">
        <v>197</v>
      </c>
      <c r="D731" t="s">
        <v>272</v>
      </c>
      <c r="E731">
        <v>30</v>
      </c>
    </row>
    <row r="732" spans="1:5">
      <c r="A732">
        <v>6</v>
      </c>
      <c r="B732" t="s">
        <v>48</v>
      </c>
      <c r="C732" t="s">
        <v>201</v>
      </c>
      <c r="D732" t="s">
        <v>269</v>
      </c>
      <c r="E732">
        <v>24</v>
      </c>
    </row>
    <row r="733" spans="1:5">
      <c r="A733">
        <v>6</v>
      </c>
      <c r="B733" t="s">
        <v>48</v>
      </c>
      <c r="C733" t="s">
        <v>189</v>
      </c>
      <c r="D733" t="s">
        <v>273</v>
      </c>
      <c r="E733">
        <v>25</v>
      </c>
    </row>
    <row r="734" spans="1:5">
      <c r="A734">
        <v>6</v>
      </c>
      <c r="B734" t="s">
        <v>48</v>
      </c>
      <c r="C734" t="s">
        <v>185</v>
      </c>
      <c r="D734" t="s">
        <v>262</v>
      </c>
      <c r="E734">
        <v>5</v>
      </c>
    </row>
    <row r="735" spans="1:5">
      <c r="A735">
        <v>6</v>
      </c>
      <c r="B735" t="s">
        <v>48</v>
      </c>
      <c r="C735" t="s">
        <v>187</v>
      </c>
      <c r="D735" t="s">
        <v>265</v>
      </c>
      <c r="E735">
        <v>2</v>
      </c>
    </row>
    <row r="736" spans="1:5">
      <c r="A736">
        <v>6</v>
      </c>
      <c r="B736" t="s">
        <v>48</v>
      </c>
      <c r="C736" t="s">
        <v>195</v>
      </c>
      <c r="D736" t="s">
        <v>267</v>
      </c>
      <c r="E736">
        <v>0</v>
      </c>
    </row>
    <row r="737" spans="1:5">
      <c r="A737">
        <v>6</v>
      </c>
      <c r="B737" t="s">
        <v>48</v>
      </c>
      <c r="C737" t="s">
        <v>191</v>
      </c>
      <c r="D737" t="s">
        <v>260</v>
      </c>
      <c r="E737">
        <v>52</v>
      </c>
    </row>
    <row r="738" spans="1:5">
      <c r="A738">
        <v>6</v>
      </c>
      <c r="B738" t="s">
        <v>48</v>
      </c>
      <c r="C738" t="s">
        <v>183</v>
      </c>
      <c r="D738" t="s">
        <v>261</v>
      </c>
      <c r="E738">
        <v>32</v>
      </c>
    </row>
    <row r="739" spans="1:5">
      <c r="A739">
        <v>7</v>
      </c>
      <c r="B739" t="s">
        <v>48</v>
      </c>
      <c r="C739" t="s">
        <v>191</v>
      </c>
      <c r="D739" t="s">
        <v>260</v>
      </c>
      <c r="E739">
        <v>30.5</v>
      </c>
    </row>
    <row r="740" spans="1:5">
      <c r="A740">
        <v>7</v>
      </c>
      <c r="B740" t="s">
        <v>48</v>
      </c>
      <c r="C740" t="s">
        <v>185</v>
      </c>
      <c r="E740">
        <v>0</v>
      </c>
    </row>
    <row r="741" spans="1:5">
      <c r="A741">
        <v>7</v>
      </c>
      <c r="B741" t="s">
        <v>48</v>
      </c>
      <c r="C741" t="s">
        <v>187</v>
      </c>
      <c r="D741" t="s">
        <v>265</v>
      </c>
      <c r="E741">
        <v>24</v>
      </c>
    </row>
    <row r="742" spans="1:5">
      <c r="A742">
        <v>7</v>
      </c>
      <c r="B742" t="s">
        <v>48</v>
      </c>
      <c r="C742" t="s">
        <v>199</v>
      </c>
      <c r="D742" t="s">
        <v>262</v>
      </c>
      <c r="E742">
        <v>31</v>
      </c>
    </row>
    <row r="743" spans="1:5">
      <c r="A743">
        <v>7</v>
      </c>
      <c r="B743" t="s">
        <v>48</v>
      </c>
      <c r="C743" t="s">
        <v>193</v>
      </c>
      <c r="D743" t="s">
        <v>259</v>
      </c>
      <c r="E743">
        <v>20</v>
      </c>
    </row>
    <row r="744" spans="1:5">
      <c r="A744">
        <v>7</v>
      </c>
      <c r="B744" t="s">
        <v>48</v>
      </c>
      <c r="C744" t="s">
        <v>183</v>
      </c>
      <c r="D744" t="s">
        <v>261</v>
      </c>
      <c r="E744">
        <v>24</v>
      </c>
    </row>
    <row r="745" spans="1:5">
      <c r="A745">
        <v>7</v>
      </c>
      <c r="B745" t="s">
        <v>48</v>
      </c>
      <c r="C745" t="s">
        <v>195</v>
      </c>
      <c r="D745" t="s">
        <v>267</v>
      </c>
      <c r="E745">
        <v>0</v>
      </c>
    </row>
    <row r="746" spans="1:5">
      <c r="A746">
        <v>7</v>
      </c>
      <c r="B746" t="s">
        <v>48</v>
      </c>
      <c r="C746" t="s">
        <v>197</v>
      </c>
      <c r="D746" t="s">
        <v>272</v>
      </c>
      <c r="E746">
        <v>30</v>
      </c>
    </row>
    <row r="747" spans="1:5">
      <c r="A747">
        <v>7</v>
      </c>
      <c r="B747" t="s">
        <v>48</v>
      </c>
      <c r="C747" t="s">
        <v>189</v>
      </c>
      <c r="D747" t="s">
        <v>263</v>
      </c>
      <c r="E747">
        <v>35</v>
      </c>
    </row>
    <row r="748" spans="1:5">
      <c r="A748">
        <v>7</v>
      </c>
      <c r="B748" t="s">
        <v>48</v>
      </c>
      <c r="C748" t="s">
        <v>203</v>
      </c>
      <c r="D748" t="s">
        <v>268</v>
      </c>
      <c r="E748">
        <v>0</v>
      </c>
    </row>
    <row r="749" spans="1:5">
      <c r="A749">
        <v>7</v>
      </c>
      <c r="B749" t="s">
        <v>48</v>
      </c>
      <c r="C749" t="s">
        <v>201</v>
      </c>
      <c r="D749" t="s">
        <v>269</v>
      </c>
      <c r="E749">
        <v>16</v>
      </c>
    </row>
    <row r="750" spans="1:5">
      <c r="A750">
        <v>8</v>
      </c>
      <c r="B750" t="s">
        <v>48</v>
      </c>
      <c r="C750" t="s">
        <v>191</v>
      </c>
      <c r="D750" t="s">
        <v>260</v>
      </c>
      <c r="E750">
        <v>19.5</v>
      </c>
    </row>
    <row r="751" spans="1:5">
      <c r="A751">
        <v>8</v>
      </c>
      <c r="B751" t="s">
        <v>48</v>
      </c>
      <c r="C751" t="s">
        <v>183</v>
      </c>
      <c r="D751" t="s">
        <v>261</v>
      </c>
      <c r="E751">
        <v>12</v>
      </c>
    </row>
    <row r="752" spans="1:5">
      <c r="A752">
        <v>8</v>
      </c>
      <c r="B752" t="s">
        <v>48</v>
      </c>
      <c r="C752" t="s">
        <v>187</v>
      </c>
      <c r="D752" t="s">
        <v>265</v>
      </c>
      <c r="E752">
        <v>30</v>
      </c>
    </row>
    <row r="753" spans="1:5">
      <c r="A753">
        <v>8</v>
      </c>
      <c r="B753" t="s">
        <v>48</v>
      </c>
      <c r="C753" t="s">
        <v>185</v>
      </c>
      <c r="E753">
        <v>0</v>
      </c>
    </row>
    <row r="754" spans="1:5">
      <c r="A754">
        <v>8</v>
      </c>
      <c r="B754" t="s">
        <v>48</v>
      </c>
      <c r="C754" t="s">
        <v>195</v>
      </c>
      <c r="D754" t="s">
        <v>264</v>
      </c>
      <c r="E754">
        <v>0</v>
      </c>
    </row>
    <row r="755" spans="1:5">
      <c r="A755">
        <v>8</v>
      </c>
      <c r="B755" t="s">
        <v>48</v>
      </c>
      <c r="C755" t="s">
        <v>189</v>
      </c>
      <c r="D755" t="s">
        <v>263</v>
      </c>
      <c r="E755">
        <v>89</v>
      </c>
    </row>
    <row r="756" spans="1:5">
      <c r="A756">
        <v>8</v>
      </c>
      <c r="B756" t="s">
        <v>48</v>
      </c>
      <c r="C756" t="s">
        <v>203</v>
      </c>
      <c r="D756" t="s">
        <v>267</v>
      </c>
      <c r="E756">
        <v>0</v>
      </c>
    </row>
    <row r="757" spans="1:5">
      <c r="A757">
        <v>8</v>
      </c>
      <c r="B757" t="s">
        <v>48</v>
      </c>
      <c r="C757" t="s">
        <v>197</v>
      </c>
      <c r="D757" t="s">
        <v>272</v>
      </c>
      <c r="E757">
        <v>25</v>
      </c>
    </row>
    <row r="758" spans="1:5">
      <c r="A758">
        <v>8</v>
      </c>
      <c r="B758" t="s">
        <v>48</v>
      </c>
      <c r="C758" t="s">
        <v>199</v>
      </c>
      <c r="D758" t="s">
        <v>262</v>
      </c>
      <c r="E758">
        <v>22</v>
      </c>
    </row>
    <row r="759" spans="1:5">
      <c r="A759">
        <v>8</v>
      </c>
      <c r="B759" t="s">
        <v>48</v>
      </c>
      <c r="C759" t="s">
        <v>193</v>
      </c>
      <c r="D759" t="s">
        <v>259</v>
      </c>
      <c r="E759">
        <v>3</v>
      </c>
    </row>
    <row r="760" spans="1:5">
      <c r="A760">
        <v>8</v>
      </c>
      <c r="B760" t="s">
        <v>48</v>
      </c>
      <c r="C760" t="s">
        <v>201</v>
      </c>
      <c r="D760" t="s">
        <v>268</v>
      </c>
      <c r="E760">
        <v>16</v>
      </c>
    </row>
    <row r="761" spans="1:5">
      <c r="A761">
        <v>9</v>
      </c>
      <c r="B761" t="s">
        <v>48</v>
      </c>
      <c r="C761" t="s">
        <v>197</v>
      </c>
      <c r="D761" t="s">
        <v>272</v>
      </c>
      <c r="E761">
        <v>30</v>
      </c>
    </row>
    <row r="762" spans="1:5">
      <c r="A762">
        <v>9</v>
      </c>
      <c r="B762" t="s">
        <v>48</v>
      </c>
      <c r="C762" t="s">
        <v>199</v>
      </c>
      <c r="D762" t="s">
        <v>260</v>
      </c>
      <c r="E762">
        <v>28</v>
      </c>
    </row>
    <row r="763" spans="1:5">
      <c r="A763">
        <v>9</v>
      </c>
      <c r="B763" t="s">
        <v>48</v>
      </c>
      <c r="C763" t="s">
        <v>185</v>
      </c>
      <c r="D763" t="s">
        <v>270</v>
      </c>
      <c r="E763">
        <v>5</v>
      </c>
    </row>
    <row r="764" spans="1:5">
      <c r="A764">
        <v>9</v>
      </c>
      <c r="B764" t="s">
        <v>48</v>
      </c>
      <c r="C764" t="s">
        <v>183</v>
      </c>
      <c r="D764" t="s">
        <v>261</v>
      </c>
      <c r="E764">
        <v>18</v>
      </c>
    </row>
    <row r="765" spans="1:5">
      <c r="A765">
        <v>9</v>
      </c>
      <c r="B765" t="s">
        <v>48</v>
      </c>
      <c r="C765" t="s">
        <v>203</v>
      </c>
      <c r="D765" t="s">
        <v>267</v>
      </c>
      <c r="E765">
        <v>0</v>
      </c>
    </row>
    <row r="766" spans="1:5">
      <c r="A766">
        <v>9</v>
      </c>
      <c r="B766" t="s">
        <v>48</v>
      </c>
      <c r="C766" t="s">
        <v>201</v>
      </c>
      <c r="D766" t="s">
        <v>268</v>
      </c>
      <c r="E766">
        <v>15</v>
      </c>
    </row>
    <row r="767" spans="1:5">
      <c r="A767">
        <v>9</v>
      </c>
      <c r="B767" t="s">
        <v>48</v>
      </c>
      <c r="C767" t="s">
        <v>195</v>
      </c>
      <c r="D767" t="s">
        <v>262</v>
      </c>
      <c r="E767">
        <v>0</v>
      </c>
    </row>
    <row r="768" spans="1:5">
      <c r="A768">
        <v>9</v>
      </c>
      <c r="B768" t="s">
        <v>48</v>
      </c>
      <c r="C768" t="s">
        <v>187</v>
      </c>
      <c r="D768" t="s">
        <v>265</v>
      </c>
      <c r="E768">
        <v>7</v>
      </c>
    </row>
    <row r="769" spans="1:5">
      <c r="A769">
        <v>9</v>
      </c>
      <c r="B769" t="s">
        <v>48</v>
      </c>
      <c r="C769" t="s">
        <v>193</v>
      </c>
      <c r="D769" t="s">
        <v>259</v>
      </c>
      <c r="E769">
        <v>25</v>
      </c>
    </row>
    <row r="770" spans="1:5">
      <c r="A770">
        <v>9</v>
      </c>
      <c r="B770" t="s">
        <v>48</v>
      </c>
      <c r="C770" t="s">
        <v>189</v>
      </c>
      <c r="D770" t="s">
        <v>263</v>
      </c>
      <c r="E770">
        <v>10</v>
      </c>
    </row>
    <row r="771" spans="1:5">
      <c r="A771">
        <v>9</v>
      </c>
      <c r="B771" t="s">
        <v>48</v>
      </c>
      <c r="C771" t="s">
        <v>191</v>
      </c>
      <c r="D771" t="s">
        <v>264</v>
      </c>
      <c r="E771">
        <v>36</v>
      </c>
    </row>
    <row r="772" spans="1:5">
      <c r="A772">
        <v>10</v>
      </c>
      <c r="B772" t="s">
        <v>48</v>
      </c>
      <c r="C772" t="s">
        <v>195</v>
      </c>
      <c r="D772" t="s">
        <v>264</v>
      </c>
      <c r="E772">
        <v>0</v>
      </c>
    </row>
    <row r="773" spans="1:5">
      <c r="A773">
        <v>10</v>
      </c>
      <c r="B773" t="s">
        <v>48</v>
      </c>
      <c r="C773" t="s">
        <v>185</v>
      </c>
      <c r="D773" t="s">
        <v>270</v>
      </c>
      <c r="E773">
        <v>5</v>
      </c>
    </row>
    <row r="774" spans="1:5">
      <c r="A774">
        <v>10</v>
      </c>
      <c r="B774" t="s">
        <v>48</v>
      </c>
      <c r="C774" t="s">
        <v>193</v>
      </c>
      <c r="D774" t="s">
        <v>259</v>
      </c>
      <c r="E774">
        <v>8</v>
      </c>
    </row>
    <row r="775" spans="1:5">
      <c r="A775">
        <v>10</v>
      </c>
      <c r="B775" t="s">
        <v>48</v>
      </c>
      <c r="C775" t="s">
        <v>191</v>
      </c>
      <c r="D775" t="s">
        <v>267</v>
      </c>
      <c r="E775">
        <v>45</v>
      </c>
    </row>
    <row r="776" spans="1:5">
      <c r="A776">
        <v>10</v>
      </c>
      <c r="B776" t="s">
        <v>48</v>
      </c>
      <c r="C776" t="s">
        <v>201</v>
      </c>
      <c r="D776" t="s">
        <v>268</v>
      </c>
      <c r="E776">
        <v>24</v>
      </c>
    </row>
    <row r="777" spans="1:5">
      <c r="A777">
        <v>10</v>
      </c>
      <c r="B777" t="s">
        <v>48</v>
      </c>
      <c r="C777" t="s">
        <v>189</v>
      </c>
      <c r="D777" t="s">
        <v>263</v>
      </c>
      <c r="E777">
        <v>30</v>
      </c>
    </row>
    <row r="778" spans="1:5">
      <c r="A778">
        <v>10</v>
      </c>
      <c r="B778" t="s">
        <v>48</v>
      </c>
      <c r="C778" t="s">
        <v>199</v>
      </c>
      <c r="D778" t="s">
        <v>260</v>
      </c>
      <c r="E778">
        <v>18</v>
      </c>
    </row>
    <row r="779" spans="1:5">
      <c r="A779">
        <v>10</v>
      </c>
      <c r="B779" t="s">
        <v>48</v>
      </c>
      <c r="C779" t="s">
        <v>187</v>
      </c>
      <c r="D779" t="s">
        <v>265</v>
      </c>
      <c r="E779">
        <v>0</v>
      </c>
    </row>
    <row r="780" spans="1:5">
      <c r="A780">
        <v>10</v>
      </c>
      <c r="B780" t="s">
        <v>48</v>
      </c>
      <c r="C780" t="s">
        <v>183</v>
      </c>
      <c r="D780" t="s">
        <v>274</v>
      </c>
      <c r="E780">
        <v>32</v>
      </c>
    </row>
    <row r="781" spans="1:5">
      <c r="A781">
        <v>10</v>
      </c>
      <c r="B781" t="s">
        <v>48</v>
      </c>
      <c r="C781" t="s">
        <v>203</v>
      </c>
      <c r="D781" t="s">
        <v>262</v>
      </c>
      <c r="E781">
        <v>0</v>
      </c>
    </row>
    <row r="782" spans="1:5">
      <c r="A782">
        <v>10</v>
      </c>
      <c r="B782" t="s">
        <v>48</v>
      </c>
      <c r="C782" t="s">
        <v>197</v>
      </c>
      <c r="D782" t="s">
        <v>272</v>
      </c>
      <c r="E782">
        <v>30</v>
      </c>
    </row>
    <row r="783" spans="1:5">
      <c r="A783">
        <v>11</v>
      </c>
      <c r="B783" t="s">
        <v>48</v>
      </c>
      <c r="C783" t="s">
        <v>203</v>
      </c>
      <c r="D783" t="s">
        <v>262</v>
      </c>
      <c r="E783">
        <v>0</v>
      </c>
    </row>
    <row r="784" spans="1:5">
      <c r="A784">
        <v>11</v>
      </c>
      <c r="B784" t="s">
        <v>48</v>
      </c>
      <c r="C784" t="s">
        <v>197</v>
      </c>
      <c r="D784" t="s">
        <v>272</v>
      </c>
      <c r="E784">
        <v>25</v>
      </c>
    </row>
    <row r="785" spans="1:5">
      <c r="A785">
        <v>11</v>
      </c>
      <c r="B785" t="s">
        <v>48</v>
      </c>
      <c r="C785" t="s">
        <v>193</v>
      </c>
      <c r="D785" t="s">
        <v>259</v>
      </c>
      <c r="E785">
        <v>15</v>
      </c>
    </row>
    <row r="786" spans="1:5">
      <c r="A786">
        <v>11</v>
      </c>
      <c r="B786" t="s">
        <v>48</v>
      </c>
      <c r="C786" t="s">
        <v>189</v>
      </c>
      <c r="D786" t="s">
        <v>263</v>
      </c>
      <c r="E786">
        <v>14</v>
      </c>
    </row>
    <row r="787" spans="1:5">
      <c r="A787">
        <v>11</v>
      </c>
      <c r="B787" t="s">
        <v>48</v>
      </c>
      <c r="C787" t="s">
        <v>199</v>
      </c>
      <c r="D787" t="s">
        <v>260</v>
      </c>
      <c r="E787">
        <v>26</v>
      </c>
    </row>
    <row r="788" spans="1:5">
      <c r="A788">
        <v>11</v>
      </c>
      <c r="B788" t="s">
        <v>48</v>
      </c>
      <c r="C788" t="s">
        <v>187</v>
      </c>
      <c r="D788" t="s">
        <v>265</v>
      </c>
      <c r="E788">
        <v>12</v>
      </c>
    </row>
    <row r="789" spans="1:5">
      <c r="A789">
        <v>11</v>
      </c>
      <c r="B789" t="s">
        <v>48</v>
      </c>
      <c r="C789" t="s">
        <v>201</v>
      </c>
      <c r="D789" t="s">
        <v>268</v>
      </c>
      <c r="E789">
        <v>23</v>
      </c>
    </row>
    <row r="790" spans="1:5">
      <c r="A790">
        <v>11</v>
      </c>
      <c r="B790" t="s">
        <v>48</v>
      </c>
      <c r="C790" t="s">
        <v>191</v>
      </c>
      <c r="D790" t="s">
        <v>267</v>
      </c>
      <c r="E790">
        <v>21.5</v>
      </c>
    </row>
    <row r="791" spans="1:5">
      <c r="A791">
        <v>11</v>
      </c>
      <c r="B791" t="s">
        <v>48</v>
      </c>
      <c r="C791" t="s">
        <v>195</v>
      </c>
      <c r="D791" t="s">
        <v>264</v>
      </c>
      <c r="E791">
        <v>0</v>
      </c>
    </row>
    <row r="792" spans="1:5">
      <c r="A792">
        <v>11</v>
      </c>
      <c r="B792" t="s">
        <v>48</v>
      </c>
      <c r="C792" t="s">
        <v>185</v>
      </c>
      <c r="D792" t="s">
        <v>270</v>
      </c>
      <c r="E792">
        <v>5</v>
      </c>
    </row>
    <row r="793" spans="1:5">
      <c r="A793">
        <v>11</v>
      </c>
      <c r="B793" t="s">
        <v>48</v>
      </c>
      <c r="C793" t="s">
        <v>183</v>
      </c>
      <c r="D793" t="s">
        <v>274</v>
      </c>
      <c r="E793">
        <v>24</v>
      </c>
    </row>
    <row r="794" spans="1:5">
      <c r="A794">
        <v>12</v>
      </c>
      <c r="B794" t="s">
        <v>48</v>
      </c>
      <c r="C794" t="s">
        <v>183</v>
      </c>
      <c r="D794" t="s">
        <v>274</v>
      </c>
      <c r="E794">
        <v>8</v>
      </c>
    </row>
    <row r="795" spans="1:5">
      <c r="A795">
        <v>12</v>
      </c>
      <c r="B795" t="s">
        <v>48</v>
      </c>
      <c r="C795" t="s">
        <v>197</v>
      </c>
      <c r="D795" t="s">
        <v>272</v>
      </c>
      <c r="E795">
        <v>22</v>
      </c>
    </row>
    <row r="796" spans="1:5">
      <c r="A796">
        <v>12</v>
      </c>
      <c r="B796" t="s">
        <v>48</v>
      </c>
      <c r="C796" t="s">
        <v>199</v>
      </c>
      <c r="D796" t="s">
        <v>267</v>
      </c>
      <c r="E796">
        <v>21</v>
      </c>
    </row>
    <row r="797" spans="1:5">
      <c r="A797">
        <v>12</v>
      </c>
      <c r="B797" t="s">
        <v>48</v>
      </c>
      <c r="C797" t="s">
        <v>185</v>
      </c>
      <c r="E797">
        <v>0</v>
      </c>
    </row>
    <row r="798" spans="1:5">
      <c r="A798">
        <v>12</v>
      </c>
      <c r="B798" t="s">
        <v>48</v>
      </c>
      <c r="C798" t="s">
        <v>201</v>
      </c>
      <c r="D798" t="s">
        <v>269</v>
      </c>
      <c r="E798">
        <v>33</v>
      </c>
    </row>
    <row r="799" spans="1:5">
      <c r="A799">
        <v>12</v>
      </c>
      <c r="B799" t="s">
        <v>48</v>
      </c>
      <c r="C799" t="s">
        <v>191</v>
      </c>
      <c r="D799" t="s">
        <v>260</v>
      </c>
      <c r="E799">
        <v>26.5</v>
      </c>
    </row>
    <row r="800" spans="1:5">
      <c r="A800">
        <v>12</v>
      </c>
      <c r="B800" t="s">
        <v>48</v>
      </c>
      <c r="C800" t="s">
        <v>195</v>
      </c>
      <c r="D800" t="s">
        <v>262</v>
      </c>
      <c r="E800">
        <v>0</v>
      </c>
    </row>
    <row r="801" spans="1:5">
      <c r="A801">
        <v>12</v>
      </c>
      <c r="B801" t="s">
        <v>48</v>
      </c>
      <c r="C801" t="s">
        <v>189</v>
      </c>
      <c r="D801" t="s">
        <v>263</v>
      </c>
      <c r="E801">
        <v>34</v>
      </c>
    </row>
    <row r="802" spans="1:5">
      <c r="A802">
        <v>12</v>
      </c>
      <c r="B802" t="s">
        <v>48</v>
      </c>
      <c r="C802" t="s">
        <v>187</v>
      </c>
      <c r="D802" t="s">
        <v>265</v>
      </c>
      <c r="E802">
        <v>19</v>
      </c>
    </row>
    <row r="803" spans="1:5">
      <c r="A803">
        <v>12</v>
      </c>
      <c r="B803" t="s">
        <v>48</v>
      </c>
      <c r="C803" t="s">
        <v>203</v>
      </c>
      <c r="D803" t="s">
        <v>266</v>
      </c>
      <c r="E803">
        <v>0</v>
      </c>
    </row>
    <row r="804" spans="1:5">
      <c r="A804">
        <v>12</v>
      </c>
      <c r="B804" t="s">
        <v>48</v>
      </c>
      <c r="C804" t="s">
        <v>193</v>
      </c>
      <c r="D804" t="s">
        <v>264</v>
      </c>
      <c r="E804">
        <v>8</v>
      </c>
    </row>
    <row r="805" spans="1:5">
      <c r="A805">
        <v>13</v>
      </c>
      <c r="B805" t="s">
        <v>48</v>
      </c>
      <c r="C805" t="s">
        <v>199</v>
      </c>
      <c r="D805" t="s">
        <v>262</v>
      </c>
      <c r="E805">
        <v>28</v>
      </c>
    </row>
    <row r="806" spans="1:5">
      <c r="A806">
        <v>13</v>
      </c>
      <c r="B806" t="s">
        <v>48</v>
      </c>
      <c r="C806" t="s">
        <v>197</v>
      </c>
      <c r="D806" t="s">
        <v>272</v>
      </c>
      <c r="E806">
        <v>27</v>
      </c>
    </row>
    <row r="807" spans="1:5">
      <c r="A807">
        <v>13</v>
      </c>
      <c r="B807" t="s">
        <v>48</v>
      </c>
      <c r="C807" t="s">
        <v>193</v>
      </c>
      <c r="D807" t="s">
        <v>259</v>
      </c>
      <c r="E807">
        <v>24</v>
      </c>
    </row>
    <row r="808" spans="1:5">
      <c r="A808">
        <v>13</v>
      </c>
      <c r="B808" t="s">
        <v>48</v>
      </c>
      <c r="C808" t="s">
        <v>183</v>
      </c>
      <c r="D808" t="s">
        <v>274</v>
      </c>
      <c r="E808">
        <v>36</v>
      </c>
    </row>
    <row r="809" spans="1:5">
      <c r="A809">
        <v>13</v>
      </c>
      <c r="B809" t="s">
        <v>48</v>
      </c>
      <c r="C809" t="s">
        <v>187</v>
      </c>
      <c r="D809" t="s">
        <v>265</v>
      </c>
      <c r="E809">
        <v>3</v>
      </c>
    </row>
    <row r="810" spans="1:5">
      <c r="A810">
        <v>13</v>
      </c>
      <c r="B810" t="s">
        <v>48</v>
      </c>
      <c r="C810" t="s">
        <v>191</v>
      </c>
      <c r="D810" t="s">
        <v>260</v>
      </c>
      <c r="E810">
        <v>58</v>
      </c>
    </row>
    <row r="811" spans="1:5">
      <c r="A811">
        <v>13</v>
      </c>
      <c r="B811" t="s">
        <v>48</v>
      </c>
      <c r="C811" t="s">
        <v>195</v>
      </c>
      <c r="D811" t="s">
        <v>266</v>
      </c>
      <c r="E811">
        <v>0</v>
      </c>
    </row>
    <row r="812" spans="1:5">
      <c r="A812">
        <v>13</v>
      </c>
      <c r="B812" t="s">
        <v>48</v>
      </c>
      <c r="C812" t="s">
        <v>201</v>
      </c>
      <c r="D812" t="s">
        <v>268</v>
      </c>
      <c r="E812">
        <v>20</v>
      </c>
    </row>
    <row r="813" spans="1:5">
      <c r="A813">
        <v>13</v>
      </c>
      <c r="B813" t="s">
        <v>48</v>
      </c>
      <c r="C813" t="s">
        <v>185</v>
      </c>
      <c r="E813">
        <v>0</v>
      </c>
    </row>
    <row r="814" spans="1:5">
      <c r="A814">
        <v>13</v>
      </c>
      <c r="B814" t="s">
        <v>48</v>
      </c>
      <c r="C814" t="s">
        <v>203</v>
      </c>
      <c r="D814" t="s">
        <v>267</v>
      </c>
      <c r="E814">
        <v>0</v>
      </c>
    </row>
    <row r="815" spans="1:5">
      <c r="A815">
        <v>13</v>
      </c>
      <c r="B815" t="s">
        <v>48</v>
      </c>
      <c r="C815" t="s">
        <v>189</v>
      </c>
      <c r="D815" t="s">
        <v>263</v>
      </c>
      <c r="E815">
        <v>20</v>
      </c>
    </row>
    <row r="816" spans="1:5">
      <c r="A816">
        <v>14</v>
      </c>
      <c r="B816" t="s">
        <v>48</v>
      </c>
      <c r="C816" t="s">
        <v>195</v>
      </c>
      <c r="D816" t="s">
        <v>275</v>
      </c>
      <c r="E816">
        <v>0</v>
      </c>
    </row>
    <row r="817" spans="1:5">
      <c r="A817">
        <v>14</v>
      </c>
      <c r="B817" t="s">
        <v>48</v>
      </c>
      <c r="C817" t="s">
        <v>197</v>
      </c>
      <c r="D817" t="s">
        <v>272</v>
      </c>
      <c r="E817">
        <v>29</v>
      </c>
    </row>
    <row r="818" spans="1:5">
      <c r="A818">
        <v>14</v>
      </c>
      <c r="B818" t="s">
        <v>48</v>
      </c>
      <c r="C818" t="s">
        <v>189</v>
      </c>
      <c r="D818" t="s">
        <v>269</v>
      </c>
      <c r="E818">
        <v>13</v>
      </c>
    </row>
    <row r="819" spans="1:5">
      <c r="A819">
        <v>14</v>
      </c>
      <c r="B819" t="s">
        <v>48</v>
      </c>
      <c r="C819" t="s">
        <v>201</v>
      </c>
      <c r="D819" t="s">
        <v>268</v>
      </c>
      <c r="E819">
        <v>29</v>
      </c>
    </row>
    <row r="820" spans="1:5">
      <c r="A820">
        <v>14</v>
      </c>
      <c r="B820" t="s">
        <v>48</v>
      </c>
      <c r="C820" t="s">
        <v>199</v>
      </c>
      <c r="D820" t="s">
        <v>262</v>
      </c>
      <c r="E820">
        <v>27</v>
      </c>
    </row>
    <row r="821" spans="1:5">
      <c r="A821">
        <v>14</v>
      </c>
      <c r="B821" t="s">
        <v>48</v>
      </c>
      <c r="C821" t="s">
        <v>185</v>
      </c>
      <c r="D821" t="s">
        <v>276</v>
      </c>
      <c r="E821">
        <v>5</v>
      </c>
    </row>
    <row r="822" spans="1:5">
      <c r="A822">
        <v>14</v>
      </c>
      <c r="B822" t="s">
        <v>48</v>
      </c>
      <c r="C822" t="s">
        <v>187</v>
      </c>
      <c r="D822" t="s">
        <v>264</v>
      </c>
      <c r="E822">
        <v>8</v>
      </c>
    </row>
    <row r="823" spans="1:5">
      <c r="A823">
        <v>14</v>
      </c>
      <c r="B823" t="s">
        <v>48</v>
      </c>
      <c r="C823" t="s">
        <v>191</v>
      </c>
      <c r="D823" t="s">
        <v>267</v>
      </c>
      <c r="E823">
        <v>43</v>
      </c>
    </row>
    <row r="824" spans="1:5">
      <c r="A824">
        <v>14</v>
      </c>
      <c r="B824" t="s">
        <v>48</v>
      </c>
      <c r="C824" t="s">
        <v>183</v>
      </c>
      <c r="D824" t="s">
        <v>274</v>
      </c>
      <c r="E824">
        <v>38</v>
      </c>
    </row>
    <row r="825" spans="1:5">
      <c r="A825">
        <v>14</v>
      </c>
      <c r="B825" t="s">
        <v>48</v>
      </c>
      <c r="C825" t="s">
        <v>193</v>
      </c>
      <c r="D825" t="s">
        <v>259</v>
      </c>
      <c r="E825">
        <v>18</v>
      </c>
    </row>
    <row r="826" spans="1:5">
      <c r="A826">
        <v>14</v>
      </c>
      <c r="B826" t="s">
        <v>48</v>
      </c>
      <c r="C826" t="s">
        <v>203</v>
      </c>
      <c r="D826" t="s">
        <v>277</v>
      </c>
      <c r="E826">
        <v>0</v>
      </c>
    </row>
    <row r="827" spans="1:5">
      <c r="A827">
        <v>15</v>
      </c>
      <c r="B827" t="s">
        <v>48</v>
      </c>
      <c r="C827" t="s">
        <v>201</v>
      </c>
      <c r="D827" t="s">
        <v>267</v>
      </c>
      <c r="E827">
        <v>20</v>
      </c>
    </row>
    <row r="828" spans="1:5">
      <c r="A828">
        <v>15</v>
      </c>
      <c r="B828" t="s">
        <v>48</v>
      </c>
      <c r="C828" t="s">
        <v>193</v>
      </c>
      <c r="D828" t="s">
        <v>265</v>
      </c>
      <c r="E828">
        <v>18</v>
      </c>
    </row>
    <row r="829" spans="1:5">
      <c r="A829">
        <v>15</v>
      </c>
      <c r="B829" t="s">
        <v>48</v>
      </c>
      <c r="C829" t="s">
        <v>185</v>
      </c>
      <c r="E829">
        <v>0</v>
      </c>
    </row>
    <row r="830" spans="1:5">
      <c r="A830">
        <v>15</v>
      </c>
      <c r="B830" t="s">
        <v>48</v>
      </c>
      <c r="C830" t="s">
        <v>195</v>
      </c>
      <c r="D830" t="s">
        <v>278</v>
      </c>
      <c r="E830">
        <v>0</v>
      </c>
    </row>
    <row r="831" spans="1:5">
      <c r="A831">
        <v>15</v>
      </c>
      <c r="B831" t="s">
        <v>48</v>
      </c>
      <c r="C831" t="s">
        <v>187</v>
      </c>
      <c r="D831" t="s">
        <v>264</v>
      </c>
      <c r="E831">
        <v>6</v>
      </c>
    </row>
    <row r="832" spans="1:5">
      <c r="A832">
        <v>15</v>
      </c>
      <c r="B832" t="s">
        <v>48</v>
      </c>
      <c r="C832" t="s">
        <v>183</v>
      </c>
      <c r="D832" t="s">
        <v>261</v>
      </c>
      <c r="E832">
        <v>20</v>
      </c>
    </row>
    <row r="833" spans="1:5">
      <c r="A833">
        <v>15</v>
      </c>
      <c r="B833" t="s">
        <v>48</v>
      </c>
      <c r="C833" t="s">
        <v>189</v>
      </c>
      <c r="D833" t="s">
        <v>263</v>
      </c>
      <c r="E833">
        <v>41</v>
      </c>
    </row>
    <row r="834" spans="1:5">
      <c r="A834">
        <v>15</v>
      </c>
      <c r="B834" t="s">
        <v>48</v>
      </c>
      <c r="C834" t="s">
        <v>191</v>
      </c>
      <c r="D834" t="s">
        <v>260</v>
      </c>
      <c r="E834">
        <v>58</v>
      </c>
    </row>
    <row r="835" spans="1:5">
      <c r="A835">
        <v>15</v>
      </c>
      <c r="B835" t="s">
        <v>48</v>
      </c>
      <c r="C835" t="s">
        <v>199</v>
      </c>
      <c r="D835" t="s">
        <v>269</v>
      </c>
      <c r="E835">
        <v>19</v>
      </c>
    </row>
    <row r="836" spans="1:5">
      <c r="A836">
        <v>15</v>
      </c>
      <c r="B836" t="s">
        <v>48</v>
      </c>
      <c r="C836" t="s">
        <v>203</v>
      </c>
      <c r="D836" t="s">
        <v>266</v>
      </c>
      <c r="E836">
        <v>0</v>
      </c>
    </row>
    <row r="837" spans="1:5">
      <c r="A837">
        <v>15</v>
      </c>
      <c r="B837" t="s">
        <v>48</v>
      </c>
      <c r="C837" t="s">
        <v>197</v>
      </c>
      <c r="D837" t="s">
        <v>276</v>
      </c>
      <c r="E837">
        <v>21</v>
      </c>
    </row>
    <row r="838" spans="1:5">
      <c r="A838">
        <v>16</v>
      </c>
      <c r="B838" t="s">
        <v>48</v>
      </c>
      <c r="C838" t="s">
        <v>197</v>
      </c>
      <c r="D838" t="s">
        <v>268</v>
      </c>
      <c r="E838">
        <v>24</v>
      </c>
    </row>
    <row r="839" spans="1:5">
      <c r="A839">
        <v>16</v>
      </c>
      <c r="B839" t="s">
        <v>48</v>
      </c>
      <c r="C839" t="s">
        <v>187</v>
      </c>
      <c r="D839" t="s">
        <v>259</v>
      </c>
      <c r="E839">
        <v>12</v>
      </c>
    </row>
    <row r="840" spans="1:5">
      <c r="A840">
        <v>16</v>
      </c>
      <c r="B840" t="s">
        <v>48</v>
      </c>
      <c r="C840" t="s">
        <v>183</v>
      </c>
      <c r="D840" t="s">
        <v>264</v>
      </c>
      <c r="E840">
        <v>30</v>
      </c>
    </row>
    <row r="841" spans="1:5">
      <c r="A841">
        <v>16</v>
      </c>
      <c r="B841" t="s">
        <v>48</v>
      </c>
      <c r="C841" t="s">
        <v>193</v>
      </c>
      <c r="D841" t="s">
        <v>265</v>
      </c>
      <c r="E841">
        <v>24</v>
      </c>
    </row>
    <row r="842" spans="1:5">
      <c r="A842">
        <v>16</v>
      </c>
      <c r="B842" t="s">
        <v>48</v>
      </c>
      <c r="C842" t="s">
        <v>185</v>
      </c>
      <c r="D842" t="s">
        <v>277</v>
      </c>
      <c r="E842">
        <v>5</v>
      </c>
    </row>
    <row r="843" spans="1:5">
      <c r="A843">
        <v>16</v>
      </c>
      <c r="B843" t="s">
        <v>48</v>
      </c>
      <c r="C843" t="s">
        <v>199</v>
      </c>
      <c r="D843" t="s">
        <v>262</v>
      </c>
      <c r="E843">
        <v>19</v>
      </c>
    </row>
    <row r="844" spans="1:5">
      <c r="A844">
        <v>16</v>
      </c>
      <c r="B844" t="s">
        <v>48</v>
      </c>
      <c r="C844" t="s">
        <v>201</v>
      </c>
      <c r="D844" t="s">
        <v>272</v>
      </c>
      <c r="E844">
        <v>28</v>
      </c>
    </row>
    <row r="845" spans="1:5">
      <c r="A845">
        <v>16</v>
      </c>
      <c r="B845" t="s">
        <v>48</v>
      </c>
      <c r="C845" t="s">
        <v>195</v>
      </c>
      <c r="D845" t="s">
        <v>274</v>
      </c>
      <c r="E845">
        <v>0</v>
      </c>
    </row>
    <row r="846" spans="1:5">
      <c r="A846">
        <v>16</v>
      </c>
      <c r="B846" t="s">
        <v>48</v>
      </c>
      <c r="C846" t="s">
        <v>191</v>
      </c>
      <c r="D846" t="s">
        <v>260</v>
      </c>
      <c r="E846">
        <v>30</v>
      </c>
    </row>
    <row r="847" spans="1:5">
      <c r="A847">
        <v>16</v>
      </c>
      <c r="B847" t="s">
        <v>48</v>
      </c>
      <c r="C847" t="s">
        <v>203</v>
      </c>
      <c r="D847" t="s">
        <v>267</v>
      </c>
      <c r="E847">
        <v>0</v>
      </c>
    </row>
    <row r="848" spans="1:5">
      <c r="A848">
        <v>16</v>
      </c>
      <c r="B848" t="s">
        <v>48</v>
      </c>
      <c r="C848" t="s">
        <v>189</v>
      </c>
      <c r="D848" t="s">
        <v>263</v>
      </c>
      <c r="E848">
        <v>30</v>
      </c>
    </row>
    <row r="849" spans="1:5">
      <c r="A849">
        <v>17</v>
      </c>
      <c r="B849" t="s">
        <v>48</v>
      </c>
      <c r="C849" t="s">
        <v>185</v>
      </c>
      <c r="D849" t="s">
        <v>266</v>
      </c>
      <c r="E849">
        <v>5</v>
      </c>
    </row>
    <row r="850" spans="1:5">
      <c r="A850">
        <v>17</v>
      </c>
      <c r="B850" t="s">
        <v>48</v>
      </c>
      <c r="C850" t="s">
        <v>189</v>
      </c>
      <c r="D850" t="s">
        <v>260</v>
      </c>
      <c r="E850">
        <v>18</v>
      </c>
    </row>
    <row r="851" spans="1:5">
      <c r="A851">
        <v>17</v>
      </c>
      <c r="B851" t="s">
        <v>48</v>
      </c>
      <c r="C851" t="s">
        <v>191</v>
      </c>
      <c r="D851" t="s">
        <v>267</v>
      </c>
      <c r="E851">
        <v>30</v>
      </c>
    </row>
    <row r="852" spans="1:5">
      <c r="A852">
        <v>17</v>
      </c>
      <c r="B852" t="s">
        <v>48</v>
      </c>
      <c r="C852" t="s">
        <v>197</v>
      </c>
      <c r="D852" t="s">
        <v>268</v>
      </c>
      <c r="E852">
        <v>37</v>
      </c>
    </row>
    <row r="853" spans="1:5">
      <c r="A853">
        <v>17</v>
      </c>
      <c r="B853" t="s">
        <v>48</v>
      </c>
      <c r="C853" t="s">
        <v>195</v>
      </c>
      <c r="D853" t="s">
        <v>274</v>
      </c>
      <c r="E853">
        <v>0</v>
      </c>
    </row>
    <row r="854" spans="1:5">
      <c r="A854">
        <v>17</v>
      </c>
      <c r="B854" t="s">
        <v>48</v>
      </c>
      <c r="C854" t="s">
        <v>203</v>
      </c>
      <c r="D854" t="s">
        <v>270</v>
      </c>
      <c r="E854">
        <v>0</v>
      </c>
    </row>
    <row r="855" spans="1:5">
      <c r="A855">
        <v>17</v>
      </c>
      <c r="B855" t="s">
        <v>48</v>
      </c>
      <c r="C855" t="s">
        <v>183</v>
      </c>
      <c r="D855" t="s">
        <v>264</v>
      </c>
      <c r="E855">
        <v>14</v>
      </c>
    </row>
    <row r="856" spans="1:5">
      <c r="A856">
        <v>17</v>
      </c>
      <c r="B856" t="s">
        <v>48</v>
      </c>
      <c r="C856" t="s">
        <v>199</v>
      </c>
      <c r="D856" t="s">
        <v>269</v>
      </c>
      <c r="E856">
        <v>22</v>
      </c>
    </row>
    <row r="857" spans="1:5">
      <c r="A857">
        <v>17</v>
      </c>
      <c r="B857" t="s">
        <v>48</v>
      </c>
      <c r="C857" t="s">
        <v>193</v>
      </c>
      <c r="D857" t="s">
        <v>265</v>
      </c>
      <c r="E857">
        <v>7</v>
      </c>
    </row>
    <row r="858" spans="1:5">
      <c r="A858">
        <v>17</v>
      </c>
      <c r="B858" t="s">
        <v>48</v>
      </c>
      <c r="C858" t="s">
        <v>201</v>
      </c>
      <c r="D858" t="s">
        <v>272</v>
      </c>
      <c r="E858">
        <v>28</v>
      </c>
    </row>
    <row r="859" spans="1:5">
      <c r="A859">
        <v>17</v>
      </c>
      <c r="B859" t="s">
        <v>48</v>
      </c>
      <c r="C859" t="s">
        <v>187</v>
      </c>
      <c r="D859" t="s">
        <v>259</v>
      </c>
      <c r="E859">
        <v>6</v>
      </c>
    </row>
    <row r="860" spans="1:5">
      <c r="A860">
        <v>18</v>
      </c>
      <c r="B860" t="s">
        <v>48</v>
      </c>
      <c r="C860" t="s">
        <v>203</v>
      </c>
      <c r="D860" t="s">
        <v>269</v>
      </c>
      <c r="E860">
        <v>0</v>
      </c>
    </row>
    <row r="861" spans="1:5">
      <c r="A861">
        <v>18</v>
      </c>
      <c r="B861" t="s">
        <v>48</v>
      </c>
      <c r="C861" t="s">
        <v>189</v>
      </c>
      <c r="D861" t="s">
        <v>263</v>
      </c>
      <c r="E861">
        <v>13</v>
      </c>
    </row>
    <row r="862" spans="1:5">
      <c r="A862">
        <v>18</v>
      </c>
      <c r="B862" t="s">
        <v>48</v>
      </c>
      <c r="C862" t="s">
        <v>201</v>
      </c>
      <c r="D862" t="s">
        <v>272</v>
      </c>
      <c r="E862">
        <v>28</v>
      </c>
    </row>
    <row r="863" spans="1:5">
      <c r="A863">
        <v>18</v>
      </c>
      <c r="B863" t="s">
        <v>48</v>
      </c>
      <c r="C863" t="s">
        <v>195</v>
      </c>
      <c r="D863" t="s">
        <v>267</v>
      </c>
      <c r="E863">
        <v>0</v>
      </c>
    </row>
    <row r="864" spans="1:5">
      <c r="A864">
        <v>18</v>
      </c>
      <c r="B864" t="s">
        <v>48</v>
      </c>
      <c r="C864" t="s">
        <v>187</v>
      </c>
      <c r="D864" t="s">
        <v>259</v>
      </c>
      <c r="E864">
        <v>25</v>
      </c>
    </row>
    <row r="865" spans="1:5">
      <c r="A865">
        <v>18</v>
      </c>
      <c r="B865" t="s">
        <v>48</v>
      </c>
      <c r="C865" t="s">
        <v>193</v>
      </c>
      <c r="D865" t="s">
        <v>277</v>
      </c>
      <c r="E865">
        <v>6</v>
      </c>
    </row>
    <row r="866" spans="1:5">
      <c r="A866">
        <v>18</v>
      </c>
      <c r="B866" t="s">
        <v>48</v>
      </c>
      <c r="C866" t="s">
        <v>199</v>
      </c>
      <c r="D866" t="s">
        <v>266</v>
      </c>
      <c r="E866">
        <v>17</v>
      </c>
    </row>
    <row r="867" spans="1:5">
      <c r="A867">
        <v>18</v>
      </c>
      <c r="B867" t="s">
        <v>48</v>
      </c>
      <c r="C867" t="s">
        <v>185</v>
      </c>
      <c r="E867">
        <v>0</v>
      </c>
    </row>
    <row r="868" spans="1:5">
      <c r="A868">
        <v>18</v>
      </c>
      <c r="B868" t="s">
        <v>48</v>
      </c>
      <c r="C868" t="s">
        <v>197</v>
      </c>
      <c r="D868" t="s">
        <v>268</v>
      </c>
      <c r="E868">
        <v>38</v>
      </c>
    </row>
    <row r="869" spans="1:5">
      <c r="A869">
        <v>18</v>
      </c>
      <c r="B869" t="s">
        <v>48</v>
      </c>
      <c r="C869" t="s">
        <v>191</v>
      </c>
      <c r="D869" t="s">
        <v>260</v>
      </c>
      <c r="E869">
        <v>44.5</v>
      </c>
    </row>
    <row r="870" spans="1:5">
      <c r="A870">
        <v>18</v>
      </c>
      <c r="B870" t="s">
        <v>48</v>
      </c>
      <c r="C870" t="s">
        <v>183</v>
      </c>
      <c r="D870" t="s">
        <v>264</v>
      </c>
      <c r="E870">
        <v>12</v>
      </c>
    </row>
    <row r="871" spans="1:5">
      <c r="A871">
        <v>19</v>
      </c>
      <c r="B871" t="s">
        <v>48</v>
      </c>
      <c r="C871" t="s">
        <v>193</v>
      </c>
      <c r="D871" t="s">
        <v>264</v>
      </c>
      <c r="E871">
        <v>0</v>
      </c>
    </row>
    <row r="872" spans="1:5">
      <c r="A872">
        <v>19</v>
      </c>
      <c r="B872" t="s">
        <v>48</v>
      </c>
      <c r="C872" t="s">
        <v>183</v>
      </c>
      <c r="D872" t="s">
        <v>279</v>
      </c>
      <c r="E872">
        <v>22</v>
      </c>
    </row>
    <row r="873" spans="1:5">
      <c r="A873">
        <v>19</v>
      </c>
      <c r="B873" t="s">
        <v>48</v>
      </c>
      <c r="C873" t="s">
        <v>201</v>
      </c>
      <c r="D873" t="s">
        <v>272</v>
      </c>
      <c r="E873">
        <v>29</v>
      </c>
    </row>
    <row r="874" spans="1:5">
      <c r="A874">
        <v>19</v>
      </c>
      <c r="B874" t="s">
        <v>48</v>
      </c>
      <c r="C874" t="s">
        <v>187</v>
      </c>
      <c r="D874" t="s">
        <v>259</v>
      </c>
      <c r="E874">
        <v>12</v>
      </c>
    </row>
    <row r="875" spans="1:5">
      <c r="A875">
        <v>19</v>
      </c>
      <c r="B875" t="s">
        <v>48</v>
      </c>
      <c r="C875" t="s">
        <v>203</v>
      </c>
      <c r="D875" t="s">
        <v>269</v>
      </c>
      <c r="E875">
        <v>0</v>
      </c>
    </row>
    <row r="876" spans="1:5">
      <c r="A876">
        <v>19</v>
      </c>
      <c r="B876" t="s">
        <v>48</v>
      </c>
      <c r="C876" t="s">
        <v>185</v>
      </c>
      <c r="D876" t="s">
        <v>278</v>
      </c>
      <c r="E876">
        <v>5</v>
      </c>
    </row>
    <row r="877" spans="1:5">
      <c r="A877">
        <v>19</v>
      </c>
      <c r="B877" t="s">
        <v>48</v>
      </c>
      <c r="C877" t="s">
        <v>189</v>
      </c>
      <c r="D877" t="s">
        <v>267</v>
      </c>
      <c r="E877">
        <v>45</v>
      </c>
    </row>
    <row r="878" spans="1:5">
      <c r="A878">
        <v>19</v>
      </c>
      <c r="B878" t="s">
        <v>48</v>
      </c>
      <c r="C878" t="s">
        <v>197</v>
      </c>
      <c r="D878" t="s">
        <v>268</v>
      </c>
      <c r="E878">
        <v>22</v>
      </c>
    </row>
    <row r="879" spans="1:5">
      <c r="A879">
        <v>19</v>
      </c>
      <c r="B879" t="s">
        <v>48</v>
      </c>
      <c r="C879" t="s">
        <v>191</v>
      </c>
      <c r="D879" t="s">
        <v>260</v>
      </c>
      <c r="E879">
        <v>44</v>
      </c>
    </row>
    <row r="880" spans="1:5">
      <c r="A880">
        <v>19</v>
      </c>
      <c r="B880" t="s">
        <v>48</v>
      </c>
      <c r="C880" t="s">
        <v>195</v>
      </c>
      <c r="D880" t="s">
        <v>266</v>
      </c>
      <c r="E880">
        <v>0</v>
      </c>
    </row>
    <row r="881" spans="1:5">
      <c r="A881">
        <v>19</v>
      </c>
      <c r="B881" t="s">
        <v>48</v>
      </c>
      <c r="C881" t="s">
        <v>199</v>
      </c>
      <c r="D881" t="s">
        <v>262</v>
      </c>
      <c r="E881">
        <v>20</v>
      </c>
    </row>
    <row r="882" spans="1:5">
      <c r="A882">
        <v>20</v>
      </c>
      <c r="B882" t="s">
        <v>48</v>
      </c>
      <c r="C882" t="s">
        <v>201</v>
      </c>
      <c r="D882" t="s">
        <v>272</v>
      </c>
      <c r="E882">
        <v>29</v>
      </c>
    </row>
    <row r="883" spans="1:5">
      <c r="A883">
        <v>20</v>
      </c>
      <c r="B883" t="s">
        <v>48</v>
      </c>
      <c r="C883" t="s">
        <v>185</v>
      </c>
      <c r="E883">
        <v>0</v>
      </c>
    </row>
    <row r="884" spans="1:5">
      <c r="A884">
        <v>20</v>
      </c>
      <c r="B884" t="s">
        <v>48</v>
      </c>
      <c r="C884" t="s">
        <v>191</v>
      </c>
      <c r="D884" t="s">
        <v>260</v>
      </c>
      <c r="E884">
        <v>36.5</v>
      </c>
    </row>
    <row r="885" spans="1:5">
      <c r="A885">
        <v>20</v>
      </c>
      <c r="B885" t="s">
        <v>48</v>
      </c>
      <c r="C885" t="s">
        <v>199</v>
      </c>
      <c r="D885" t="s">
        <v>276</v>
      </c>
      <c r="E885">
        <v>28</v>
      </c>
    </row>
    <row r="886" spans="1:5">
      <c r="A886">
        <v>20</v>
      </c>
      <c r="B886" t="s">
        <v>48</v>
      </c>
      <c r="C886" t="s">
        <v>189</v>
      </c>
      <c r="D886" t="s">
        <v>267</v>
      </c>
      <c r="E886">
        <v>33</v>
      </c>
    </row>
    <row r="887" spans="1:5">
      <c r="A887">
        <v>20</v>
      </c>
      <c r="B887" t="s">
        <v>48</v>
      </c>
      <c r="C887" t="s">
        <v>197</v>
      </c>
      <c r="D887" t="s">
        <v>268</v>
      </c>
      <c r="E887">
        <v>23</v>
      </c>
    </row>
    <row r="888" spans="1:5">
      <c r="A888">
        <v>20</v>
      </c>
      <c r="B888" t="s">
        <v>48</v>
      </c>
      <c r="C888" t="s">
        <v>187</v>
      </c>
      <c r="D888" t="s">
        <v>259</v>
      </c>
      <c r="E888">
        <v>22</v>
      </c>
    </row>
    <row r="889" spans="1:5">
      <c r="A889">
        <v>20</v>
      </c>
      <c r="B889" t="s">
        <v>48</v>
      </c>
      <c r="C889" t="s">
        <v>193</v>
      </c>
      <c r="D889" t="s">
        <v>264</v>
      </c>
      <c r="E889">
        <v>24</v>
      </c>
    </row>
    <row r="890" spans="1:5">
      <c r="A890">
        <v>20</v>
      </c>
      <c r="B890" t="s">
        <v>48</v>
      </c>
      <c r="C890" t="s">
        <v>195</v>
      </c>
      <c r="D890" t="s">
        <v>262</v>
      </c>
      <c r="E890">
        <v>0</v>
      </c>
    </row>
    <row r="891" spans="1:5">
      <c r="A891">
        <v>20</v>
      </c>
      <c r="B891" t="s">
        <v>48</v>
      </c>
      <c r="C891" t="s">
        <v>183</v>
      </c>
      <c r="D891" t="s">
        <v>279</v>
      </c>
      <c r="E891">
        <v>26</v>
      </c>
    </row>
    <row r="892" spans="1:5">
      <c r="A892">
        <v>20</v>
      </c>
      <c r="B892" t="s">
        <v>48</v>
      </c>
      <c r="C892" t="s">
        <v>203</v>
      </c>
      <c r="D892" t="s">
        <v>269</v>
      </c>
      <c r="E892">
        <v>0</v>
      </c>
    </row>
    <row r="893" spans="1:5">
      <c r="A893">
        <v>21</v>
      </c>
      <c r="B893" t="s">
        <v>48</v>
      </c>
      <c r="C893" t="s">
        <v>199</v>
      </c>
      <c r="D893" t="s">
        <v>276</v>
      </c>
      <c r="E893">
        <v>22</v>
      </c>
    </row>
    <row r="894" spans="1:5">
      <c r="A894">
        <v>21</v>
      </c>
      <c r="B894" t="s">
        <v>48</v>
      </c>
      <c r="C894" t="s">
        <v>187</v>
      </c>
      <c r="D894" t="s">
        <v>259</v>
      </c>
      <c r="E894">
        <v>8</v>
      </c>
    </row>
    <row r="895" spans="1:5">
      <c r="A895">
        <v>21</v>
      </c>
      <c r="B895" t="s">
        <v>48</v>
      </c>
      <c r="C895" t="s">
        <v>189</v>
      </c>
      <c r="D895" t="s">
        <v>267</v>
      </c>
      <c r="E895">
        <v>6</v>
      </c>
    </row>
    <row r="896" spans="1:5">
      <c r="A896">
        <v>21</v>
      </c>
      <c r="B896" t="s">
        <v>48</v>
      </c>
      <c r="C896" t="s">
        <v>197</v>
      </c>
      <c r="D896" t="s">
        <v>268</v>
      </c>
      <c r="E896">
        <v>37</v>
      </c>
    </row>
    <row r="897" spans="1:5">
      <c r="A897">
        <v>21</v>
      </c>
      <c r="B897" t="s">
        <v>48</v>
      </c>
      <c r="C897" t="s">
        <v>183</v>
      </c>
      <c r="D897" t="s">
        <v>279</v>
      </c>
      <c r="E897">
        <v>38</v>
      </c>
    </row>
    <row r="898" spans="1:5">
      <c r="A898">
        <v>21</v>
      </c>
      <c r="B898" t="s">
        <v>48</v>
      </c>
      <c r="C898" t="s">
        <v>185</v>
      </c>
      <c r="E898">
        <v>0</v>
      </c>
    </row>
    <row r="899" spans="1:5">
      <c r="A899">
        <v>21</v>
      </c>
      <c r="B899" t="s">
        <v>48</v>
      </c>
      <c r="C899" t="s">
        <v>201</v>
      </c>
      <c r="D899" t="s">
        <v>272</v>
      </c>
      <c r="E899">
        <v>28</v>
      </c>
    </row>
    <row r="900" spans="1:5">
      <c r="A900">
        <v>21</v>
      </c>
      <c r="B900" t="s">
        <v>48</v>
      </c>
      <c r="C900" t="s">
        <v>203</v>
      </c>
      <c r="D900" t="s">
        <v>269</v>
      </c>
      <c r="E900">
        <v>0</v>
      </c>
    </row>
    <row r="901" spans="1:5">
      <c r="A901">
        <v>21</v>
      </c>
      <c r="B901" t="s">
        <v>48</v>
      </c>
      <c r="C901" t="s">
        <v>195</v>
      </c>
      <c r="D901" t="s">
        <v>265</v>
      </c>
      <c r="E901">
        <v>0</v>
      </c>
    </row>
    <row r="902" spans="1:5">
      <c r="A902">
        <v>21</v>
      </c>
      <c r="B902" t="s">
        <v>48</v>
      </c>
      <c r="C902" t="s">
        <v>191</v>
      </c>
      <c r="D902" t="s">
        <v>260</v>
      </c>
      <c r="E902">
        <v>50.5</v>
      </c>
    </row>
    <row r="903" spans="1:5">
      <c r="A903">
        <v>21</v>
      </c>
      <c r="B903" t="s">
        <v>48</v>
      </c>
      <c r="C903" t="s">
        <v>193</v>
      </c>
      <c r="D903" t="s">
        <v>264</v>
      </c>
      <c r="E903">
        <v>14</v>
      </c>
    </row>
    <row r="904" spans="1:5">
      <c r="A904">
        <v>22</v>
      </c>
      <c r="B904" t="s">
        <v>48</v>
      </c>
      <c r="C904" t="s">
        <v>199</v>
      </c>
      <c r="D904" t="s">
        <v>276</v>
      </c>
      <c r="E904">
        <v>31</v>
      </c>
    </row>
    <row r="905" spans="1:5">
      <c r="A905">
        <v>22</v>
      </c>
      <c r="B905" t="s">
        <v>48</v>
      </c>
      <c r="C905" t="s">
        <v>183</v>
      </c>
      <c r="D905" t="s">
        <v>274</v>
      </c>
      <c r="E905">
        <v>20</v>
      </c>
    </row>
    <row r="906" spans="1:5">
      <c r="A906">
        <v>22</v>
      </c>
      <c r="B906" t="s">
        <v>48</v>
      </c>
      <c r="C906" t="s">
        <v>191</v>
      </c>
      <c r="D906" t="s">
        <v>260</v>
      </c>
      <c r="E906">
        <v>26</v>
      </c>
    </row>
    <row r="907" spans="1:5">
      <c r="A907">
        <v>22</v>
      </c>
      <c r="B907" t="s">
        <v>48</v>
      </c>
      <c r="C907" t="s">
        <v>189</v>
      </c>
      <c r="D907" t="s">
        <v>267</v>
      </c>
      <c r="E907">
        <v>25</v>
      </c>
    </row>
    <row r="908" spans="1:5">
      <c r="A908">
        <v>22</v>
      </c>
      <c r="B908" t="s">
        <v>48</v>
      </c>
      <c r="C908" t="s">
        <v>195</v>
      </c>
      <c r="D908" t="s">
        <v>269</v>
      </c>
      <c r="E908">
        <v>0</v>
      </c>
    </row>
    <row r="909" spans="1:5">
      <c r="A909">
        <v>22</v>
      </c>
      <c r="B909" t="s">
        <v>48</v>
      </c>
      <c r="C909" t="s">
        <v>203</v>
      </c>
      <c r="D909" t="s">
        <v>279</v>
      </c>
      <c r="E909">
        <v>0</v>
      </c>
    </row>
    <row r="910" spans="1:5">
      <c r="A910">
        <v>22</v>
      </c>
      <c r="B910" t="s">
        <v>48</v>
      </c>
      <c r="C910" t="s">
        <v>187</v>
      </c>
      <c r="D910" t="s">
        <v>259</v>
      </c>
      <c r="E910">
        <v>14</v>
      </c>
    </row>
    <row r="911" spans="1:5">
      <c r="A911">
        <v>22</v>
      </c>
      <c r="B911" t="s">
        <v>48</v>
      </c>
      <c r="C911" t="s">
        <v>201</v>
      </c>
      <c r="D911" t="s">
        <v>272</v>
      </c>
      <c r="E911">
        <v>21</v>
      </c>
    </row>
    <row r="912" spans="1:5">
      <c r="A912">
        <v>22</v>
      </c>
      <c r="B912" t="s">
        <v>48</v>
      </c>
      <c r="C912" t="s">
        <v>185</v>
      </c>
      <c r="E912">
        <v>0</v>
      </c>
    </row>
    <row r="913" spans="1:5">
      <c r="A913">
        <v>22</v>
      </c>
      <c r="B913" t="s">
        <v>48</v>
      </c>
      <c r="C913" t="s">
        <v>197</v>
      </c>
      <c r="D913" t="s">
        <v>268</v>
      </c>
      <c r="E913">
        <v>20</v>
      </c>
    </row>
    <row r="914" spans="1:5">
      <c r="A914">
        <v>22</v>
      </c>
      <c r="B914" t="s">
        <v>48</v>
      </c>
      <c r="C914" t="s">
        <v>193</v>
      </c>
      <c r="D914" t="s">
        <v>264</v>
      </c>
      <c r="E914">
        <v>15</v>
      </c>
    </row>
    <row r="915" spans="1:5">
      <c r="A915">
        <v>1</v>
      </c>
      <c r="B915" t="s">
        <v>63</v>
      </c>
      <c r="C915" t="s">
        <v>185</v>
      </c>
      <c r="E915">
        <v>0</v>
      </c>
    </row>
    <row r="916" spans="1:5">
      <c r="A916">
        <v>1</v>
      </c>
      <c r="B916" t="s">
        <v>63</v>
      </c>
      <c r="C916" t="s">
        <v>187</v>
      </c>
      <c r="D916" t="s">
        <v>280</v>
      </c>
      <c r="E916">
        <v>19</v>
      </c>
    </row>
    <row r="917" spans="1:5">
      <c r="A917">
        <v>1</v>
      </c>
      <c r="B917" t="s">
        <v>63</v>
      </c>
      <c r="C917" t="s">
        <v>203</v>
      </c>
      <c r="D917" t="s">
        <v>281</v>
      </c>
      <c r="E917">
        <v>0</v>
      </c>
    </row>
    <row r="918" spans="1:5">
      <c r="A918">
        <v>1</v>
      </c>
      <c r="B918" t="s">
        <v>63</v>
      </c>
      <c r="C918" t="s">
        <v>189</v>
      </c>
      <c r="D918" t="s">
        <v>282</v>
      </c>
      <c r="E918">
        <v>21</v>
      </c>
    </row>
    <row r="919" spans="1:5">
      <c r="A919">
        <v>1</v>
      </c>
      <c r="B919" t="s">
        <v>63</v>
      </c>
      <c r="C919" t="s">
        <v>197</v>
      </c>
      <c r="D919" t="s">
        <v>283</v>
      </c>
      <c r="E919">
        <v>28</v>
      </c>
    </row>
    <row r="920" spans="1:5">
      <c r="A920">
        <v>1</v>
      </c>
      <c r="B920" t="s">
        <v>63</v>
      </c>
      <c r="C920" t="s">
        <v>183</v>
      </c>
      <c r="D920" t="s">
        <v>284</v>
      </c>
      <c r="E920">
        <v>12</v>
      </c>
    </row>
    <row r="921" spans="1:5">
      <c r="A921">
        <v>1</v>
      </c>
      <c r="B921" t="s">
        <v>63</v>
      </c>
      <c r="C921" t="s">
        <v>201</v>
      </c>
      <c r="D921" t="s">
        <v>285</v>
      </c>
      <c r="E921">
        <v>14</v>
      </c>
    </row>
    <row r="922" spans="1:5">
      <c r="A922">
        <v>1</v>
      </c>
      <c r="B922" t="s">
        <v>63</v>
      </c>
      <c r="C922" t="s">
        <v>195</v>
      </c>
      <c r="D922" t="s">
        <v>286</v>
      </c>
      <c r="E922">
        <v>0</v>
      </c>
    </row>
    <row r="923" spans="1:5">
      <c r="A923">
        <v>1</v>
      </c>
      <c r="B923" t="s">
        <v>63</v>
      </c>
      <c r="C923" t="s">
        <v>199</v>
      </c>
      <c r="D923" t="s">
        <v>287</v>
      </c>
      <c r="E923">
        <v>28</v>
      </c>
    </row>
    <row r="924" spans="1:5">
      <c r="A924">
        <v>1</v>
      </c>
      <c r="B924" t="s">
        <v>63</v>
      </c>
      <c r="C924" t="s">
        <v>191</v>
      </c>
      <c r="D924" t="s">
        <v>288</v>
      </c>
      <c r="E924">
        <v>49.5</v>
      </c>
    </row>
    <row r="925" spans="1:5">
      <c r="A925">
        <v>1</v>
      </c>
      <c r="B925" t="s">
        <v>63</v>
      </c>
      <c r="C925" t="s">
        <v>193</v>
      </c>
      <c r="D925" t="s">
        <v>289</v>
      </c>
      <c r="E925">
        <v>9</v>
      </c>
    </row>
    <row r="926" spans="1:5">
      <c r="A926">
        <v>2</v>
      </c>
      <c r="B926" t="s">
        <v>63</v>
      </c>
      <c r="C926" t="s">
        <v>191</v>
      </c>
      <c r="D926" t="s">
        <v>288</v>
      </c>
      <c r="E926">
        <v>53.5</v>
      </c>
    </row>
    <row r="927" spans="1:5">
      <c r="A927">
        <v>2</v>
      </c>
      <c r="B927" t="s">
        <v>63</v>
      </c>
      <c r="C927" t="s">
        <v>189</v>
      </c>
      <c r="D927" t="s">
        <v>285</v>
      </c>
      <c r="E927">
        <v>15</v>
      </c>
    </row>
    <row r="928" spans="1:5">
      <c r="A928">
        <v>2</v>
      </c>
      <c r="B928" t="s">
        <v>63</v>
      </c>
      <c r="C928" t="s">
        <v>185</v>
      </c>
      <c r="D928" t="s">
        <v>290</v>
      </c>
      <c r="E928">
        <v>5</v>
      </c>
    </row>
    <row r="929" spans="1:5">
      <c r="A929">
        <v>2</v>
      </c>
      <c r="B929" t="s">
        <v>63</v>
      </c>
      <c r="C929" t="s">
        <v>199</v>
      </c>
      <c r="D929" t="s">
        <v>287</v>
      </c>
      <c r="E929">
        <v>23</v>
      </c>
    </row>
    <row r="930" spans="1:5">
      <c r="A930">
        <v>2</v>
      </c>
      <c r="B930" t="s">
        <v>63</v>
      </c>
      <c r="C930" t="s">
        <v>187</v>
      </c>
      <c r="D930" t="s">
        <v>280</v>
      </c>
      <c r="E930">
        <v>8</v>
      </c>
    </row>
    <row r="931" spans="1:5">
      <c r="A931">
        <v>2</v>
      </c>
      <c r="B931" t="s">
        <v>63</v>
      </c>
      <c r="C931" t="s">
        <v>183</v>
      </c>
      <c r="D931" t="s">
        <v>284</v>
      </c>
      <c r="E931">
        <v>36</v>
      </c>
    </row>
    <row r="932" spans="1:5">
      <c r="A932">
        <v>2</v>
      </c>
      <c r="B932" t="s">
        <v>63</v>
      </c>
      <c r="C932" t="s">
        <v>195</v>
      </c>
      <c r="D932" t="s">
        <v>286</v>
      </c>
      <c r="E932">
        <v>0</v>
      </c>
    </row>
    <row r="933" spans="1:5">
      <c r="A933">
        <v>2</v>
      </c>
      <c r="B933" t="s">
        <v>63</v>
      </c>
      <c r="C933" t="s">
        <v>193</v>
      </c>
      <c r="D933" t="s">
        <v>289</v>
      </c>
      <c r="E933">
        <v>31</v>
      </c>
    </row>
    <row r="934" spans="1:5">
      <c r="A934">
        <v>2</v>
      </c>
      <c r="B934" t="s">
        <v>63</v>
      </c>
      <c r="C934" t="s">
        <v>203</v>
      </c>
      <c r="D934" t="s">
        <v>282</v>
      </c>
      <c r="E934">
        <v>0</v>
      </c>
    </row>
    <row r="935" spans="1:5">
      <c r="A935">
        <v>2</v>
      </c>
      <c r="B935" t="s">
        <v>63</v>
      </c>
      <c r="C935" t="s">
        <v>197</v>
      </c>
      <c r="D935" t="s">
        <v>283</v>
      </c>
      <c r="E935">
        <v>30</v>
      </c>
    </row>
    <row r="936" spans="1:5">
      <c r="A936">
        <v>2</v>
      </c>
      <c r="B936" t="s">
        <v>63</v>
      </c>
      <c r="C936" t="s">
        <v>201</v>
      </c>
      <c r="D936" t="s">
        <v>281</v>
      </c>
      <c r="E936">
        <v>22</v>
      </c>
    </row>
    <row r="937" spans="1:5">
      <c r="A937">
        <v>3</v>
      </c>
      <c r="B937" t="s">
        <v>63</v>
      </c>
      <c r="C937" t="s">
        <v>183</v>
      </c>
      <c r="D937" t="s">
        <v>284</v>
      </c>
      <c r="E937">
        <v>20</v>
      </c>
    </row>
    <row r="938" spans="1:5">
      <c r="A938">
        <v>3</v>
      </c>
      <c r="B938" t="s">
        <v>63</v>
      </c>
      <c r="C938" t="s">
        <v>199</v>
      </c>
      <c r="D938" t="s">
        <v>287</v>
      </c>
      <c r="E938">
        <v>15</v>
      </c>
    </row>
    <row r="939" spans="1:5">
      <c r="A939">
        <v>3</v>
      </c>
      <c r="B939" t="s">
        <v>63</v>
      </c>
      <c r="C939" t="s">
        <v>197</v>
      </c>
      <c r="D939" t="s">
        <v>283</v>
      </c>
      <c r="E939">
        <v>22</v>
      </c>
    </row>
    <row r="940" spans="1:5">
      <c r="A940">
        <v>3</v>
      </c>
      <c r="B940" t="s">
        <v>63</v>
      </c>
      <c r="C940" t="s">
        <v>191</v>
      </c>
      <c r="D940" t="s">
        <v>288</v>
      </c>
      <c r="E940">
        <v>40</v>
      </c>
    </row>
    <row r="941" spans="1:5">
      <c r="A941">
        <v>3</v>
      </c>
      <c r="B941" t="s">
        <v>63</v>
      </c>
      <c r="C941" t="s">
        <v>185</v>
      </c>
      <c r="D941" t="s">
        <v>290</v>
      </c>
      <c r="E941">
        <v>5</v>
      </c>
    </row>
    <row r="942" spans="1:5">
      <c r="A942">
        <v>3</v>
      </c>
      <c r="B942" t="s">
        <v>63</v>
      </c>
      <c r="C942" t="s">
        <v>187</v>
      </c>
      <c r="D942" t="s">
        <v>280</v>
      </c>
      <c r="E942">
        <v>12</v>
      </c>
    </row>
    <row r="943" spans="1:5">
      <c r="A943">
        <v>3</v>
      </c>
      <c r="B943" t="s">
        <v>63</v>
      </c>
      <c r="C943" t="s">
        <v>193</v>
      </c>
      <c r="D943" t="s">
        <v>289</v>
      </c>
      <c r="E943">
        <v>19</v>
      </c>
    </row>
    <row r="944" spans="1:5">
      <c r="A944">
        <v>3</v>
      </c>
      <c r="B944" t="s">
        <v>63</v>
      </c>
      <c r="C944" t="s">
        <v>203</v>
      </c>
      <c r="D944" t="s">
        <v>282</v>
      </c>
      <c r="E944">
        <v>0</v>
      </c>
    </row>
    <row r="945" spans="1:5">
      <c r="A945">
        <v>3</v>
      </c>
      <c r="B945" t="s">
        <v>63</v>
      </c>
      <c r="C945" t="s">
        <v>195</v>
      </c>
      <c r="D945" t="s">
        <v>286</v>
      </c>
      <c r="E945">
        <v>0</v>
      </c>
    </row>
    <row r="946" spans="1:5">
      <c r="A946">
        <v>3</v>
      </c>
      <c r="B946" t="s">
        <v>63</v>
      </c>
      <c r="C946" t="s">
        <v>189</v>
      </c>
      <c r="D946" t="s">
        <v>291</v>
      </c>
      <c r="E946">
        <v>31</v>
      </c>
    </row>
    <row r="947" spans="1:5">
      <c r="A947">
        <v>3</v>
      </c>
      <c r="B947" t="s">
        <v>63</v>
      </c>
      <c r="C947" t="s">
        <v>201</v>
      </c>
      <c r="D947" t="s">
        <v>281</v>
      </c>
      <c r="E947">
        <v>22</v>
      </c>
    </row>
    <row r="948" spans="1:5">
      <c r="A948">
        <v>4</v>
      </c>
      <c r="B948" t="s">
        <v>63</v>
      </c>
      <c r="C948" t="s">
        <v>201</v>
      </c>
      <c r="D948" t="s">
        <v>281</v>
      </c>
      <c r="E948">
        <v>12</v>
      </c>
    </row>
    <row r="949" spans="1:5">
      <c r="A949">
        <v>4</v>
      </c>
      <c r="B949" t="s">
        <v>63</v>
      </c>
      <c r="C949" t="s">
        <v>199</v>
      </c>
      <c r="D949" t="s">
        <v>287</v>
      </c>
      <c r="E949">
        <v>27</v>
      </c>
    </row>
    <row r="950" spans="1:5">
      <c r="A950">
        <v>4</v>
      </c>
      <c r="B950" t="s">
        <v>63</v>
      </c>
      <c r="C950" t="s">
        <v>191</v>
      </c>
      <c r="D950" t="s">
        <v>288</v>
      </c>
      <c r="E950">
        <v>15</v>
      </c>
    </row>
    <row r="951" spans="1:5">
      <c r="A951">
        <v>4</v>
      </c>
      <c r="B951" t="s">
        <v>63</v>
      </c>
      <c r="C951" t="s">
        <v>187</v>
      </c>
      <c r="D951" t="s">
        <v>280</v>
      </c>
      <c r="E951">
        <v>1</v>
      </c>
    </row>
    <row r="952" spans="1:5">
      <c r="A952">
        <v>4</v>
      </c>
      <c r="B952" t="s">
        <v>63</v>
      </c>
      <c r="C952" t="s">
        <v>189</v>
      </c>
      <c r="D952" t="s">
        <v>292</v>
      </c>
      <c r="E952">
        <v>38</v>
      </c>
    </row>
    <row r="953" spans="1:5">
      <c r="A953">
        <v>4</v>
      </c>
      <c r="B953" t="s">
        <v>63</v>
      </c>
      <c r="C953" t="s">
        <v>195</v>
      </c>
      <c r="D953" t="s">
        <v>290</v>
      </c>
      <c r="E953">
        <v>0</v>
      </c>
    </row>
    <row r="954" spans="1:5">
      <c r="A954">
        <v>4</v>
      </c>
      <c r="B954" t="s">
        <v>63</v>
      </c>
      <c r="C954" t="s">
        <v>203</v>
      </c>
      <c r="D954" t="s">
        <v>282</v>
      </c>
      <c r="E954">
        <v>0</v>
      </c>
    </row>
    <row r="955" spans="1:5">
      <c r="A955">
        <v>4</v>
      </c>
      <c r="B955" t="s">
        <v>63</v>
      </c>
      <c r="C955" t="s">
        <v>193</v>
      </c>
      <c r="D955" t="s">
        <v>289</v>
      </c>
      <c r="E955">
        <v>25</v>
      </c>
    </row>
    <row r="956" spans="1:5">
      <c r="A956">
        <v>4</v>
      </c>
      <c r="B956" t="s">
        <v>63</v>
      </c>
      <c r="C956" t="s">
        <v>185</v>
      </c>
      <c r="E956">
        <v>0</v>
      </c>
    </row>
    <row r="957" spans="1:5">
      <c r="A957">
        <v>4</v>
      </c>
      <c r="B957" t="s">
        <v>63</v>
      </c>
      <c r="C957" t="s">
        <v>197</v>
      </c>
      <c r="D957" t="s">
        <v>283</v>
      </c>
      <c r="E957">
        <v>24</v>
      </c>
    </row>
    <row r="958" spans="1:5">
      <c r="A958">
        <v>4</v>
      </c>
      <c r="B958" t="s">
        <v>63</v>
      </c>
      <c r="C958" t="s">
        <v>183</v>
      </c>
      <c r="D958" t="s">
        <v>284</v>
      </c>
      <c r="E958">
        <v>26</v>
      </c>
    </row>
    <row r="959" spans="1:5">
      <c r="A959">
        <v>5</v>
      </c>
      <c r="B959" t="s">
        <v>63</v>
      </c>
      <c r="C959" t="s">
        <v>187</v>
      </c>
      <c r="D959" t="s">
        <v>280</v>
      </c>
      <c r="E959">
        <v>8</v>
      </c>
    </row>
    <row r="960" spans="1:5">
      <c r="A960">
        <v>5</v>
      </c>
      <c r="B960" t="s">
        <v>63</v>
      </c>
      <c r="C960" t="s">
        <v>183</v>
      </c>
      <c r="D960" t="s">
        <v>284</v>
      </c>
      <c r="E960">
        <v>14</v>
      </c>
    </row>
    <row r="961" spans="1:5">
      <c r="A961">
        <v>5</v>
      </c>
      <c r="B961" t="s">
        <v>63</v>
      </c>
      <c r="C961" t="s">
        <v>191</v>
      </c>
      <c r="D961" t="s">
        <v>288</v>
      </c>
      <c r="E961">
        <v>32</v>
      </c>
    </row>
    <row r="962" spans="1:5">
      <c r="A962">
        <v>5</v>
      </c>
      <c r="B962" t="s">
        <v>63</v>
      </c>
      <c r="C962" t="s">
        <v>203</v>
      </c>
      <c r="D962" t="s">
        <v>282</v>
      </c>
      <c r="E962">
        <v>0</v>
      </c>
    </row>
    <row r="963" spans="1:5">
      <c r="A963">
        <v>5</v>
      </c>
      <c r="B963" t="s">
        <v>63</v>
      </c>
      <c r="C963" t="s">
        <v>189</v>
      </c>
      <c r="D963" t="s">
        <v>292</v>
      </c>
      <c r="E963">
        <v>8</v>
      </c>
    </row>
    <row r="964" spans="1:5">
      <c r="A964">
        <v>5</v>
      </c>
      <c r="B964" t="s">
        <v>63</v>
      </c>
      <c r="C964" t="s">
        <v>199</v>
      </c>
      <c r="D964" t="s">
        <v>287</v>
      </c>
      <c r="E964">
        <v>26</v>
      </c>
    </row>
    <row r="965" spans="1:5">
      <c r="A965">
        <v>5</v>
      </c>
      <c r="B965" t="s">
        <v>63</v>
      </c>
      <c r="C965" t="s">
        <v>197</v>
      </c>
      <c r="D965" t="s">
        <v>283</v>
      </c>
      <c r="E965">
        <v>25</v>
      </c>
    </row>
    <row r="966" spans="1:5">
      <c r="A966">
        <v>5</v>
      </c>
      <c r="B966" t="s">
        <v>63</v>
      </c>
      <c r="C966" t="s">
        <v>185</v>
      </c>
      <c r="E966">
        <v>0</v>
      </c>
    </row>
    <row r="967" spans="1:5">
      <c r="A967">
        <v>5</v>
      </c>
      <c r="B967" t="s">
        <v>63</v>
      </c>
      <c r="C967" t="s">
        <v>193</v>
      </c>
      <c r="D967" t="s">
        <v>289</v>
      </c>
      <c r="E967">
        <v>18</v>
      </c>
    </row>
    <row r="968" spans="1:5">
      <c r="A968">
        <v>5</v>
      </c>
      <c r="B968" t="s">
        <v>63</v>
      </c>
      <c r="C968" t="s">
        <v>195</v>
      </c>
      <c r="D968" t="s">
        <v>293</v>
      </c>
      <c r="E968">
        <v>0</v>
      </c>
    </row>
    <row r="969" spans="1:5">
      <c r="A969">
        <v>5</v>
      </c>
      <c r="B969" t="s">
        <v>63</v>
      </c>
      <c r="C969" t="s">
        <v>201</v>
      </c>
      <c r="D969" t="s">
        <v>290</v>
      </c>
      <c r="E969">
        <v>28</v>
      </c>
    </row>
    <row r="970" spans="1:5">
      <c r="A970">
        <v>6</v>
      </c>
      <c r="B970" t="s">
        <v>63</v>
      </c>
      <c r="C970" t="s">
        <v>201</v>
      </c>
      <c r="D970" t="s">
        <v>290</v>
      </c>
      <c r="E970">
        <v>25</v>
      </c>
    </row>
    <row r="971" spans="1:5">
      <c r="A971">
        <v>6</v>
      </c>
      <c r="B971" t="s">
        <v>63</v>
      </c>
      <c r="C971" t="s">
        <v>193</v>
      </c>
      <c r="D971" t="s">
        <v>289</v>
      </c>
      <c r="E971">
        <v>27</v>
      </c>
    </row>
    <row r="972" spans="1:5">
      <c r="A972">
        <v>6</v>
      </c>
      <c r="B972" t="s">
        <v>63</v>
      </c>
      <c r="C972" t="s">
        <v>187</v>
      </c>
      <c r="D972" t="s">
        <v>280</v>
      </c>
      <c r="E972">
        <v>30</v>
      </c>
    </row>
    <row r="973" spans="1:5">
      <c r="A973">
        <v>6</v>
      </c>
      <c r="B973" t="s">
        <v>63</v>
      </c>
      <c r="C973" t="s">
        <v>191</v>
      </c>
      <c r="D973" t="s">
        <v>288</v>
      </c>
      <c r="E973">
        <v>37</v>
      </c>
    </row>
    <row r="974" spans="1:5">
      <c r="A974">
        <v>6</v>
      </c>
      <c r="B974" t="s">
        <v>63</v>
      </c>
      <c r="C974" t="s">
        <v>199</v>
      </c>
      <c r="D974" t="s">
        <v>287</v>
      </c>
      <c r="E974">
        <v>15</v>
      </c>
    </row>
    <row r="975" spans="1:5">
      <c r="A975">
        <v>6</v>
      </c>
      <c r="B975" t="s">
        <v>63</v>
      </c>
      <c r="C975" t="s">
        <v>195</v>
      </c>
      <c r="D975" t="s">
        <v>281</v>
      </c>
      <c r="E975">
        <v>0</v>
      </c>
    </row>
    <row r="976" spans="1:5">
      <c r="A976">
        <v>6</v>
      </c>
      <c r="B976" t="s">
        <v>63</v>
      </c>
      <c r="C976" t="s">
        <v>189</v>
      </c>
      <c r="D976" t="s">
        <v>292</v>
      </c>
      <c r="E976">
        <v>30</v>
      </c>
    </row>
    <row r="977" spans="1:5">
      <c r="A977">
        <v>6</v>
      </c>
      <c r="B977" t="s">
        <v>63</v>
      </c>
      <c r="C977" t="s">
        <v>203</v>
      </c>
      <c r="D977" t="s">
        <v>284</v>
      </c>
      <c r="E977">
        <v>0</v>
      </c>
    </row>
    <row r="978" spans="1:5">
      <c r="A978">
        <v>6</v>
      </c>
      <c r="B978" t="s">
        <v>63</v>
      </c>
      <c r="C978" t="s">
        <v>183</v>
      </c>
      <c r="D978" t="s">
        <v>282</v>
      </c>
      <c r="E978">
        <v>20</v>
      </c>
    </row>
    <row r="979" spans="1:5">
      <c r="A979">
        <v>6</v>
      </c>
      <c r="B979" t="s">
        <v>63</v>
      </c>
      <c r="C979" t="s">
        <v>185</v>
      </c>
      <c r="D979" t="s">
        <v>286</v>
      </c>
      <c r="E979">
        <v>5</v>
      </c>
    </row>
    <row r="980" spans="1:5">
      <c r="A980">
        <v>6</v>
      </c>
      <c r="B980" t="s">
        <v>63</v>
      </c>
      <c r="C980" t="s">
        <v>197</v>
      </c>
      <c r="D980" t="s">
        <v>283</v>
      </c>
      <c r="E980">
        <v>31</v>
      </c>
    </row>
    <row r="981" spans="1:5">
      <c r="A981">
        <v>7</v>
      </c>
      <c r="B981" t="s">
        <v>63</v>
      </c>
      <c r="C981" t="s">
        <v>199</v>
      </c>
      <c r="D981" t="s">
        <v>287</v>
      </c>
      <c r="E981">
        <v>16</v>
      </c>
    </row>
    <row r="982" spans="1:5">
      <c r="A982">
        <v>7</v>
      </c>
      <c r="B982" t="s">
        <v>63</v>
      </c>
      <c r="C982" t="s">
        <v>193</v>
      </c>
      <c r="D982" t="s">
        <v>289</v>
      </c>
      <c r="E982">
        <v>1</v>
      </c>
    </row>
    <row r="983" spans="1:5">
      <c r="A983">
        <v>7</v>
      </c>
      <c r="B983" t="s">
        <v>63</v>
      </c>
      <c r="C983" t="s">
        <v>189</v>
      </c>
      <c r="D983" t="s">
        <v>292</v>
      </c>
      <c r="E983">
        <v>40</v>
      </c>
    </row>
    <row r="984" spans="1:5">
      <c r="A984">
        <v>7</v>
      </c>
      <c r="B984" t="s">
        <v>63</v>
      </c>
      <c r="C984" t="s">
        <v>185</v>
      </c>
      <c r="E984">
        <v>0</v>
      </c>
    </row>
    <row r="985" spans="1:5">
      <c r="A985">
        <v>7</v>
      </c>
      <c r="B985" t="s">
        <v>63</v>
      </c>
      <c r="C985" t="s">
        <v>195</v>
      </c>
      <c r="D985" t="s">
        <v>282</v>
      </c>
      <c r="E985">
        <v>0</v>
      </c>
    </row>
    <row r="986" spans="1:5">
      <c r="A986">
        <v>7</v>
      </c>
      <c r="B986" t="s">
        <v>63</v>
      </c>
      <c r="C986" t="s">
        <v>203</v>
      </c>
      <c r="D986" t="s">
        <v>285</v>
      </c>
      <c r="E986">
        <v>0</v>
      </c>
    </row>
    <row r="987" spans="1:5">
      <c r="A987">
        <v>7</v>
      </c>
      <c r="B987" t="s">
        <v>63</v>
      </c>
      <c r="C987" t="s">
        <v>201</v>
      </c>
      <c r="D987" t="s">
        <v>290</v>
      </c>
      <c r="E987">
        <v>29</v>
      </c>
    </row>
    <row r="988" spans="1:5">
      <c r="A988">
        <v>7</v>
      </c>
      <c r="B988" t="s">
        <v>63</v>
      </c>
      <c r="C988" t="s">
        <v>187</v>
      </c>
      <c r="D988" t="s">
        <v>280</v>
      </c>
      <c r="E988">
        <v>25</v>
      </c>
    </row>
    <row r="989" spans="1:5">
      <c r="A989">
        <v>7</v>
      </c>
      <c r="B989" t="s">
        <v>63</v>
      </c>
      <c r="C989" t="s">
        <v>197</v>
      </c>
      <c r="D989" t="s">
        <v>283</v>
      </c>
      <c r="E989">
        <v>25</v>
      </c>
    </row>
    <row r="990" spans="1:5">
      <c r="A990">
        <v>7</v>
      </c>
      <c r="B990" t="s">
        <v>63</v>
      </c>
      <c r="C990" t="s">
        <v>183</v>
      </c>
      <c r="D990" t="s">
        <v>284</v>
      </c>
      <c r="E990">
        <v>14</v>
      </c>
    </row>
    <row r="991" spans="1:5">
      <c r="A991">
        <v>7</v>
      </c>
      <c r="B991" t="s">
        <v>63</v>
      </c>
      <c r="C991" t="s">
        <v>191</v>
      </c>
      <c r="D991" t="s">
        <v>288</v>
      </c>
      <c r="E991">
        <v>41</v>
      </c>
    </row>
    <row r="992" spans="1:5">
      <c r="A992">
        <v>8</v>
      </c>
      <c r="B992" t="s">
        <v>63</v>
      </c>
      <c r="C992" t="s">
        <v>193</v>
      </c>
      <c r="D992" t="s">
        <v>289</v>
      </c>
      <c r="E992">
        <v>14</v>
      </c>
    </row>
    <row r="993" spans="1:5">
      <c r="A993">
        <v>8</v>
      </c>
      <c r="B993" t="s">
        <v>63</v>
      </c>
      <c r="C993" t="s">
        <v>203</v>
      </c>
      <c r="D993" t="s">
        <v>291</v>
      </c>
      <c r="E993">
        <v>0</v>
      </c>
    </row>
    <row r="994" spans="1:5">
      <c r="A994">
        <v>8</v>
      </c>
      <c r="B994" t="s">
        <v>63</v>
      </c>
      <c r="C994" t="s">
        <v>197</v>
      </c>
      <c r="D994" t="s">
        <v>283</v>
      </c>
      <c r="E994">
        <v>27</v>
      </c>
    </row>
    <row r="995" spans="1:5">
      <c r="A995">
        <v>8</v>
      </c>
      <c r="B995" t="s">
        <v>63</v>
      </c>
      <c r="C995" t="s">
        <v>191</v>
      </c>
      <c r="D995" t="s">
        <v>288</v>
      </c>
      <c r="E995">
        <v>22.5</v>
      </c>
    </row>
    <row r="996" spans="1:5">
      <c r="A996">
        <v>8</v>
      </c>
      <c r="B996" t="s">
        <v>63</v>
      </c>
      <c r="C996" t="s">
        <v>201</v>
      </c>
      <c r="D996" t="s">
        <v>292</v>
      </c>
      <c r="E996">
        <v>36</v>
      </c>
    </row>
    <row r="997" spans="1:5">
      <c r="A997">
        <v>8</v>
      </c>
      <c r="B997" t="s">
        <v>63</v>
      </c>
      <c r="C997" t="s">
        <v>199</v>
      </c>
      <c r="D997" t="s">
        <v>287</v>
      </c>
      <c r="E997">
        <v>12</v>
      </c>
    </row>
    <row r="998" spans="1:5">
      <c r="A998">
        <v>8</v>
      </c>
      <c r="B998" t="s">
        <v>63</v>
      </c>
      <c r="C998" t="s">
        <v>195</v>
      </c>
      <c r="D998" t="s">
        <v>281</v>
      </c>
      <c r="E998">
        <v>0</v>
      </c>
    </row>
    <row r="999" spans="1:5">
      <c r="A999">
        <v>8</v>
      </c>
      <c r="B999" t="s">
        <v>63</v>
      </c>
      <c r="C999" t="s">
        <v>189</v>
      </c>
      <c r="D999" t="s">
        <v>282</v>
      </c>
      <c r="E999">
        <v>38</v>
      </c>
    </row>
    <row r="1000" spans="1:5">
      <c r="A1000">
        <v>8</v>
      </c>
      <c r="B1000" t="s">
        <v>63</v>
      </c>
      <c r="C1000" t="s">
        <v>185</v>
      </c>
      <c r="D1000" t="s">
        <v>285</v>
      </c>
      <c r="E1000">
        <v>5</v>
      </c>
    </row>
    <row r="1001" spans="1:5">
      <c r="A1001">
        <v>8</v>
      </c>
      <c r="B1001" t="s">
        <v>63</v>
      </c>
      <c r="C1001" t="s">
        <v>183</v>
      </c>
      <c r="D1001" t="s">
        <v>290</v>
      </c>
      <c r="E1001">
        <v>38</v>
      </c>
    </row>
    <row r="1002" spans="1:5">
      <c r="A1002">
        <v>8</v>
      </c>
      <c r="B1002" t="s">
        <v>63</v>
      </c>
      <c r="C1002" t="s">
        <v>187</v>
      </c>
      <c r="D1002" t="s">
        <v>280</v>
      </c>
      <c r="E1002">
        <v>19</v>
      </c>
    </row>
    <row r="1003" spans="1:5">
      <c r="A1003">
        <v>9</v>
      </c>
      <c r="B1003" t="s">
        <v>63</v>
      </c>
      <c r="C1003" t="s">
        <v>195</v>
      </c>
      <c r="D1003" t="s">
        <v>281</v>
      </c>
      <c r="E1003">
        <v>0</v>
      </c>
    </row>
    <row r="1004" spans="1:5">
      <c r="A1004">
        <v>9</v>
      </c>
      <c r="B1004" t="s">
        <v>63</v>
      </c>
      <c r="C1004" t="s">
        <v>185</v>
      </c>
      <c r="E1004">
        <v>0</v>
      </c>
    </row>
    <row r="1005" spans="1:5">
      <c r="A1005">
        <v>9</v>
      </c>
      <c r="B1005" t="s">
        <v>63</v>
      </c>
      <c r="C1005" t="s">
        <v>187</v>
      </c>
      <c r="D1005" t="s">
        <v>280</v>
      </c>
      <c r="E1005">
        <v>26</v>
      </c>
    </row>
    <row r="1006" spans="1:5">
      <c r="A1006">
        <v>9</v>
      </c>
      <c r="B1006" t="s">
        <v>63</v>
      </c>
      <c r="C1006" t="s">
        <v>199</v>
      </c>
      <c r="D1006" t="s">
        <v>287</v>
      </c>
      <c r="E1006">
        <v>18</v>
      </c>
    </row>
    <row r="1007" spans="1:5">
      <c r="A1007">
        <v>9</v>
      </c>
      <c r="B1007" t="s">
        <v>63</v>
      </c>
      <c r="C1007" t="s">
        <v>191</v>
      </c>
      <c r="D1007" t="s">
        <v>292</v>
      </c>
      <c r="E1007">
        <v>26.5</v>
      </c>
    </row>
    <row r="1008" spans="1:5">
      <c r="A1008">
        <v>9</v>
      </c>
      <c r="B1008" t="s">
        <v>63</v>
      </c>
      <c r="C1008" t="s">
        <v>189</v>
      </c>
      <c r="D1008" t="s">
        <v>282</v>
      </c>
      <c r="E1008">
        <v>33</v>
      </c>
    </row>
    <row r="1009" spans="1:5">
      <c r="A1009">
        <v>9</v>
      </c>
      <c r="B1009" t="s">
        <v>63</v>
      </c>
      <c r="C1009" t="s">
        <v>201</v>
      </c>
      <c r="D1009" t="s">
        <v>288</v>
      </c>
      <c r="E1009">
        <v>19</v>
      </c>
    </row>
    <row r="1010" spans="1:5">
      <c r="A1010">
        <v>9</v>
      </c>
      <c r="B1010" t="s">
        <v>63</v>
      </c>
      <c r="C1010" t="s">
        <v>183</v>
      </c>
      <c r="D1010" t="s">
        <v>290</v>
      </c>
      <c r="E1010">
        <v>22</v>
      </c>
    </row>
    <row r="1011" spans="1:5">
      <c r="A1011">
        <v>9</v>
      </c>
      <c r="B1011" t="s">
        <v>63</v>
      </c>
      <c r="C1011" t="s">
        <v>193</v>
      </c>
      <c r="D1011" t="s">
        <v>289</v>
      </c>
      <c r="E1011">
        <v>0</v>
      </c>
    </row>
    <row r="1012" spans="1:5">
      <c r="A1012">
        <v>9</v>
      </c>
      <c r="B1012" t="s">
        <v>63</v>
      </c>
      <c r="C1012" t="s">
        <v>203</v>
      </c>
      <c r="D1012" t="s">
        <v>286</v>
      </c>
      <c r="E1012">
        <v>0</v>
      </c>
    </row>
    <row r="1013" spans="1:5">
      <c r="A1013">
        <v>9</v>
      </c>
      <c r="B1013" t="s">
        <v>63</v>
      </c>
      <c r="C1013" t="s">
        <v>197</v>
      </c>
      <c r="D1013" t="s">
        <v>283</v>
      </c>
      <c r="E1013">
        <v>24</v>
      </c>
    </row>
    <row r="1014" spans="1:5">
      <c r="A1014">
        <v>10</v>
      </c>
      <c r="B1014" t="s">
        <v>63</v>
      </c>
      <c r="C1014" t="s">
        <v>185</v>
      </c>
      <c r="D1014" t="s">
        <v>286</v>
      </c>
      <c r="E1014">
        <v>5</v>
      </c>
    </row>
    <row r="1015" spans="1:5">
      <c r="A1015">
        <v>10</v>
      </c>
      <c r="B1015" t="s">
        <v>63</v>
      </c>
      <c r="C1015" t="s">
        <v>203</v>
      </c>
      <c r="D1015" t="s">
        <v>285</v>
      </c>
      <c r="E1015">
        <v>0</v>
      </c>
    </row>
    <row r="1016" spans="1:5">
      <c r="A1016">
        <v>10</v>
      </c>
      <c r="B1016" t="s">
        <v>63</v>
      </c>
      <c r="C1016" t="s">
        <v>183</v>
      </c>
      <c r="D1016" t="s">
        <v>290</v>
      </c>
      <c r="E1016">
        <v>20</v>
      </c>
    </row>
    <row r="1017" spans="1:5">
      <c r="A1017">
        <v>10</v>
      </c>
      <c r="B1017" t="s">
        <v>63</v>
      </c>
      <c r="C1017" t="s">
        <v>201</v>
      </c>
      <c r="D1017" t="s">
        <v>288</v>
      </c>
      <c r="E1017">
        <v>39</v>
      </c>
    </row>
    <row r="1018" spans="1:5">
      <c r="A1018">
        <v>10</v>
      </c>
      <c r="B1018" t="s">
        <v>63</v>
      </c>
      <c r="C1018" t="s">
        <v>193</v>
      </c>
      <c r="D1018" t="s">
        <v>289</v>
      </c>
      <c r="E1018">
        <v>32</v>
      </c>
    </row>
    <row r="1019" spans="1:5">
      <c r="A1019">
        <v>10</v>
      </c>
      <c r="B1019" t="s">
        <v>63</v>
      </c>
      <c r="C1019" t="s">
        <v>199</v>
      </c>
      <c r="D1019" t="s">
        <v>294</v>
      </c>
      <c r="E1019">
        <v>24</v>
      </c>
    </row>
    <row r="1020" spans="1:5">
      <c r="A1020">
        <v>10</v>
      </c>
      <c r="B1020" t="s">
        <v>63</v>
      </c>
      <c r="C1020" t="s">
        <v>189</v>
      </c>
      <c r="D1020" t="s">
        <v>282</v>
      </c>
      <c r="E1020">
        <v>23</v>
      </c>
    </row>
    <row r="1021" spans="1:5">
      <c r="A1021">
        <v>10</v>
      </c>
      <c r="B1021" t="s">
        <v>63</v>
      </c>
      <c r="C1021" t="s">
        <v>187</v>
      </c>
      <c r="D1021" t="s">
        <v>280</v>
      </c>
      <c r="E1021">
        <v>13</v>
      </c>
    </row>
    <row r="1022" spans="1:5">
      <c r="A1022">
        <v>10</v>
      </c>
      <c r="B1022" t="s">
        <v>63</v>
      </c>
      <c r="C1022" t="s">
        <v>191</v>
      </c>
      <c r="D1022" t="s">
        <v>292</v>
      </c>
      <c r="E1022">
        <v>48</v>
      </c>
    </row>
    <row r="1023" spans="1:5">
      <c r="A1023">
        <v>10</v>
      </c>
      <c r="B1023" t="s">
        <v>63</v>
      </c>
      <c r="C1023" t="s">
        <v>197</v>
      </c>
      <c r="D1023" t="s">
        <v>283</v>
      </c>
      <c r="E1023">
        <v>30</v>
      </c>
    </row>
    <row r="1024" spans="1:5">
      <c r="A1024">
        <v>10</v>
      </c>
      <c r="B1024" t="s">
        <v>63</v>
      </c>
      <c r="C1024" t="s">
        <v>195</v>
      </c>
      <c r="D1024" t="s">
        <v>281</v>
      </c>
      <c r="E1024">
        <v>0</v>
      </c>
    </row>
    <row r="1025" spans="1:5">
      <c r="A1025">
        <v>11</v>
      </c>
      <c r="B1025" t="s">
        <v>63</v>
      </c>
      <c r="C1025" t="s">
        <v>201</v>
      </c>
      <c r="D1025" t="s">
        <v>295</v>
      </c>
      <c r="E1025">
        <v>11</v>
      </c>
    </row>
    <row r="1026" spans="1:5">
      <c r="A1026">
        <v>11</v>
      </c>
      <c r="B1026" t="s">
        <v>63</v>
      </c>
      <c r="C1026" t="s">
        <v>197</v>
      </c>
      <c r="D1026" t="s">
        <v>283</v>
      </c>
      <c r="E1026">
        <v>29</v>
      </c>
    </row>
    <row r="1027" spans="1:5">
      <c r="A1027">
        <v>11</v>
      </c>
      <c r="B1027" t="s">
        <v>63</v>
      </c>
      <c r="C1027" t="s">
        <v>193</v>
      </c>
      <c r="D1027" t="s">
        <v>289</v>
      </c>
      <c r="E1027">
        <v>8</v>
      </c>
    </row>
    <row r="1028" spans="1:5">
      <c r="A1028">
        <v>11</v>
      </c>
      <c r="B1028" t="s">
        <v>63</v>
      </c>
      <c r="C1028" t="s">
        <v>185</v>
      </c>
      <c r="E1028">
        <v>0</v>
      </c>
    </row>
    <row r="1029" spans="1:5">
      <c r="A1029">
        <v>11</v>
      </c>
      <c r="B1029" t="s">
        <v>63</v>
      </c>
      <c r="C1029" t="s">
        <v>187</v>
      </c>
      <c r="D1029" t="s">
        <v>280</v>
      </c>
      <c r="E1029">
        <v>19</v>
      </c>
    </row>
    <row r="1030" spans="1:5">
      <c r="A1030">
        <v>11</v>
      </c>
      <c r="B1030" t="s">
        <v>63</v>
      </c>
      <c r="C1030" t="s">
        <v>203</v>
      </c>
      <c r="D1030" t="s">
        <v>287</v>
      </c>
      <c r="E1030">
        <v>0</v>
      </c>
    </row>
    <row r="1031" spans="1:5">
      <c r="A1031">
        <v>11</v>
      </c>
      <c r="B1031" t="s">
        <v>63</v>
      </c>
      <c r="C1031" t="s">
        <v>195</v>
      </c>
      <c r="D1031" t="s">
        <v>282</v>
      </c>
      <c r="E1031">
        <v>0</v>
      </c>
    </row>
    <row r="1032" spans="1:5">
      <c r="A1032">
        <v>11</v>
      </c>
      <c r="B1032" t="s">
        <v>63</v>
      </c>
      <c r="C1032" t="s">
        <v>199</v>
      </c>
      <c r="D1032" t="s">
        <v>296</v>
      </c>
      <c r="E1032">
        <v>25</v>
      </c>
    </row>
    <row r="1033" spans="1:5">
      <c r="A1033">
        <v>11</v>
      </c>
      <c r="B1033" t="s">
        <v>63</v>
      </c>
      <c r="C1033" t="s">
        <v>183</v>
      </c>
      <c r="D1033" t="s">
        <v>290</v>
      </c>
      <c r="E1033">
        <v>34</v>
      </c>
    </row>
    <row r="1034" spans="1:5">
      <c r="A1034">
        <v>11</v>
      </c>
      <c r="B1034" t="s">
        <v>63</v>
      </c>
      <c r="C1034" t="s">
        <v>189</v>
      </c>
      <c r="D1034" t="s">
        <v>288</v>
      </c>
      <c r="E1034">
        <v>66</v>
      </c>
    </row>
    <row r="1035" spans="1:5">
      <c r="A1035">
        <v>11</v>
      </c>
      <c r="B1035" t="s">
        <v>63</v>
      </c>
      <c r="C1035" t="s">
        <v>191</v>
      </c>
      <c r="D1035" t="s">
        <v>292</v>
      </c>
      <c r="E1035">
        <v>40</v>
      </c>
    </row>
    <row r="1036" spans="1:5">
      <c r="A1036">
        <v>12</v>
      </c>
      <c r="B1036" t="s">
        <v>63</v>
      </c>
      <c r="C1036" t="s">
        <v>185</v>
      </c>
      <c r="E1036">
        <v>0</v>
      </c>
    </row>
    <row r="1037" spans="1:5">
      <c r="A1037">
        <v>12</v>
      </c>
      <c r="B1037" t="s">
        <v>63</v>
      </c>
      <c r="C1037" t="s">
        <v>191</v>
      </c>
      <c r="D1037" t="s">
        <v>292</v>
      </c>
      <c r="E1037">
        <v>39</v>
      </c>
    </row>
    <row r="1038" spans="1:5">
      <c r="A1038">
        <v>12</v>
      </c>
      <c r="B1038" t="s">
        <v>63</v>
      </c>
      <c r="C1038" t="s">
        <v>183</v>
      </c>
      <c r="D1038" t="s">
        <v>290</v>
      </c>
      <c r="E1038">
        <v>30</v>
      </c>
    </row>
    <row r="1039" spans="1:5">
      <c r="A1039">
        <v>12</v>
      </c>
      <c r="B1039" t="s">
        <v>63</v>
      </c>
      <c r="C1039" t="s">
        <v>195</v>
      </c>
      <c r="D1039" t="s">
        <v>297</v>
      </c>
      <c r="E1039">
        <v>0</v>
      </c>
    </row>
    <row r="1040" spans="1:5">
      <c r="A1040">
        <v>12</v>
      </c>
      <c r="B1040" t="s">
        <v>63</v>
      </c>
      <c r="C1040" t="s">
        <v>189</v>
      </c>
      <c r="D1040" t="s">
        <v>282</v>
      </c>
      <c r="E1040">
        <v>15</v>
      </c>
    </row>
    <row r="1041" spans="1:5">
      <c r="A1041">
        <v>12</v>
      </c>
      <c r="B1041" t="s">
        <v>63</v>
      </c>
      <c r="C1041" t="s">
        <v>197</v>
      </c>
      <c r="D1041" t="s">
        <v>283</v>
      </c>
      <c r="E1041">
        <v>21</v>
      </c>
    </row>
    <row r="1042" spans="1:5">
      <c r="A1042">
        <v>12</v>
      </c>
      <c r="B1042" t="s">
        <v>63</v>
      </c>
      <c r="C1042" t="s">
        <v>193</v>
      </c>
      <c r="D1042" t="s">
        <v>289</v>
      </c>
      <c r="E1042">
        <v>32</v>
      </c>
    </row>
    <row r="1043" spans="1:5">
      <c r="A1043">
        <v>12</v>
      </c>
      <c r="B1043" t="s">
        <v>63</v>
      </c>
      <c r="C1043" t="s">
        <v>201</v>
      </c>
      <c r="D1043" t="s">
        <v>288</v>
      </c>
      <c r="E1043">
        <v>26</v>
      </c>
    </row>
    <row r="1044" spans="1:5">
      <c r="A1044">
        <v>12</v>
      </c>
      <c r="B1044" t="s">
        <v>63</v>
      </c>
      <c r="C1044" t="s">
        <v>187</v>
      </c>
      <c r="D1044" t="s">
        <v>280</v>
      </c>
      <c r="E1044">
        <v>25</v>
      </c>
    </row>
    <row r="1045" spans="1:5">
      <c r="A1045">
        <v>12</v>
      </c>
      <c r="B1045" t="s">
        <v>63</v>
      </c>
      <c r="C1045" t="s">
        <v>203</v>
      </c>
      <c r="D1045" t="s">
        <v>287</v>
      </c>
      <c r="E1045">
        <v>0</v>
      </c>
    </row>
    <row r="1046" spans="1:5">
      <c r="A1046">
        <v>12</v>
      </c>
      <c r="B1046" t="s">
        <v>63</v>
      </c>
      <c r="C1046" t="s">
        <v>199</v>
      </c>
      <c r="D1046" t="s">
        <v>294</v>
      </c>
      <c r="E1046">
        <v>25</v>
      </c>
    </row>
    <row r="1047" spans="1:5">
      <c r="A1047">
        <v>13</v>
      </c>
      <c r="B1047" t="s">
        <v>63</v>
      </c>
      <c r="C1047" t="s">
        <v>187</v>
      </c>
      <c r="D1047" t="s">
        <v>280</v>
      </c>
      <c r="E1047">
        <v>1</v>
      </c>
    </row>
    <row r="1048" spans="1:5">
      <c r="A1048">
        <v>13</v>
      </c>
      <c r="B1048" t="s">
        <v>63</v>
      </c>
      <c r="C1048" t="s">
        <v>197</v>
      </c>
      <c r="D1048" t="s">
        <v>283</v>
      </c>
      <c r="E1048">
        <v>27</v>
      </c>
    </row>
    <row r="1049" spans="1:5">
      <c r="A1049">
        <v>13</v>
      </c>
      <c r="B1049" t="s">
        <v>63</v>
      </c>
      <c r="C1049" t="s">
        <v>191</v>
      </c>
      <c r="D1049" t="s">
        <v>292</v>
      </c>
      <c r="E1049">
        <v>41</v>
      </c>
    </row>
    <row r="1050" spans="1:5">
      <c r="A1050">
        <v>13</v>
      </c>
      <c r="B1050" t="s">
        <v>63</v>
      </c>
      <c r="C1050" t="s">
        <v>193</v>
      </c>
      <c r="D1050" t="s">
        <v>297</v>
      </c>
      <c r="E1050">
        <v>2</v>
      </c>
    </row>
    <row r="1051" spans="1:5">
      <c r="A1051">
        <v>13</v>
      </c>
      <c r="B1051" t="s">
        <v>63</v>
      </c>
      <c r="C1051" t="s">
        <v>185</v>
      </c>
      <c r="D1051" t="s">
        <v>282</v>
      </c>
      <c r="E1051">
        <v>5</v>
      </c>
    </row>
    <row r="1052" spans="1:5">
      <c r="A1052">
        <v>13</v>
      </c>
      <c r="B1052" t="s">
        <v>63</v>
      </c>
      <c r="C1052" t="s">
        <v>203</v>
      </c>
      <c r="D1052" t="s">
        <v>281</v>
      </c>
      <c r="E1052">
        <v>0</v>
      </c>
    </row>
    <row r="1053" spans="1:5">
      <c r="A1053">
        <v>13</v>
      </c>
      <c r="B1053" t="s">
        <v>63</v>
      </c>
      <c r="C1053" t="s">
        <v>183</v>
      </c>
      <c r="D1053" t="s">
        <v>286</v>
      </c>
      <c r="E1053">
        <v>16</v>
      </c>
    </row>
    <row r="1054" spans="1:5">
      <c r="A1054">
        <v>13</v>
      </c>
      <c r="B1054" t="s">
        <v>63</v>
      </c>
      <c r="C1054" t="s">
        <v>199</v>
      </c>
      <c r="D1054" t="s">
        <v>294</v>
      </c>
      <c r="E1054">
        <v>17</v>
      </c>
    </row>
    <row r="1055" spans="1:5">
      <c r="A1055">
        <v>13</v>
      </c>
      <c r="B1055" t="s">
        <v>63</v>
      </c>
      <c r="C1055" t="s">
        <v>189</v>
      </c>
      <c r="D1055" t="s">
        <v>288</v>
      </c>
      <c r="E1055">
        <v>45</v>
      </c>
    </row>
    <row r="1056" spans="1:5">
      <c r="A1056">
        <v>13</v>
      </c>
      <c r="B1056" t="s">
        <v>63</v>
      </c>
      <c r="C1056" t="s">
        <v>195</v>
      </c>
      <c r="D1056" t="s">
        <v>284</v>
      </c>
      <c r="E1056">
        <v>0</v>
      </c>
    </row>
    <row r="1057" spans="1:5">
      <c r="A1057">
        <v>13</v>
      </c>
      <c r="B1057" t="s">
        <v>63</v>
      </c>
      <c r="C1057" t="s">
        <v>201</v>
      </c>
      <c r="D1057" t="s">
        <v>295</v>
      </c>
      <c r="E1057">
        <v>17</v>
      </c>
    </row>
    <row r="1058" spans="1:5">
      <c r="A1058">
        <v>14</v>
      </c>
      <c r="B1058" t="s">
        <v>63</v>
      </c>
      <c r="C1058" t="s">
        <v>187</v>
      </c>
      <c r="D1058" t="s">
        <v>280</v>
      </c>
      <c r="E1058">
        <v>8</v>
      </c>
    </row>
    <row r="1059" spans="1:5">
      <c r="A1059">
        <v>14</v>
      </c>
      <c r="B1059" t="s">
        <v>63</v>
      </c>
      <c r="C1059" t="s">
        <v>193</v>
      </c>
      <c r="D1059" t="s">
        <v>289</v>
      </c>
      <c r="E1059">
        <v>16</v>
      </c>
    </row>
    <row r="1060" spans="1:5">
      <c r="A1060">
        <v>14</v>
      </c>
      <c r="B1060" t="s">
        <v>63</v>
      </c>
      <c r="C1060" t="s">
        <v>199</v>
      </c>
      <c r="D1060" t="s">
        <v>296</v>
      </c>
      <c r="E1060">
        <v>23</v>
      </c>
    </row>
    <row r="1061" spans="1:5">
      <c r="A1061">
        <v>14</v>
      </c>
      <c r="B1061" t="s">
        <v>63</v>
      </c>
      <c r="C1061" t="s">
        <v>197</v>
      </c>
      <c r="D1061" t="s">
        <v>287</v>
      </c>
      <c r="E1061">
        <v>13</v>
      </c>
    </row>
    <row r="1062" spans="1:5">
      <c r="A1062">
        <v>14</v>
      </c>
      <c r="B1062" t="s">
        <v>63</v>
      </c>
      <c r="C1062" t="s">
        <v>189</v>
      </c>
      <c r="D1062" t="s">
        <v>285</v>
      </c>
      <c r="E1062">
        <v>43</v>
      </c>
    </row>
    <row r="1063" spans="1:5">
      <c r="A1063">
        <v>14</v>
      </c>
      <c r="B1063" t="s">
        <v>63</v>
      </c>
      <c r="C1063" t="s">
        <v>191</v>
      </c>
      <c r="D1063" t="s">
        <v>282</v>
      </c>
      <c r="E1063">
        <v>31.5</v>
      </c>
    </row>
    <row r="1064" spans="1:5">
      <c r="A1064">
        <v>14</v>
      </c>
      <c r="B1064" t="s">
        <v>63</v>
      </c>
      <c r="C1064" t="s">
        <v>195</v>
      </c>
      <c r="D1064" t="s">
        <v>284</v>
      </c>
      <c r="E1064">
        <v>0</v>
      </c>
    </row>
    <row r="1065" spans="1:5">
      <c r="A1065">
        <v>14</v>
      </c>
      <c r="B1065" t="s">
        <v>63</v>
      </c>
      <c r="C1065" t="s">
        <v>185</v>
      </c>
      <c r="D1065" t="s">
        <v>298</v>
      </c>
      <c r="E1065">
        <v>5</v>
      </c>
    </row>
    <row r="1066" spans="1:5">
      <c r="A1066">
        <v>14</v>
      </c>
      <c r="B1066" t="s">
        <v>63</v>
      </c>
      <c r="C1066" t="s">
        <v>203</v>
      </c>
      <c r="D1066" t="s">
        <v>293</v>
      </c>
      <c r="E1066">
        <v>0</v>
      </c>
    </row>
    <row r="1067" spans="1:5">
      <c r="A1067">
        <v>14</v>
      </c>
      <c r="B1067" t="s">
        <v>63</v>
      </c>
      <c r="C1067" t="s">
        <v>183</v>
      </c>
      <c r="D1067" t="s">
        <v>290</v>
      </c>
      <c r="E1067">
        <v>24</v>
      </c>
    </row>
    <row r="1068" spans="1:5">
      <c r="A1068">
        <v>14</v>
      </c>
      <c r="B1068" t="s">
        <v>63</v>
      </c>
      <c r="C1068" t="s">
        <v>201</v>
      </c>
      <c r="D1068" t="s">
        <v>295</v>
      </c>
      <c r="E1068">
        <v>25</v>
      </c>
    </row>
    <row r="1069" spans="1:5">
      <c r="A1069">
        <v>15</v>
      </c>
      <c r="B1069" t="s">
        <v>63</v>
      </c>
      <c r="C1069" t="s">
        <v>201</v>
      </c>
      <c r="D1069" t="s">
        <v>283</v>
      </c>
      <c r="E1069">
        <v>21</v>
      </c>
    </row>
    <row r="1070" spans="1:5">
      <c r="A1070">
        <v>15</v>
      </c>
      <c r="B1070" t="s">
        <v>63</v>
      </c>
      <c r="C1070" t="s">
        <v>193</v>
      </c>
      <c r="D1070" t="s">
        <v>289</v>
      </c>
      <c r="E1070">
        <v>18</v>
      </c>
    </row>
    <row r="1071" spans="1:5">
      <c r="A1071">
        <v>15</v>
      </c>
      <c r="B1071" t="s">
        <v>63</v>
      </c>
      <c r="C1071" t="s">
        <v>191</v>
      </c>
      <c r="D1071" t="s">
        <v>292</v>
      </c>
      <c r="E1071">
        <v>47.5</v>
      </c>
    </row>
    <row r="1072" spans="1:5">
      <c r="A1072">
        <v>15</v>
      </c>
      <c r="B1072" t="s">
        <v>63</v>
      </c>
      <c r="C1072" t="s">
        <v>185</v>
      </c>
      <c r="E1072">
        <v>0</v>
      </c>
    </row>
    <row r="1073" spans="1:5">
      <c r="A1073">
        <v>15</v>
      </c>
      <c r="B1073" t="s">
        <v>63</v>
      </c>
      <c r="C1073" t="s">
        <v>195</v>
      </c>
      <c r="D1073" t="s">
        <v>298</v>
      </c>
      <c r="E1073">
        <v>0</v>
      </c>
    </row>
    <row r="1074" spans="1:5">
      <c r="A1074">
        <v>15</v>
      </c>
      <c r="B1074" t="s">
        <v>63</v>
      </c>
      <c r="C1074" t="s">
        <v>183</v>
      </c>
      <c r="D1074" t="s">
        <v>290</v>
      </c>
      <c r="E1074">
        <v>24</v>
      </c>
    </row>
    <row r="1075" spans="1:5">
      <c r="A1075">
        <v>15</v>
      </c>
      <c r="B1075" t="s">
        <v>63</v>
      </c>
      <c r="C1075" t="s">
        <v>197</v>
      </c>
      <c r="D1075" t="s">
        <v>288</v>
      </c>
      <c r="E1075">
        <v>19</v>
      </c>
    </row>
    <row r="1076" spans="1:5">
      <c r="A1076">
        <v>15</v>
      </c>
      <c r="B1076" t="s">
        <v>63</v>
      </c>
      <c r="C1076" t="s">
        <v>189</v>
      </c>
      <c r="D1076" t="s">
        <v>285</v>
      </c>
      <c r="E1076">
        <v>39</v>
      </c>
    </row>
    <row r="1077" spans="1:5">
      <c r="A1077">
        <v>15</v>
      </c>
      <c r="B1077" t="s">
        <v>63</v>
      </c>
      <c r="C1077" t="s">
        <v>187</v>
      </c>
      <c r="D1077" t="s">
        <v>297</v>
      </c>
      <c r="E1077">
        <v>7</v>
      </c>
    </row>
    <row r="1078" spans="1:5">
      <c r="A1078">
        <v>15</v>
      </c>
      <c r="B1078" t="s">
        <v>63</v>
      </c>
      <c r="C1078" t="s">
        <v>203</v>
      </c>
      <c r="D1078" t="s">
        <v>281</v>
      </c>
      <c r="E1078">
        <v>0</v>
      </c>
    </row>
    <row r="1079" spans="1:5">
      <c r="A1079">
        <v>15</v>
      </c>
      <c r="B1079" t="s">
        <v>63</v>
      </c>
      <c r="C1079" t="s">
        <v>199</v>
      </c>
      <c r="D1079" t="s">
        <v>294</v>
      </c>
      <c r="E1079">
        <v>27</v>
      </c>
    </row>
    <row r="1080" spans="1:5">
      <c r="A1080">
        <v>16</v>
      </c>
      <c r="B1080" t="s">
        <v>63</v>
      </c>
      <c r="C1080" t="s">
        <v>187</v>
      </c>
      <c r="D1080" t="s">
        <v>280</v>
      </c>
      <c r="E1080">
        <v>19</v>
      </c>
    </row>
    <row r="1081" spans="1:5">
      <c r="A1081">
        <v>16</v>
      </c>
      <c r="B1081" t="s">
        <v>63</v>
      </c>
      <c r="C1081" t="s">
        <v>197</v>
      </c>
      <c r="D1081" t="s">
        <v>288</v>
      </c>
      <c r="E1081">
        <v>29</v>
      </c>
    </row>
    <row r="1082" spans="1:5">
      <c r="A1082">
        <v>16</v>
      </c>
      <c r="B1082" t="s">
        <v>63</v>
      </c>
      <c r="C1082" t="s">
        <v>189</v>
      </c>
      <c r="D1082" t="s">
        <v>285</v>
      </c>
      <c r="E1082">
        <v>31</v>
      </c>
    </row>
    <row r="1083" spans="1:5">
      <c r="A1083">
        <v>16</v>
      </c>
      <c r="B1083" t="s">
        <v>63</v>
      </c>
      <c r="C1083" t="s">
        <v>191</v>
      </c>
      <c r="D1083" t="s">
        <v>292</v>
      </c>
      <c r="E1083">
        <v>37.5</v>
      </c>
    </row>
    <row r="1084" spans="1:5">
      <c r="A1084">
        <v>16</v>
      </c>
      <c r="B1084" t="s">
        <v>63</v>
      </c>
      <c r="C1084" t="s">
        <v>203</v>
      </c>
      <c r="D1084" t="s">
        <v>299</v>
      </c>
      <c r="E1084">
        <v>0</v>
      </c>
    </row>
    <row r="1085" spans="1:5">
      <c r="A1085">
        <v>16</v>
      </c>
      <c r="B1085" t="s">
        <v>63</v>
      </c>
      <c r="C1085" t="s">
        <v>201</v>
      </c>
      <c r="D1085" t="s">
        <v>283</v>
      </c>
      <c r="E1085">
        <v>24</v>
      </c>
    </row>
    <row r="1086" spans="1:5">
      <c r="A1086">
        <v>16</v>
      </c>
      <c r="B1086" t="s">
        <v>63</v>
      </c>
      <c r="C1086" t="s">
        <v>199</v>
      </c>
      <c r="D1086" t="s">
        <v>294</v>
      </c>
      <c r="E1086">
        <v>19</v>
      </c>
    </row>
    <row r="1087" spans="1:5">
      <c r="A1087">
        <v>16</v>
      </c>
      <c r="B1087" t="s">
        <v>63</v>
      </c>
      <c r="C1087" t="s">
        <v>193</v>
      </c>
      <c r="D1087" t="s">
        <v>289</v>
      </c>
      <c r="E1087">
        <v>18</v>
      </c>
    </row>
    <row r="1088" spans="1:5">
      <c r="A1088">
        <v>16</v>
      </c>
      <c r="B1088" t="s">
        <v>63</v>
      </c>
      <c r="C1088" t="s">
        <v>195</v>
      </c>
      <c r="D1088" t="s">
        <v>297</v>
      </c>
      <c r="E1088">
        <v>0</v>
      </c>
    </row>
    <row r="1089" spans="1:5">
      <c r="A1089">
        <v>16</v>
      </c>
      <c r="B1089" t="s">
        <v>63</v>
      </c>
      <c r="C1089" t="s">
        <v>183</v>
      </c>
      <c r="D1089" t="s">
        <v>290</v>
      </c>
      <c r="E1089">
        <v>24</v>
      </c>
    </row>
    <row r="1090" spans="1:5">
      <c r="A1090">
        <v>16</v>
      </c>
      <c r="B1090" t="s">
        <v>63</v>
      </c>
      <c r="C1090" t="s">
        <v>185</v>
      </c>
      <c r="D1090" t="s">
        <v>281</v>
      </c>
      <c r="E1090">
        <v>5</v>
      </c>
    </row>
    <row r="1091" spans="1:5">
      <c r="A1091">
        <v>17</v>
      </c>
      <c r="B1091" t="s">
        <v>63</v>
      </c>
      <c r="C1091" t="s">
        <v>187</v>
      </c>
      <c r="D1091" t="s">
        <v>280</v>
      </c>
      <c r="E1091">
        <v>14</v>
      </c>
    </row>
    <row r="1092" spans="1:5">
      <c r="A1092">
        <v>17</v>
      </c>
      <c r="B1092" t="s">
        <v>63</v>
      </c>
      <c r="C1092" t="s">
        <v>191</v>
      </c>
      <c r="D1092" t="s">
        <v>292</v>
      </c>
      <c r="E1092">
        <v>57</v>
      </c>
    </row>
    <row r="1093" spans="1:5">
      <c r="A1093">
        <v>17</v>
      </c>
      <c r="B1093" t="s">
        <v>63</v>
      </c>
      <c r="C1093" t="s">
        <v>195</v>
      </c>
      <c r="D1093" t="s">
        <v>297</v>
      </c>
      <c r="E1093">
        <v>0</v>
      </c>
    </row>
    <row r="1094" spans="1:5">
      <c r="A1094">
        <v>17</v>
      </c>
      <c r="B1094" t="s">
        <v>63</v>
      </c>
      <c r="C1094" t="s">
        <v>201</v>
      </c>
      <c r="D1094" t="s">
        <v>283</v>
      </c>
      <c r="E1094">
        <v>23</v>
      </c>
    </row>
    <row r="1095" spans="1:5">
      <c r="A1095">
        <v>17</v>
      </c>
      <c r="B1095" t="s">
        <v>63</v>
      </c>
      <c r="C1095" t="s">
        <v>185</v>
      </c>
      <c r="E1095">
        <v>0</v>
      </c>
    </row>
    <row r="1096" spans="1:5">
      <c r="A1096">
        <v>17</v>
      </c>
      <c r="B1096" t="s">
        <v>63</v>
      </c>
      <c r="C1096" t="s">
        <v>183</v>
      </c>
      <c r="D1096" t="s">
        <v>290</v>
      </c>
      <c r="E1096">
        <v>34</v>
      </c>
    </row>
    <row r="1097" spans="1:5">
      <c r="A1097">
        <v>17</v>
      </c>
      <c r="B1097" t="s">
        <v>63</v>
      </c>
      <c r="C1097" t="s">
        <v>199</v>
      </c>
      <c r="D1097" t="s">
        <v>294</v>
      </c>
      <c r="E1097">
        <v>21</v>
      </c>
    </row>
    <row r="1098" spans="1:5">
      <c r="A1098">
        <v>17</v>
      </c>
      <c r="B1098" t="s">
        <v>63</v>
      </c>
      <c r="C1098" t="s">
        <v>189</v>
      </c>
      <c r="D1098" t="s">
        <v>285</v>
      </c>
      <c r="E1098">
        <v>50</v>
      </c>
    </row>
    <row r="1099" spans="1:5">
      <c r="A1099">
        <v>17</v>
      </c>
      <c r="B1099" t="s">
        <v>63</v>
      </c>
      <c r="C1099" t="s">
        <v>193</v>
      </c>
      <c r="D1099" t="s">
        <v>289</v>
      </c>
      <c r="E1099">
        <v>20</v>
      </c>
    </row>
    <row r="1100" spans="1:5">
      <c r="A1100">
        <v>17</v>
      </c>
      <c r="B1100" t="s">
        <v>63</v>
      </c>
      <c r="C1100" t="s">
        <v>203</v>
      </c>
      <c r="D1100" t="s">
        <v>281</v>
      </c>
      <c r="E1100">
        <v>0</v>
      </c>
    </row>
    <row r="1101" spans="1:5">
      <c r="A1101">
        <v>17</v>
      </c>
      <c r="B1101" t="s">
        <v>63</v>
      </c>
      <c r="C1101" t="s">
        <v>197</v>
      </c>
      <c r="D1101" t="s">
        <v>288</v>
      </c>
      <c r="E1101">
        <v>32</v>
      </c>
    </row>
    <row r="1102" spans="1:5">
      <c r="A1102">
        <v>18</v>
      </c>
      <c r="B1102" t="s">
        <v>63</v>
      </c>
      <c r="C1102" t="s">
        <v>191</v>
      </c>
      <c r="D1102" t="s">
        <v>292</v>
      </c>
      <c r="E1102">
        <v>45</v>
      </c>
    </row>
    <row r="1103" spans="1:5">
      <c r="A1103">
        <v>18</v>
      </c>
      <c r="B1103" t="s">
        <v>63</v>
      </c>
      <c r="C1103" t="s">
        <v>185</v>
      </c>
      <c r="D1103" t="s">
        <v>282</v>
      </c>
      <c r="E1103">
        <v>5</v>
      </c>
    </row>
    <row r="1104" spans="1:5">
      <c r="A1104">
        <v>18</v>
      </c>
      <c r="B1104" t="s">
        <v>63</v>
      </c>
      <c r="C1104" t="s">
        <v>183</v>
      </c>
      <c r="D1104" t="s">
        <v>290</v>
      </c>
      <c r="E1104">
        <v>18</v>
      </c>
    </row>
    <row r="1105" spans="1:5">
      <c r="A1105">
        <v>18</v>
      </c>
      <c r="B1105" t="s">
        <v>63</v>
      </c>
      <c r="C1105" t="s">
        <v>189</v>
      </c>
      <c r="D1105" t="s">
        <v>285</v>
      </c>
      <c r="E1105">
        <v>35</v>
      </c>
    </row>
    <row r="1106" spans="1:5">
      <c r="A1106">
        <v>18</v>
      </c>
      <c r="B1106" t="s">
        <v>63</v>
      </c>
      <c r="C1106" t="s">
        <v>187</v>
      </c>
      <c r="D1106" t="s">
        <v>280</v>
      </c>
      <c r="E1106">
        <v>21</v>
      </c>
    </row>
    <row r="1107" spans="1:5">
      <c r="A1107">
        <v>18</v>
      </c>
      <c r="B1107" t="s">
        <v>63</v>
      </c>
      <c r="C1107" t="s">
        <v>197</v>
      </c>
      <c r="D1107" t="s">
        <v>288</v>
      </c>
      <c r="E1107">
        <v>21</v>
      </c>
    </row>
    <row r="1108" spans="1:5">
      <c r="A1108">
        <v>18</v>
      </c>
      <c r="B1108" t="s">
        <v>63</v>
      </c>
      <c r="C1108" t="s">
        <v>203</v>
      </c>
      <c r="D1108" t="s">
        <v>295</v>
      </c>
      <c r="E1108">
        <v>0</v>
      </c>
    </row>
    <row r="1109" spans="1:5">
      <c r="A1109">
        <v>18</v>
      </c>
      <c r="B1109" t="s">
        <v>63</v>
      </c>
      <c r="C1109" t="s">
        <v>193</v>
      </c>
      <c r="D1109" t="s">
        <v>289</v>
      </c>
      <c r="E1109">
        <v>6</v>
      </c>
    </row>
    <row r="1110" spans="1:5">
      <c r="A1110">
        <v>18</v>
      </c>
      <c r="B1110" t="s">
        <v>63</v>
      </c>
      <c r="C1110" t="s">
        <v>199</v>
      </c>
      <c r="D1110" t="s">
        <v>294</v>
      </c>
      <c r="E1110">
        <v>16</v>
      </c>
    </row>
    <row r="1111" spans="1:5">
      <c r="A1111">
        <v>18</v>
      </c>
      <c r="B1111" t="s">
        <v>63</v>
      </c>
      <c r="C1111" t="s">
        <v>195</v>
      </c>
      <c r="D1111" t="s">
        <v>297</v>
      </c>
      <c r="E1111">
        <v>0</v>
      </c>
    </row>
    <row r="1112" spans="1:5">
      <c r="A1112">
        <v>18</v>
      </c>
      <c r="B1112" t="s">
        <v>63</v>
      </c>
      <c r="C1112" t="s">
        <v>201</v>
      </c>
      <c r="D1112" t="s">
        <v>283</v>
      </c>
      <c r="E1112">
        <v>25</v>
      </c>
    </row>
    <row r="1113" spans="1:5">
      <c r="A1113">
        <v>19</v>
      </c>
      <c r="B1113" t="s">
        <v>63</v>
      </c>
      <c r="C1113" t="s">
        <v>189</v>
      </c>
      <c r="D1113" t="s">
        <v>285</v>
      </c>
      <c r="E1113">
        <v>14</v>
      </c>
    </row>
    <row r="1114" spans="1:5">
      <c r="A1114">
        <v>19</v>
      </c>
      <c r="B1114" t="s">
        <v>63</v>
      </c>
      <c r="C1114" t="s">
        <v>187</v>
      </c>
      <c r="D1114" t="s">
        <v>280</v>
      </c>
      <c r="E1114">
        <v>10</v>
      </c>
    </row>
    <row r="1115" spans="1:5">
      <c r="A1115">
        <v>19</v>
      </c>
      <c r="B1115" t="s">
        <v>63</v>
      </c>
      <c r="C1115" t="s">
        <v>193</v>
      </c>
      <c r="D1115" t="s">
        <v>289</v>
      </c>
      <c r="E1115">
        <v>32</v>
      </c>
    </row>
    <row r="1116" spans="1:5">
      <c r="A1116">
        <v>19</v>
      </c>
      <c r="B1116" t="s">
        <v>63</v>
      </c>
      <c r="C1116" t="s">
        <v>203</v>
      </c>
      <c r="D1116" t="s">
        <v>282</v>
      </c>
      <c r="E1116">
        <v>0</v>
      </c>
    </row>
    <row r="1117" spans="1:5">
      <c r="A1117">
        <v>19</v>
      </c>
      <c r="B1117" t="s">
        <v>63</v>
      </c>
      <c r="C1117" t="s">
        <v>201</v>
      </c>
      <c r="D1117" t="s">
        <v>283</v>
      </c>
      <c r="E1117">
        <v>18</v>
      </c>
    </row>
    <row r="1118" spans="1:5">
      <c r="A1118">
        <v>19</v>
      </c>
      <c r="B1118" t="s">
        <v>63</v>
      </c>
      <c r="C1118" t="s">
        <v>185</v>
      </c>
      <c r="E1118">
        <v>0</v>
      </c>
    </row>
    <row r="1119" spans="1:5">
      <c r="A1119">
        <v>19</v>
      </c>
      <c r="B1119" t="s">
        <v>63</v>
      </c>
      <c r="C1119" t="s">
        <v>199</v>
      </c>
      <c r="D1119" t="s">
        <v>295</v>
      </c>
      <c r="E1119">
        <v>26</v>
      </c>
    </row>
    <row r="1120" spans="1:5">
      <c r="A1120">
        <v>19</v>
      </c>
      <c r="B1120" t="s">
        <v>63</v>
      </c>
      <c r="C1120" t="s">
        <v>197</v>
      </c>
      <c r="D1120" t="s">
        <v>288</v>
      </c>
      <c r="E1120">
        <v>24</v>
      </c>
    </row>
    <row r="1121" spans="1:5">
      <c r="A1121">
        <v>19</v>
      </c>
      <c r="B1121" t="s">
        <v>63</v>
      </c>
      <c r="C1121" t="s">
        <v>195</v>
      </c>
      <c r="D1121" t="s">
        <v>297</v>
      </c>
      <c r="E1121">
        <v>0</v>
      </c>
    </row>
    <row r="1122" spans="1:5">
      <c r="A1122">
        <v>19</v>
      </c>
      <c r="B1122" t="s">
        <v>63</v>
      </c>
      <c r="C1122" t="s">
        <v>183</v>
      </c>
      <c r="D1122" t="s">
        <v>290</v>
      </c>
      <c r="E1122">
        <v>2</v>
      </c>
    </row>
    <row r="1123" spans="1:5">
      <c r="A1123">
        <v>19</v>
      </c>
      <c r="B1123" t="s">
        <v>63</v>
      </c>
      <c r="C1123" t="s">
        <v>191</v>
      </c>
      <c r="D1123" t="s">
        <v>292</v>
      </c>
      <c r="E1123">
        <v>28.5</v>
      </c>
    </row>
    <row r="1124" spans="1:5">
      <c r="A1124">
        <v>20</v>
      </c>
      <c r="B1124" t="s">
        <v>63</v>
      </c>
      <c r="C1124" t="s">
        <v>187</v>
      </c>
      <c r="D1124" t="s">
        <v>280</v>
      </c>
      <c r="E1124">
        <v>16</v>
      </c>
    </row>
    <row r="1125" spans="1:5">
      <c r="A1125">
        <v>20</v>
      </c>
      <c r="B1125" t="s">
        <v>63</v>
      </c>
      <c r="C1125" t="s">
        <v>193</v>
      </c>
      <c r="D1125" t="s">
        <v>289</v>
      </c>
      <c r="E1125">
        <v>25</v>
      </c>
    </row>
    <row r="1126" spans="1:5">
      <c r="A1126">
        <v>20</v>
      </c>
      <c r="B1126" t="s">
        <v>63</v>
      </c>
      <c r="C1126" t="s">
        <v>197</v>
      </c>
      <c r="D1126" t="s">
        <v>288</v>
      </c>
      <c r="E1126">
        <v>32</v>
      </c>
    </row>
    <row r="1127" spans="1:5">
      <c r="A1127">
        <v>20</v>
      </c>
      <c r="B1127" t="s">
        <v>63</v>
      </c>
      <c r="C1127" t="s">
        <v>191</v>
      </c>
      <c r="D1127" t="s">
        <v>292</v>
      </c>
      <c r="E1127">
        <v>25.5</v>
      </c>
    </row>
    <row r="1128" spans="1:5">
      <c r="A1128">
        <v>20</v>
      </c>
      <c r="B1128" t="s">
        <v>63</v>
      </c>
      <c r="C1128" t="s">
        <v>203</v>
      </c>
      <c r="D1128" t="s">
        <v>299</v>
      </c>
      <c r="E1128">
        <v>0</v>
      </c>
    </row>
    <row r="1129" spans="1:5">
      <c r="A1129">
        <v>20</v>
      </c>
      <c r="B1129" t="s">
        <v>63</v>
      </c>
      <c r="C1129" t="s">
        <v>199</v>
      </c>
      <c r="D1129" t="s">
        <v>295</v>
      </c>
      <c r="E1129">
        <v>26</v>
      </c>
    </row>
    <row r="1130" spans="1:5">
      <c r="A1130">
        <v>20</v>
      </c>
      <c r="B1130" t="s">
        <v>63</v>
      </c>
      <c r="C1130" t="s">
        <v>195</v>
      </c>
      <c r="D1130" t="s">
        <v>297</v>
      </c>
      <c r="E1130">
        <v>0</v>
      </c>
    </row>
    <row r="1131" spans="1:5">
      <c r="A1131">
        <v>20</v>
      </c>
      <c r="B1131" t="s">
        <v>63</v>
      </c>
      <c r="C1131" t="s">
        <v>189</v>
      </c>
      <c r="D1131" t="s">
        <v>285</v>
      </c>
      <c r="E1131">
        <v>28</v>
      </c>
    </row>
    <row r="1132" spans="1:5">
      <c r="A1132">
        <v>20</v>
      </c>
      <c r="B1132" t="s">
        <v>63</v>
      </c>
      <c r="C1132" t="s">
        <v>201</v>
      </c>
      <c r="D1132" t="s">
        <v>294</v>
      </c>
      <c r="E1132">
        <v>20</v>
      </c>
    </row>
    <row r="1133" spans="1:5">
      <c r="A1133">
        <v>20</v>
      </c>
      <c r="B1133" t="s">
        <v>63</v>
      </c>
      <c r="C1133" t="s">
        <v>185</v>
      </c>
      <c r="D1133" t="s">
        <v>281</v>
      </c>
      <c r="E1133">
        <v>5</v>
      </c>
    </row>
    <row r="1134" spans="1:5">
      <c r="A1134">
        <v>20</v>
      </c>
      <c r="B1134" t="s">
        <v>63</v>
      </c>
      <c r="C1134" t="s">
        <v>183</v>
      </c>
      <c r="D1134" t="s">
        <v>290</v>
      </c>
      <c r="E1134">
        <v>38</v>
      </c>
    </row>
    <row r="1135" spans="1:5">
      <c r="A1135">
        <v>21</v>
      </c>
      <c r="B1135" t="s">
        <v>63</v>
      </c>
      <c r="C1135" t="s">
        <v>193</v>
      </c>
      <c r="D1135" t="s">
        <v>289</v>
      </c>
      <c r="E1135">
        <v>37</v>
      </c>
    </row>
    <row r="1136" spans="1:5">
      <c r="A1136">
        <v>21</v>
      </c>
      <c r="B1136" t="s">
        <v>63</v>
      </c>
      <c r="C1136" t="s">
        <v>189</v>
      </c>
      <c r="D1136" t="s">
        <v>285</v>
      </c>
      <c r="E1136">
        <v>25</v>
      </c>
    </row>
    <row r="1137" spans="1:5">
      <c r="A1137">
        <v>21</v>
      </c>
      <c r="B1137" t="s">
        <v>63</v>
      </c>
      <c r="C1137" t="s">
        <v>183</v>
      </c>
      <c r="D1137" t="s">
        <v>290</v>
      </c>
      <c r="E1137">
        <v>8</v>
      </c>
    </row>
    <row r="1138" spans="1:5">
      <c r="A1138">
        <v>21</v>
      </c>
      <c r="B1138" t="s">
        <v>63</v>
      </c>
      <c r="C1138" t="s">
        <v>203</v>
      </c>
      <c r="D1138" t="s">
        <v>281</v>
      </c>
      <c r="E1138">
        <v>0</v>
      </c>
    </row>
    <row r="1139" spans="1:5">
      <c r="A1139">
        <v>21</v>
      </c>
      <c r="B1139" t="s">
        <v>63</v>
      </c>
      <c r="C1139" t="s">
        <v>195</v>
      </c>
      <c r="D1139" t="s">
        <v>297</v>
      </c>
      <c r="E1139">
        <v>0</v>
      </c>
    </row>
    <row r="1140" spans="1:5">
      <c r="A1140">
        <v>21</v>
      </c>
      <c r="B1140" t="s">
        <v>63</v>
      </c>
      <c r="C1140" t="s">
        <v>197</v>
      </c>
      <c r="D1140" t="s">
        <v>288</v>
      </c>
      <c r="E1140">
        <v>19</v>
      </c>
    </row>
    <row r="1141" spans="1:5">
      <c r="A1141">
        <v>21</v>
      </c>
      <c r="B1141" t="s">
        <v>63</v>
      </c>
      <c r="C1141" t="s">
        <v>185</v>
      </c>
      <c r="E1141">
        <v>0</v>
      </c>
    </row>
    <row r="1142" spans="1:5">
      <c r="A1142">
        <v>21</v>
      </c>
      <c r="B1142" t="s">
        <v>63</v>
      </c>
      <c r="C1142" t="s">
        <v>187</v>
      </c>
      <c r="D1142" t="s">
        <v>280</v>
      </c>
      <c r="E1142">
        <v>7</v>
      </c>
    </row>
    <row r="1143" spans="1:5">
      <c r="A1143">
        <v>21</v>
      </c>
      <c r="B1143" t="s">
        <v>63</v>
      </c>
      <c r="C1143" t="s">
        <v>199</v>
      </c>
      <c r="D1143" t="s">
        <v>295</v>
      </c>
      <c r="E1143">
        <v>19</v>
      </c>
    </row>
    <row r="1144" spans="1:5">
      <c r="A1144">
        <v>21</v>
      </c>
      <c r="B1144" t="s">
        <v>63</v>
      </c>
      <c r="C1144" t="s">
        <v>191</v>
      </c>
      <c r="D1144" t="s">
        <v>292</v>
      </c>
      <c r="E1144">
        <v>38.5</v>
      </c>
    </row>
    <row r="1145" spans="1:5">
      <c r="A1145">
        <v>21</v>
      </c>
      <c r="B1145" t="s">
        <v>63</v>
      </c>
      <c r="C1145" t="s">
        <v>201</v>
      </c>
      <c r="D1145" t="s">
        <v>294</v>
      </c>
      <c r="E1145">
        <v>20</v>
      </c>
    </row>
    <row r="1146" spans="1:5">
      <c r="A1146">
        <v>1</v>
      </c>
      <c r="B1146" t="s">
        <v>165</v>
      </c>
      <c r="C1146" t="s">
        <v>187</v>
      </c>
      <c r="D1146" t="s">
        <v>300</v>
      </c>
      <c r="E1146">
        <v>13</v>
      </c>
    </row>
    <row r="1147" spans="1:5">
      <c r="A1147">
        <v>1</v>
      </c>
      <c r="B1147" t="s">
        <v>165</v>
      </c>
      <c r="C1147" t="s">
        <v>183</v>
      </c>
      <c r="D1147" t="s">
        <v>301</v>
      </c>
      <c r="E1147">
        <v>16</v>
      </c>
    </row>
    <row r="1148" spans="1:5">
      <c r="A1148">
        <v>1</v>
      </c>
      <c r="B1148" t="s">
        <v>165</v>
      </c>
      <c r="C1148" t="s">
        <v>203</v>
      </c>
      <c r="D1148" t="s">
        <v>302</v>
      </c>
      <c r="E1148">
        <v>0</v>
      </c>
    </row>
    <row r="1149" spans="1:5">
      <c r="A1149">
        <v>1</v>
      </c>
      <c r="B1149" t="s">
        <v>165</v>
      </c>
      <c r="C1149" t="s">
        <v>189</v>
      </c>
      <c r="D1149" t="s">
        <v>303</v>
      </c>
      <c r="E1149">
        <v>25</v>
      </c>
    </row>
    <row r="1150" spans="1:5">
      <c r="A1150">
        <v>1</v>
      </c>
      <c r="B1150" t="s">
        <v>165</v>
      </c>
      <c r="C1150" t="s">
        <v>185</v>
      </c>
      <c r="E1150">
        <v>0</v>
      </c>
    </row>
    <row r="1151" spans="1:5">
      <c r="A1151">
        <v>1</v>
      </c>
      <c r="B1151" t="s">
        <v>165</v>
      </c>
      <c r="C1151" t="s">
        <v>193</v>
      </c>
      <c r="D1151" t="s">
        <v>304</v>
      </c>
      <c r="E1151">
        <v>0</v>
      </c>
    </row>
    <row r="1152" spans="1:5">
      <c r="A1152">
        <v>1</v>
      </c>
      <c r="B1152" t="s">
        <v>165</v>
      </c>
      <c r="C1152" t="s">
        <v>195</v>
      </c>
      <c r="D1152" t="s">
        <v>305</v>
      </c>
      <c r="E1152">
        <v>0</v>
      </c>
    </row>
    <row r="1153" spans="1:5">
      <c r="A1153">
        <v>1</v>
      </c>
      <c r="B1153" t="s">
        <v>165</v>
      </c>
      <c r="C1153" t="s">
        <v>191</v>
      </c>
      <c r="D1153" t="s">
        <v>306</v>
      </c>
      <c r="E1153">
        <v>26.5</v>
      </c>
    </row>
    <row r="1154" spans="1:5">
      <c r="A1154">
        <v>1</v>
      </c>
      <c r="B1154" t="s">
        <v>165</v>
      </c>
      <c r="C1154" t="s">
        <v>197</v>
      </c>
      <c r="D1154" t="s">
        <v>307</v>
      </c>
      <c r="E1154">
        <v>20</v>
      </c>
    </row>
    <row r="1155" spans="1:5">
      <c r="A1155">
        <v>1</v>
      </c>
      <c r="B1155" t="s">
        <v>165</v>
      </c>
      <c r="C1155" t="s">
        <v>199</v>
      </c>
      <c r="D1155" t="s">
        <v>308</v>
      </c>
      <c r="E1155">
        <v>27</v>
      </c>
    </row>
    <row r="1156" spans="1:5">
      <c r="A1156">
        <v>1</v>
      </c>
      <c r="B1156" t="s">
        <v>165</v>
      </c>
      <c r="C1156" t="s">
        <v>201</v>
      </c>
      <c r="D1156" t="s">
        <v>309</v>
      </c>
      <c r="E1156">
        <v>26</v>
      </c>
    </row>
    <row r="1157" spans="1:5">
      <c r="A1157">
        <v>2</v>
      </c>
      <c r="B1157" t="s">
        <v>165</v>
      </c>
      <c r="C1157" t="s">
        <v>199</v>
      </c>
      <c r="D1157" t="s">
        <v>308</v>
      </c>
      <c r="E1157">
        <v>18</v>
      </c>
    </row>
    <row r="1158" spans="1:5">
      <c r="A1158">
        <v>2</v>
      </c>
      <c r="B1158" t="s">
        <v>165</v>
      </c>
      <c r="C1158" t="s">
        <v>185</v>
      </c>
      <c r="D1158" t="s">
        <v>310</v>
      </c>
      <c r="E1158">
        <v>5</v>
      </c>
    </row>
    <row r="1159" spans="1:5">
      <c r="A1159">
        <v>2</v>
      </c>
      <c r="B1159" t="s">
        <v>165</v>
      </c>
      <c r="C1159" t="s">
        <v>197</v>
      </c>
      <c r="D1159" t="s">
        <v>303</v>
      </c>
      <c r="E1159">
        <v>17</v>
      </c>
    </row>
    <row r="1160" spans="1:5">
      <c r="A1160">
        <v>2</v>
      </c>
      <c r="B1160" t="s">
        <v>165</v>
      </c>
      <c r="C1160" t="s">
        <v>195</v>
      </c>
      <c r="D1160" t="s">
        <v>311</v>
      </c>
      <c r="E1160">
        <v>0</v>
      </c>
    </row>
    <row r="1161" spans="1:5">
      <c r="A1161">
        <v>2</v>
      </c>
      <c r="B1161" t="s">
        <v>165</v>
      </c>
      <c r="C1161" t="s">
        <v>193</v>
      </c>
      <c r="D1161" t="s">
        <v>304</v>
      </c>
      <c r="E1161">
        <v>9</v>
      </c>
    </row>
    <row r="1162" spans="1:5">
      <c r="A1162">
        <v>2</v>
      </c>
      <c r="B1162" t="s">
        <v>165</v>
      </c>
      <c r="C1162" t="s">
        <v>203</v>
      </c>
      <c r="D1162" t="s">
        <v>312</v>
      </c>
      <c r="E1162">
        <v>0</v>
      </c>
    </row>
    <row r="1163" spans="1:5">
      <c r="A1163">
        <v>2</v>
      </c>
      <c r="B1163" t="s">
        <v>165</v>
      </c>
      <c r="C1163" t="s">
        <v>187</v>
      </c>
      <c r="D1163" t="s">
        <v>300</v>
      </c>
      <c r="E1163">
        <v>8</v>
      </c>
    </row>
    <row r="1164" spans="1:5">
      <c r="A1164">
        <v>2</v>
      </c>
      <c r="B1164" t="s">
        <v>165</v>
      </c>
      <c r="C1164" t="s">
        <v>201</v>
      </c>
      <c r="D1164" t="s">
        <v>309</v>
      </c>
      <c r="E1164">
        <v>27</v>
      </c>
    </row>
    <row r="1165" spans="1:5">
      <c r="A1165">
        <v>2</v>
      </c>
      <c r="B1165" t="s">
        <v>165</v>
      </c>
      <c r="C1165" t="s">
        <v>189</v>
      </c>
      <c r="D1165" t="s">
        <v>313</v>
      </c>
      <c r="E1165">
        <v>13</v>
      </c>
    </row>
    <row r="1166" spans="1:5">
      <c r="A1166">
        <v>2</v>
      </c>
      <c r="B1166" t="s">
        <v>165</v>
      </c>
      <c r="C1166" t="s">
        <v>183</v>
      </c>
      <c r="D1166" t="s">
        <v>301</v>
      </c>
      <c r="E1166">
        <v>34</v>
      </c>
    </row>
    <row r="1167" spans="1:5">
      <c r="A1167">
        <v>2</v>
      </c>
      <c r="B1167" t="s">
        <v>165</v>
      </c>
      <c r="C1167" t="s">
        <v>191</v>
      </c>
      <c r="D1167" t="s">
        <v>306</v>
      </c>
      <c r="E1167">
        <v>33</v>
      </c>
    </row>
    <row r="1168" spans="1:5">
      <c r="A1168">
        <v>3</v>
      </c>
      <c r="B1168" t="s">
        <v>165</v>
      </c>
      <c r="C1168" t="s">
        <v>191</v>
      </c>
      <c r="D1168" t="s">
        <v>306</v>
      </c>
      <c r="E1168">
        <v>33.5</v>
      </c>
    </row>
    <row r="1169" spans="1:5">
      <c r="A1169">
        <v>3</v>
      </c>
      <c r="B1169" t="s">
        <v>165</v>
      </c>
      <c r="C1169" t="s">
        <v>201</v>
      </c>
      <c r="D1169" t="s">
        <v>307</v>
      </c>
      <c r="E1169">
        <v>23</v>
      </c>
    </row>
    <row r="1170" spans="1:5">
      <c r="A1170">
        <v>3</v>
      </c>
      <c r="B1170" t="s">
        <v>165</v>
      </c>
      <c r="C1170" t="s">
        <v>185</v>
      </c>
      <c r="E1170">
        <v>0</v>
      </c>
    </row>
    <row r="1171" spans="1:5">
      <c r="A1171">
        <v>3</v>
      </c>
      <c r="B1171" t="s">
        <v>165</v>
      </c>
      <c r="C1171" t="s">
        <v>203</v>
      </c>
      <c r="D1171" t="s">
        <v>312</v>
      </c>
      <c r="E1171">
        <v>0</v>
      </c>
    </row>
    <row r="1172" spans="1:5">
      <c r="A1172">
        <v>3</v>
      </c>
      <c r="B1172" t="s">
        <v>165</v>
      </c>
      <c r="C1172" t="s">
        <v>189</v>
      </c>
      <c r="D1172" t="s">
        <v>309</v>
      </c>
      <c r="E1172">
        <v>27</v>
      </c>
    </row>
    <row r="1173" spans="1:5">
      <c r="A1173">
        <v>3</v>
      </c>
      <c r="B1173" t="s">
        <v>165</v>
      </c>
      <c r="C1173" t="s">
        <v>195</v>
      </c>
      <c r="D1173" t="s">
        <v>311</v>
      </c>
      <c r="E1173">
        <v>0</v>
      </c>
    </row>
    <row r="1174" spans="1:5">
      <c r="A1174">
        <v>3</v>
      </c>
      <c r="B1174" t="s">
        <v>165</v>
      </c>
      <c r="C1174" t="s">
        <v>183</v>
      </c>
      <c r="D1174" t="s">
        <v>301</v>
      </c>
      <c r="E1174">
        <v>32</v>
      </c>
    </row>
    <row r="1175" spans="1:5">
      <c r="A1175">
        <v>3</v>
      </c>
      <c r="B1175" t="s">
        <v>165</v>
      </c>
      <c r="C1175" t="s">
        <v>193</v>
      </c>
      <c r="D1175" t="s">
        <v>310</v>
      </c>
      <c r="E1175">
        <v>14</v>
      </c>
    </row>
    <row r="1176" spans="1:5">
      <c r="A1176">
        <v>3</v>
      </c>
      <c r="B1176" t="s">
        <v>165</v>
      </c>
      <c r="C1176" t="s">
        <v>187</v>
      </c>
      <c r="D1176" t="s">
        <v>300</v>
      </c>
      <c r="E1176">
        <v>13</v>
      </c>
    </row>
    <row r="1177" spans="1:5">
      <c r="A1177">
        <v>3</v>
      </c>
      <c r="B1177" t="s">
        <v>165</v>
      </c>
      <c r="C1177" t="s">
        <v>199</v>
      </c>
      <c r="D1177" t="s">
        <v>308</v>
      </c>
      <c r="E1177">
        <v>18</v>
      </c>
    </row>
    <row r="1178" spans="1:5">
      <c r="A1178">
        <v>3</v>
      </c>
      <c r="B1178" t="s">
        <v>165</v>
      </c>
      <c r="C1178" t="s">
        <v>197</v>
      </c>
      <c r="D1178" t="s">
        <v>303</v>
      </c>
      <c r="E1178">
        <v>31</v>
      </c>
    </row>
    <row r="1179" spans="1:5">
      <c r="A1179">
        <v>4</v>
      </c>
      <c r="B1179" t="s">
        <v>165</v>
      </c>
      <c r="C1179" t="s">
        <v>203</v>
      </c>
      <c r="D1179" t="s">
        <v>303</v>
      </c>
      <c r="E1179">
        <v>0</v>
      </c>
    </row>
    <row r="1180" spans="1:5">
      <c r="A1180">
        <v>4</v>
      </c>
      <c r="B1180" t="s">
        <v>165</v>
      </c>
      <c r="C1180" t="s">
        <v>183</v>
      </c>
      <c r="D1180" t="s">
        <v>302</v>
      </c>
      <c r="E1180">
        <v>16</v>
      </c>
    </row>
    <row r="1181" spans="1:5">
      <c r="A1181">
        <v>4</v>
      </c>
      <c r="B1181" t="s">
        <v>165</v>
      </c>
      <c r="C1181" t="s">
        <v>189</v>
      </c>
      <c r="D1181" t="s">
        <v>312</v>
      </c>
      <c r="E1181">
        <v>34</v>
      </c>
    </row>
    <row r="1182" spans="1:5">
      <c r="A1182">
        <v>4</v>
      </c>
      <c r="B1182" t="s">
        <v>165</v>
      </c>
      <c r="C1182" t="s">
        <v>191</v>
      </c>
      <c r="D1182" t="s">
        <v>305</v>
      </c>
      <c r="E1182">
        <v>30.5</v>
      </c>
    </row>
    <row r="1183" spans="1:5">
      <c r="A1183">
        <v>4</v>
      </c>
      <c r="B1183" t="s">
        <v>165</v>
      </c>
      <c r="C1183" t="s">
        <v>195</v>
      </c>
      <c r="D1183" t="s">
        <v>311</v>
      </c>
      <c r="E1183">
        <v>0</v>
      </c>
    </row>
    <row r="1184" spans="1:5">
      <c r="A1184">
        <v>4</v>
      </c>
      <c r="B1184" t="s">
        <v>165</v>
      </c>
      <c r="C1184" t="s">
        <v>201</v>
      </c>
      <c r="D1184" t="s">
        <v>307</v>
      </c>
      <c r="E1184">
        <v>19</v>
      </c>
    </row>
    <row r="1185" spans="1:5">
      <c r="A1185">
        <v>4</v>
      </c>
      <c r="B1185" t="s">
        <v>165</v>
      </c>
      <c r="C1185" t="s">
        <v>187</v>
      </c>
      <c r="D1185" t="s">
        <v>300</v>
      </c>
      <c r="E1185">
        <v>15</v>
      </c>
    </row>
    <row r="1186" spans="1:5">
      <c r="A1186">
        <v>4</v>
      </c>
      <c r="B1186" t="s">
        <v>165</v>
      </c>
      <c r="C1186" t="s">
        <v>199</v>
      </c>
      <c r="D1186" t="s">
        <v>306</v>
      </c>
      <c r="E1186">
        <v>23</v>
      </c>
    </row>
    <row r="1187" spans="1:5">
      <c r="A1187">
        <v>4</v>
      </c>
      <c r="B1187" t="s">
        <v>165</v>
      </c>
      <c r="C1187" t="s">
        <v>197</v>
      </c>
      <c r="D1187" t="s">
        <v>309</v>
      </c>
      <c r="E1187">
        <v>27</v>
      </c>
    </row>
    <row r="1188" spans="1:5">
      <c r="A1188">
        <v>4</v>
      </c>
      <c r="B1188" t="s">
        <v>165</v>
      </c>
      <c r="C1188" t="s">
        <v>193</v>
      </c>
      <c r="D1188" t="s">
        <v>310</v>
      </c>
      <c r="E1188">
        <v>0</v>
      </c>
    </row>
    <row r="1189" spans="1:5">
      <c r="A1189">
        <v>4</v>
      </c>
      <c r="B1189" t="s">
        <v>165</v>
      </c>
      <c r="C1189" t="s">
        <v>185</v>
      </c>
      <c r="D1189" t="s">
        <v>314</v>
      </c>
      <c r="E1189">
        <v>5</v>
      </c>
    </row>
    <row r="1190" spans="1:5">
      <c r="A1190">
        <v>5</v>
      </c>
      <c r="B1190" t="s">
        <v>165</v>
      </c>
      <c r="C1190" t="s">
        <v>199</v>
      </c>
      <c r="D1190" t="s">
        <v>306</v>
      </c>
      <c r="E1190">
        <v>33</v>
      </c>
    </row>
    <row r="1191" spans="1:5">
      <c r="A1191">
        <v>5</v>
      </c>
      <c r="B1191" t="s">
        <v>165</v>
      </c>
      <c r="C1191" t="s">
        <v>203</v>
      </c>
      <c r="D1191" t="s">
        <v>312</v>
      </c>
      <c r="E1191">
        <v>0</v>
      </c>
    </row>
    <row r="1192" spans="1:5">
      <c r="A1192">
        <v>5</v>
      </c>
      <c r="B1192" t="s">
        <v>165</v>
      </c>
      <c r="C1192" t="s">
        <v>185</v>
      </c>
      <c r="D1192" t="s">
        <v>314</v>
      </c>
      <c r="E1192">
        <v>5</v>
      </c>
    </row>
    <row r="1193" spans="1:5">
      <c r="A1193">
        <v>5</v>
      </c>
      <c r="B1193" t="s">
        <v>165</v>
      </c>
      <c r="C1193" t="s">
        <v>191</v>
      </c>
      <c r="D1193" t="s">
        <v>305</v>
      </c>
      <c r="E1193">
        <v>29.5</v>
      </c>
    </row>
    <row r="1194" spans="1:5">
      <c r="A1194">
        <v>5</v>
      </c>
      <c r="B1194" t="s">
        <v>165</v>
      </c>
      <c r="C1194" t="s">
        <v>189</v>
      </c>
      <c r="D1194" t="s">
        <v>303</v>
      </c>
      <c r="E1194">
        <v>28</v>
      </c>
    </row>
    <row r="1195" spans="1:5">
      <c r="A1195">
        <v>5</v>
      </c>
      <c r="B1195" t="s">
        <v>165</v>
      </c>
      <c r="C1195" t="s">
        <v>193</v>
      </c>
      <c r="D1195" t="s">
        <v>310</v>
      </c>
      <c r="E1195">
        <v>19</v>
      </c>
    </row>
    <row r="1196" spans="1:5">
      <c r="A1196">
        <v>5</v>
      </c>
      <c r="B1196" t="s">
        <v>165</v>
      </c>
      <c r="C1196" t="s">
        <v>201</v>
      </c>
      <c r="D1196" t="s">
        <v>307</v>
      </c>
      <c r="E1196">
        <v>18</v>
      </c>
    </row>
    <row r="1197" spans="1:5">
      <c r="A1197">
        <v>5</v>
      </c>
      <c r="B1197" t="s">
        <v>165</v>
      </c>
      <c r="C1197" t="s">
        <v>195</v>
      </c>
      <c r="D1197" t="s">
        <v>311</v>
      </c>
      <c r="E1197">
        <v>0</v>
      </c>
    </row>
    <row r="1198" spans="1:5">
      <c r="A1198">
        <v>5</v>
      </c>
      <c r="B1198" t="s">
        <v>165</v>
      </c>
      <c r="C1198" t="s">
        <v>187</v>
      </c>
      <c r="D1198" t="s">
        <v>300</v>
      </c>
      <c r="E1198">
        <v>6</v>
      </c>
    </row>
    <row r="1199" spans="1:5">
      <c r="A1199">
        <v>5</v>
      </c>
      <c r="B1199" t="s">
        <v>165</v>
      </c>
      <c r="C1199" t="s">
        <v>183</v>
      </c>
      <c r="D1199" t="s">
        <v>301</v>
      </c>
      <c r="E1199">
        <v>14</v>
      </c>
    </row>
    <row r="1200" spans="1:5">
      <c r="A1200">
        <v>5</v>
      </c>
      <c r="B1200" t="s">
        <v>165</v>
      </c>
      <c r="C1200" t="s">
        <v>197</v>
      </c>
      <c r="D1200" t="s">
        <v>309</v>
      </c>
      <c r="E1200">
        <v>31</v>
      </c>
    </row>
    <row r="1201" spans="1:5">
      <c r="A1201">
        <v>6</v>
      </c>
      <c r="B1201" t="s">
        <v>165</v>
      </c>
      <c r="C1201" t="s">
        <v>183</v>
      </c>
      <c r="D1201" t="s">
        <v>301</v>
      </c>
      <c r="E1201">
        <v>16</v>
      </c>
    </row>
    <row r="1202" spans="1:5">
      <c r="A1202">
        <v>6</v>
      </c>
      <c r="B1202" t="s">
        <v>165</v>
      </c>
      <c r="C1202" t="s">
        <v>193</v>
      </c>
      <c r="D1202" t="s">
        <v>300</v>
      </c>
      <c r="E1202">
        <v>20</v>
      </c>
    </row>
    <row r="1203" spans="1:5">
      <c r="A1203">
        <v>6</v>
      </c>
      <c r="B1203" t="s">
        <v>165</v>
      </c>
      <c r="C1203" t="s">
        <v>189</v>
      </c>
      <c r="D1203" t="s">
        <v>303</v>
      </c>
      <c r="E1203">
        <v>34</v>
      </c>
    </row>
    <row r="1204" spans="1:5">
      <c r="A1204">
        <v>6</v>
      </c>
      <c r="B1204" t="s">
        <v>165</v>
      </c>
      <c r="C1204" t="s">
        <v>191</v>
      </c>
      <c r="D1204" t="s">
        <v>309</v>
      </c>
      <c r="E1204">
        <v>22.5</v>
      </c>
    </row>
    <row r="1205" spans="1:5">
      <c r="A1205">
        <v>6</v>
      </c>
      <c r="B1205" t="s">
        <v>165</v>
      </c>
      <c r="C1205" t="s">
        <v>187</v>
      </c>
      <c r="D1205" t="s">
        <v>310</v>
      </c>
      <c r="E1205">
        <v>7</v>
      </c>
    </row>
    <row r="1206" spans="1:5">
      <c r="A1206">
        <v>6</v>
      </c>
      <c r="B1206" t="s">
        <v>165</v>
      </c>
      <c r="C1206" t="s">
        <v>203</v>
      </c>
      <c r="D1206" t="s">
        <v>311</v>
      </c>
      <c r="E1206">
        <v>0</v>
      </c>
    </row>
    <row r="1207" spans="1:5">
      <c r="A1207">
        <v>6</v>
      </c>
      <c r="B1207" t="s">
        <v>165</v>
      </c>
      <c r="C1207" t="s">
        <v>185</v>
      </c>
      <c r="E1207">
        <v>0</v>
      </c>
    </row>
    <row r="1208" spans="1:5">
      <c r="A1208">
        <v>6</v>
      </c>
      <c r="B1208" t="s">
        <v>165</v>
      </c>
      <c r="C1208" t="s">
        <v>195</v>
      </c>
      <c r="D1208" t="s">
        <v>312</v>
      </c>
      <c r="E1208">
        <v>0</v>
      </c>
    </row>
    <row r="1209" spans="1:5">
      <c r="A1209">
        <v>6</v>
      </c>
      <c r="B1209" t="s">
        <v>165</v>
      </c>
      <c r="C1209" t="s">
        <v>197</v>
      </c>
      <c r="D1209" t="s">
        <v>308</v>
      </c>
      <c r="E1209">
        <v>26</v>
      </c>
    </row>
    <row r="1210" spans="1:5">
      <c r="A1210">
        <v>6</v>
      </c>
      <c r="B1210" t="s">
        <v>165</v>
      </c>
      <c r="C1210" t="s">
        <v>201</v>
      </c>
      <c r="D1210" t="s">
        <v>306</v>
      </c>
      <c r="E1210">
        <v>24</v>
      </c>
    </row>
    <row r="1211" spans="1:5">
      <c r="A1211">
        <v>6</v>
      </c>
      <c r="B1211" t="s">
        <v>165</v>
      </c>
      <c r="C1211" t="s">
        <v>199</v>
      </c>
      <c r="D1211" t="s">
        <v>315</v>
      </c>
      <c r="E1211">
        <v>24</v>
      </c>
    </row>
    <row r="1212" spans="1:5">
      <c r="A1212">
        <v>7</v>
      </c>
      <c r="B1212" t="s">
        <v>165</v>
      </c>
      <c r="C1212" t="s">
        <v>193</v>
      </c>
      <c r="D1212" t="s">
        <v>300</v>
      </c>
      <c r="E1212">
        <v>36</v>
      </c>
    </row>
    <row r="1213" spans="1:5">
      <c r="A1213">
        <v>7</v>
      </c>
      <c r="B1213" t="s">
        <v>165</v>
      </c>
      <c r="C1213" t="s">
        <v>199</v>
      </c>
      <c r="D1213" t="s">
        <v>315</v>
      </c>
      <c r="E1213">
        <v>26</v>
      </c>
    </row>
    <row r="1214" spans="1:5">
      <c r="A1214">
        <v>7</v>
      </c>
      <c r="B1214" t="s">
        <v>165</v>
      </c>
      <c r="C1214" t="s">
        <v>201</v>
      </c>
      <c r="D1214" t="s">
        <v>306</v>
      </c>
      <c r="E1214">
        <v>30</v>
      </c>
    </row>
    <row r="1215" spans="1:5">
      <c r="A1215">
        <v>7</v>
      </c>
      <c r="B1215" t="s">
        <v>165</v>
      </c>
      <c r="C1215" t="s">
        <v>195</v>
      </c>
      <c r="D1215" t="s">
        <v>312</v>
      </c>
      <c r="E1215">
        <v>0</v>
      </c>
    </row>
    <row r="1216" spans="1:5">
      <c r="A1216">
        <v>7</v>
      </c>
      <c r="B1216" t="s">
        <v>165</v>
      </c>
      <c r="C1216" t="s">
        <v>197</v>
      </c>
      <c r="D1216" t="s">
        <v>308</v>
      </c>
      <c r="E1216">
        <v>22</v>
      </c>
    </row>
    <row r="1217" spans="1:5">
      <c r="A1217">
        <v>7</v>
      </c>
      <c r="B1217" t="s">
        <v>165</v>
      </c>
      <c r="C1217" t="s">
        <v>191</v>
      </c>
      <c r="D1217" t="s">
        <v>309</v>
      </c>
      <c r="E1217">
        <v>22.5</v>
      </c>
    </row>
    <row r="1218" spans="1:5">
      <c r="A1218">
        <v>7</v>
      </c>
      <c r="B1218" t="s">
        <v>165</v>
      </c>
      <c r="C1218" t="s">
        <v>189</v>
      </c>
      <c r="D1218" t="s">
        <v>303</v>
      </c>
      <c r="E1218">
        <v>28</v>
      </c>
    </row>
    <row r="1219" spans="1:5">
      <c r="A1219">
        <v>7</v>
      </c>
      <c r="B1219" t="s">
        <v>165</v>
      </c>
      <c r="C1219" t="s">
        <v>187</v>
      </c>
      <c r="D1219" t="s">
        <v>310</v>
      </c>
      <c r="E1219">
        <v>20</v>
      </c>
    </row>
    <row r="1220" spans="1:5">
      <c r="A1220">
        <v>7</v>
      </c>
      <c r="B1220" t="s">
        <v>165</v>
      </c>
      <c r="C1220" t="s">
        <v>183</v>
      </c>
      <c r="D1220" t="s">
        <v>301</v>
      </c>
      <c r="E1220">
        <v>22</v>
      </c>
    </row>
    <row r="1221" spans="1:5">
      <c r="A1221">
        <v>7</v>
      </c>
      <c r="B1221" t="s">
        <v>165</v>
      </c>
      <c r="C1221" t="s">
        <v>185</v>
      </c>
      <c r="E1221">
        <v>0</v>
      </c>
    </row>
    <row r="1222" spans="1:5">
      <c r="A1222">
        <v>7</v>
      </c>
      <c r="B1222" t="s">
        <v>165</v>
      </c>
      <c r="C1222" t="s">
        <v>203</v>
      </c>
      <c r="D1222" t="s">
        <v>311</v>
      </c>
      <c r="E1222">
        <v>0</v>
      </c>
    </row>
    <row r="1223" spans="1:5">
      <c r="A1223">
        <v>8</v>
      </c>
      <c r="B1223" t="s">
        <v>165</v>
      </c>
      <c r="C1223" t="s">
        <v>195</v>
      </c>
      <c r="D1223" t="s">
        <v>312</v>
      </c>
      <c r="E1223">
        <v>0</v>
      </c>
    </row>
    <row r="1224" spans="1:5">
      <c r="A1224">
        <v>8</v>
      </c>
      <c r="B1224" t="s">
        <v>165</v>
      </c>
      <c r="C1224" t="s">
        <v>191</v>
      </c>
      <c r="D1224" t="s">
        <v>306</v>
      </c>
      <c r="E1224">
        <v>28.5</v>
      </c>
    </row>
    <row r="1225" spans="1:5">
      <c r="A1225">
        <v>8</v>
      </c>
      <c r="B1225" t="s">
        <v>165</v>
      </c>
      <c r="C1225" t="s">
        <v>201</v>
      </c>
      <c r="D1225" t="s">
        <v>303</v>
      </c>
      <c r="E1225">
        <v>28</v>
      </c>
    </row>
    <row r="1226" spans="1:5">
      <c r="A1226">
        <v>8</v>
      </c>
      <c r="B1226" t="s">
        <v>165</v>
      </c>
      <c r="C1226" t="s">
        <v>185</v>
      </c>
      <c r="E1226">
        <v>0</v>
      </c>
    </row>
    <row r="1227" spans="1:5">
      <c r="A1227">
        <v>8</v>
      </c>
      <c r="B1227" t="s">
        <v>165</v>
      </c>
      <c r="C1227" t="s">
        <v>183</v>
      </c>
      <c r="D1227" t="s">
        <v>301</v>
      </c>
      <c r="E1227">
        <v>32</v>
      </c>
    </row>
    <row r="1228" spans="1:5">
      <c r="A1228">
        <v>8</v>
      </c>
      <c r="B1228" t="s">
        <v>165</v>
      </c>
      <c r="C1228" t="s">
        <v>187</v>
      </c>
      <c r="D1228" t="s">
        <v>310</v>
      </c>
      <c r="E1228">
        <v>2</v>
      </c>
    </row>
    <row r="1229" spans="1:5">
      <c r="A1229">
        <v>8</v>
      </c>
      <c r="B1229" t="s">
        <v>165</v>
      </c>
      <c r="C1229" t="s">
        <v>193</v>
      </c>
      <c r="D1229" t="s">
        <v>300</v>
      </c>
      <c r="E1229">
        <v>19</v>
      </c>
    </row>
    <row r="1230" spans="1:5">
      <c r="A1230">
        <v>8</v>
      </c>
      <c r="B1230" t="s">
        <v>165</v>
      </c>
      <c r="C1230" t="s">
        <v>197</v>
      </c>
      <c r="D1230" t="s">
        <v>307</v>
      </c>
      <c r="E1230">
        <v>22</v>
      </c>
    </row>
    <row r="1231" spans="1:5">
      <c r="A1231">
        <v>8</v>
      </c>
      <c r="B1231" t="s">
        <v>165</v>
      </c>
      <c r="C1231" t="s">
        <v>203</v>
      </c>
      <c r="D1231" t="s">
        <v>311</v>
      </c>
      <c r="E1231">
        <v>0</v>
      </c>
    </row>
    <row r="1232" spans="1:5">
      <c r="A1232">
        <v>8</v>
      </c>
      <c r="B1232" t="s">
        <v>165</v>
      </c>
      <c r="C1232" t="s">
        <v>189</v>
      </c>
      <c r="D1232" t="s">
        <v>309</v>
      </c>
      <c r="E1232">
        <v>23</v>
      </c>
    </row>
    <row r="1233" spans="1:5">
      <c r="A1233">
        <v>8</v>
      </c>
      <c r="B1233" t="s">
        <v>165</v>
      </c>
      <c r="C1233" t="s">
        <v>199</v>
      </c>
      <c r="D1233" t="s">
        <v>315</v>
      </c>
      <c r="E1233">
        <v>25</v>
      </c>
    </row>
    <row r="1234" spans="1:5">
      <c r="A1234">
        <v>9</v>
      </c>
      <c r="B1234" t="s">
        <v>165</v>
      </c>
      <c r="C1234" t="s">
        <v>201</v>
      </c>
      <c r="D1234" t="s">
        <v>306</v>
      </c>
      <c r="E1234">
        <v>24</v>
      </c>
    </row>
    <row r="1235" spans="1:5">
      <c r="A1235">
        <v>9</v>
      </c>
      <c r="B1235" t="s">
        <v>165</v>
      </c>
      <c r="C1235" t="s">
        <v>203</v>
      </c>
      <c r="D1235" t="s">
        <v>302</v>
      </c>
      <c r="E1235">
        <v>0</v>
      </c>
    </row>
    <row r="1236" spans="1:5">
      <c r="A1236">
        <v>9</v>
      </c>
      <c r="B1236" t="s">
        <v>165</v>
      </c>
      <c r="C1236" t="s">
        <v>195</v>
      </c>
      <c r="D1236" t="s">
        <v>312</v>
      </c>
      <c r="E1236">
        <v>0</v>
      </c>
    </row>
    <row r="1237" spans="1:5">
      <c r="A1237">
        <v>9</v>
      </c>
      <c r="B1237" t="s">
        <v>165</v>
      </c>
      <c r="C1237" t="s">
        <v>187</v>
      </c>
      <c r="D1237" t="s">
        <v>314</v>
      </c>
      <c r="E1237">
        <v>8</v>
      </c>
    </row>
    <row r="1238" spans="1:5">
      <c r="A1238">
        <v>9</v>
      </c>
      <c r="B1238" t="s">
        <v>165</v>
      </c>
      <c r="C1238" t="s">
        <v>199</v>
      </c>
      <c r="D1238" t="s">
        <v>315</v>
      </c>
      <c r="E1238">
        <v>22</v>
      </c>
    </row>
    <row r="1239" spans="1:5">
      <c r="A1239">
        <v>9</v>
      </c>
      <c r="B1239" t="s">
        <v>165</v>
      </c>
      <c r="C1239" t="s">
        <v>197</v>
      </c>
      <c r="D1239" t="s">
        <v>307</v>
      </c>
      <c r="E1239">
        <v>28</v>
      </c>
    </row>
    <row r="1240" spans="1:5">
      <c r="A1240">
        <v>9</v>
      </c>
      <c r="B1240" t="s">
        <v>165</v>
      </c>
      <c r="C1240" t="s">
        <v>193</v>
      </c>
      <c r="D1240" t="s">
        <v>300</v>
      </c>
      <c r="E1240">
        <v>6</v>
      </c>
    </row>
    <row r="1241" spans="1:5">
      <c r="A1241">
        <v>9</v>
      </c>
      <c r="B1241" t="s">
        <v>165</v>
      </c>
      <c r="C1241" t="s">
        <v>189</v>
      </c>
      <c r="D1241" t="s">
        <v>303</v>
      </c>
      <c r="E1241">
        <v>44</v>
      </c>
    </row>
    <row r="1242" spans="1:5">
      <c r="A1242">
        <v>9</v>
      </c>
      <c r="B1242" t="s">
        <v>165</v>
      </c>
      <c r="C1242" t="s">
        <v>183</v>
      </c>
      <c r="D1242" t="s">
        <v>301</v>
      </c>
      <c r="E1242">
        <v>22</v>
      </c>
    </row>
    <row r="1243" spans="1:5">
      <c r="A1243">
        <v>9</v>
      </c>
      <c r="B1243" t="s">
        <v>165</v>
      </c>
      <c r="C1243" t="s">
        <v>191</v>
      </c>
      <c r="D1243" t="s">
        <v>311</v>
      </c>
      <c r="E1243">
        <v>37</v>
      </c>
    </row>
    <row r="1244" spans="1:5">
      <c r="A1244">
        <v>9</v>
      </c>
      <c r="B1244" t="s">
        <v>165</v>
      </c>
      <c r="C1244" t="s">
        <v>185</v>
      </c>
      <c r="D1244" t="s">
        <v>310</v>
      </c>
      <c r="E1244">
        <v>5</v>
      </c>
    </row>
    <row r="1245" spans="1:5">
      <c r="A1245">
        <v>10</v>
      </c>
      <c r="B1245" t="s">
        <v>165</v>
      </c>
      <c r="C1245" t="s">
        <v>201</v>
      </c>
      <c r="D1245" t="s">
        <v>306</v>
      </c>
      <c r="E1245">
        <v>30</v>
      </c>
    </row>
    <row r="1246" spans="1:5">
      <c r="A1246">
        <v>10</v>
      </c>
      <c r="B1246" t="s">
        <v>165</v>
      </c>
      <c r="C1246" t="s">
        <v>203</v>
      </c>
      <c r="D1246" t="s">
        <v>305</v>
      </c>
      <c r="E1246">
        <v>0</v>
      </c>
    </row>
    <row r="1247" spans="1:5">
      <c r="A1247">
        <v>10</v>
      </c>
      <c r="B1247" t="s">
        <v>165</v>
      </c>
      <c r="C1247" t="s">
        <v>195</v>
      </c>
      <c r="D1247" t="s">
        <v>302</v>
      </c>
      <c r="E1247">
        <v>0</v>
      </c>
    </row>
    <row r="1248" spans="1:5">
      <c r="A1248">
        <v>10</v>
      </c>
      <c r="B1248" t="s">
        <v>165</v>
      </c>
      <c r="C1248" t="s">
        <v>197</v>
      </c>
      <c r="D1248" t="s">
        <v>307</v>
      </c>
      <c r="E1248">
        <v>32</v>
      </c>
    </row>
    <row r="1249" spans="1:5">
      <c r="A1249">
        <v>10</v>
      </c>
      <c r="B1249" t="s">
        <v>165</v>
      </c>
      <c r="C1249" t="s">
        <v>187</v>
      </c>
      <c r="D1249" t="s">
        <v>316</v>
      </c>
      <c r="E1249">
        <v>0</v>
      </c>
    </row>
    <row r="1250" spans="1:5">
      <c r="A1250">
        <v>10</v>
      </c>
      <c r="B1250" t="s">
        <v>165</v>
      </c>
      <c r="C1250" t="s">
        <v>189</v>
      </c>
      <c r="D1250" t="s">
        <v>303</v>
      </c>
      <c r="E1250">
        <v>30</v>
      </c>
    </row>
    <row r="1251" spans="1:5">
      <c r="A1251">
        <v>10</v>
      </c>
      <c r="B1251" t="s">
        <v>165</v>
      </c>
      <c r="C1251" t="s">
        <v>183</v>
      </c>
      <c r="D1251" t="s">
        <v>301</v>
      </c>
      <c r="E1251">
        <v>28</v>
      </c>
    </row>
    <row r="1252" spans="1:5">
      <c r="A1252">
        <v>10</v>
      </c>
      <c r="B1252" t="s">
        <v>165</v>
      </c>
      <c r="C1252" t="s">
        <v>191</v>
      </c>
      <c r="D1252" t="s">
        <v>311</v>
      </c>
      <c r="E1252">
        <v>25.5</v>
      </c>
    </row>
    <row r="1253" spans="1:5">
      <c r="A1253">
        <v>10</v>
      </c>
      <c r="B1253" t="s">
        <v>165</v>
      </c>
      <c r="C1253" t="s">
        <v>185</v>
      </c>
      <c r="D1253" t="s">
        <v>310</v>
      </c>
      <c r="E1253">
        <v>5</v>
      </c>
    </row>
    <row r="1254" spans="1:5">
      <c r="A1254">
        <v>10</v>
      </c>
      <c r="B1254" t="s">
        <v>165</v>
      </c>
      <c r="C1254" t="s">
        <v>193</v>
      </c>
      <c r="D1254" t="s">
        <v>300</v>
      </c>
      <c r="E1254">
        <v>13</v>
      </c>
    </row>
    <row r="1255" spans="1:5">
      <c r="A1255">
        <v>10</v>
      </c>
      <c r="B1255" t="s">
        <v>165</v>
      </c>
      <c r="C1255" t="s">
        <v>199</v>
      </c>
      <c r="D1255" t="s">
        <v>315</v>
      </c>
      <c r="E1255">
        <v>17</v>
      </c>
    </row>
    <row r="1256" spans="1:5">
      <c r="A1256">
        <v>11</v>
      </c>
      <c r="B1256" t="s">
        <v>165</v>
      </c>
      <c r="C1256" t="s">
        <v>187</v>
      </c>
      <c r="D1256" t="s">
        <v>316</v>
      </c>
      <c r="E1256">
        <v>2</v>
      </c>
    </row>
    <row r="1257" spans="1:5">
      <c r="A1257">
        <v>11</v>
      </c>
      <c r="B1257" t="s">
        <v>165</v>
      </c>
      <c r="C1257" t="s">
        <v>197</v>
      </c>
      <c r="D1257" t="s">
        <v>307</v>
      </c>
      <c r="E1257">
        <v>16</v>
      </c>
    </row>
    <row r="1258" spans="1:5">
      <c r="A1258">
        <v>11</v>
      </c>
      <c r="B1258" t="s">
        <v>165</v>
      </c>
      <c r="C1258" t="s">
        <v>191</v>
      </c>
      <c r="D1258" t="s">
        <v>311</v>
      </c>
      <c r="E1258">
        <v>23.5</v>
      </c>
    </row>
    <row r="1259" spans="1:5">
      <c r="A1259">
        <v>11</v>
      </c>
      <c r="B1259" t="s">
        <v>165</v>
      </c>
      <c r="C1259" t="s">
        <v>195</v>
      </c>
      <c r="D1259" t="s">
        <v>302</v>
      </c>
      <c r="E1259">
        <v>0</v>
      </c>
    </row>
    <row r="1260" spans="1:5">
      <c r="A1260">
        <v>11</v>
      </c>
      <c r="B1260" t="s">
        <v>165</v>
      </c>
      <c r="C1260" t="s">
        <v>203</v>
      </c>
      <c r="D1260" t="s">
        <v>301</v>
      </c>
      <c r="E1260">
        <v>0</v>
      </c>
    </row>
    <row r="1261" spans="1:5">
      <c r="A1261">
        <v>11</v>
      </c>
      <c r="B1261" t="s">
        <v>165</v>
      </c>
      <c r="C1261" t="s">
        <v>185</v>
      </c>
      <c r="E1261">
        <v>0</v>
      </c>
    </row>
    <row r="1262" spans="1:5">
      <c r="A1262">
        <v>11</v>
      </c>
      <c r="B1262" t="s">
        <v>165</v>
      </c>
      <c r="C1262" t="s">
        <v>201</v>
      </c>
      <c r="D1262" t="s">
        <v>306</v>
      </c>
      <c r="E1262">
        <v>28</v>
      </c>
    </row>
    <row r="1263" spans="1:5">
      <c r="A1263">
        <v>11</v>
      </c>
      <c r="B1263" t="s">
        <v>165</v>
      </c>
      <c r="C1263" t="s">
        <v>183</v>
      </c>
      <c r="D1263" t="s">
        <v>317</v>
      </c>
      <c r="E1263">
        <v>40</v>
      </c>
    </row>
    <row r="1264" spans="1:5">
      <c r="A1264">
        <v>11</v>
      </c>
      <c r="B1264" t="s">
        <v>165</v>
      </c>
      <c r="C1264" t="s">
        <v>199</v>
      </c>
      <c r="D1264" t="s">
        <v>315</v>
      </c>
      <c r="E1264">
        <v>22</v>
      </c>
    </row>
    <row r="1265" spans="1:5">
      <c r="A1265">
        <v>11</v>
      </c>
      <c r="B1265" t="s">
        <v>165</v>
      </c>
      <c r="C1265" t="s">
        <v>189</v>
      </c>
      <c r="D1265" t="s">
        <v>303</v>
      </c>
      <c r="E1265">
        <v>58</v>
      </c>
    </row>
    <row r="1266" spans="1:5">
      <c r="A1266">
        <v>11</v>
      </c>
      <c r="B1266" t="s">
        <v>165</v>
      </c>
      <c r="C1266" t="s">
        <v>193</v>
      </c>
      <c r="D1266" t="s">
        <v>300</v>
      </c>
      <c r="E1266">
        <v>15</v>
      </c>
    </row>
    <row r="1267" spans="1:5">
      <c r="A1267">
        <v>12</v>
      </c>
      <c r="B1267" t="s">
        <v>165</v>
      </c>
      <c r="C1267" t="s">
        <v>189</v>
      </c>
      <c r="D1267" t="s">
        <v>303</v>
      </c>
      <c r="E1267">
        <v>54</v>
      </c>
    </row>
    <row r="1268" spans="1:5">
      <c r="A1268">
        <v>12</v>
      </c>
      <c r="B1268" t="s">
        <v>165</v>
      </c>
      <c r="C1268" t="s">
        <v>185</v>
      </c>
      <c r="D1268" t="s">
        <v>310</v>
      </c>
      <c r="E1268">
        <v>5</v>
      </c>
    </row>
    <row r="1269" spans="1:5">
      <c r="A1269">
        <v>12</v>
      </c>
      <c r="B1269" t="s">
        <v>165</v>
      </c>
      <c r="C1269" t="s">
        <v>191</v>
      </c>
      <c r="D1269" t="s">
        <v>306</v>
      </c>
      <c r="E1269">
        <v>22.5</v>
      </c>
    </row>
    <row r="1270" spans="1:5">
      <c r="A1270">
        <v>12</v>
      </c>
      <c r="B1270" t="s">
        <v>165</v>
      </c>
      <c r="C1270" t="s">
        <v>199</v>
      </c>
      <c r="D1270" t="s">
        <v>315</v>
      </c>
      <c r="E1270">
        <v>26</v>
      </c>
    </row>
    <row r="1271" spans="1:5">
      <c r="A1271">
        <v>12</v>
      </c>
      <c r="B1271" t="s">
        <v>165</v>
      </c>
      <c r="C1271" t="s">
        <v>187</v>
      </c>
      <c r="D1271" t="s">
        <v>316</v>
      </c>
      <c r="E1271">
        <v>0</v>
      </c>
    </row>
    <row r="1272" spans="1:5">
      <c r="A1272">
        <v>12</v>
      </c>
      <c r="B1272" t="s">
        <v>165</v>
      </c>
      <c r="C1272" t="s">
        <v>197</v>
      </c>
      <c r="D1272" t="s">
        <v>307</v>
      </c>
      <c r="E1272">
        <v>38</v>
      </c>
    </row>
    <row r="1273" spans="1:5">
      <c r="A1273">
        <v>12</v>
      </c>
      <c r="B1273" t="s">
        <v>165</v>
      </c>
      <c r="C1273" t="s">
        <v>183</v>
      </c>
      <c r="D1273" t="s">
        <v>317</v>
      </c>
      <c r="E1273">
        <v>12</v>
      </c>
    </row>
    <row r="1274" spans="1:5">
      <c r="A1274">
        <v>12</v>
      </c>
      <c r="B1274" t="s">
        <v>165</v>
      </c>
      <c r="C1274" t="s">
        <v>193</v>
      </c>
      <c r="D1274" t="s">
        <v>300</v>
      </c>
      <c r="E1274">
        <v>25</v>
      </c>
    </row>
    <row r="1275" spans="1:5">
      <c r="A1275">
        <v>12</v>
      </c>
      <c r="B1275" t="s">
        <v>165</v>
      </c>
      <c r="C1275" t="s">
        <v>201</v>
      </c>
      <c r="D1275" t="s">
        <v>302</v>
      </c>
      <c r="E1275">
        <v>21</v>
      </c>
    </row>
    <row r="1276" spans="1:5">
      <c r="A1276">
        <v>12</v>
      </c>
      <c r="B1276" t="s">
        <v>165</v>
      </c>
      <c r="C1276" t="s">
        <v>195</v>
      </c>
      <c r="D1276" t="s">
        <v>311</v>
      </c>
      <c r="E1276">
        <v>0</v>
      </c>
    </row>
    <row r="1277" spans="1:5">
      <c r="A1277">
        <v>12</v>
      </c>
      <c r="B1277" t="s">
        <v>165</v>
      </c>
      <c r="C1277" t="s">
        <v>203</v>
      </c>
      <c r="D1277" t="s">
        <v>301</v>
      </c>
      <c r="E1277">
        <v>0</v>
      </c>
    </row>
    <row r="1278" spans="1:5">
      <c r="A1278">
        <v>13</v>
      </c>
      <c r="B1278" t="s">
        <v>165</v>
      </c>
      <c r="C1278" t="s">
        <v>185</v>
      </c>
      <c r="D1278" t="s">
        <v>318</v>
      </c>
      <c r="E1278">
        <v>5</v>
      </c>
    </row>
    <row r="1279" spans="1:5">
      <c r="A1279">
        <v>13</v>
      </c>
      <c r="B1279" t="s">
        <v>165</v>
      </c>
      <c r="C1279" t="s">
        <v>199</v>
      </c>
      <c r="D1279" t="s">
        <v>315</v>
      </c>
      <c r="E1279">
        <v>15</v>
      </c>
    </row>
    <row r="1280" spans="1:5">
      <c r="A1280">
        <v>13</v>
      </c>
      <c r="B1280" t="s">
        <v>165</v>
      </c>
      <c r="C1280" t="s">
        <v>197</v>
      </c>
      <c r="D1280" t="s">
        <v>319</v>
      </c>
      <c r="E1280">
        <v>16</v>
      </c>
    </row>
    <row r="1281" spans="1:5">
      <c r="A1281">
        <v>13</v>
      </c>
      <c r="B1281" t="s">
        <v>165</v>
      </c>
      <c r="C1281" t="s">
        <v>187</v>
      </c>
      <c r="D1281" t="s">
        <v>320</v>
      </c>
      <c r="E1281">
        <v>24</v>
      </c>
    </row>
    <row r="1282" spans="1:5">
      <c r="A1282">
        <v>13</v>
      </c>
      <c r="B1282" t="s">
        <v>165</v>
      </c>
      <c r="C1282" t="s">
        <v>195</v>
      </c>
      <c r="D1282" t="s">
        <v>311</v>
      </c>
      <c r="E1282">
        <v>0</v>
      </c>
    </row>
    <row r="1283" spans="1:5">
      <c r="A1283">
        <v>13</v>
      </c>
      <c r="B1283" t="s">
        <v>165</v>
      </c>
      <c r="C1283" t="s">
        <v>183</v>
      </c>
      <c r="D1283" t="s">
        <v>301</v>
      </c>
      <c r="E1283">
        <v>2</v>
      </c>
    </row>
    <row r="1284" spans="1:5">
      <c r="A1284">
        <v>13</v>
      </c>
      <c r="B1284" t="s">
        <v>165</v>
      </c>
      <c r="C1284" t="s">
        <v>193</v>
      </c>
      <c r="D1284" t="s">
        <v>300</v>
      </c>
      <c r="E1284">
        <v>7</v>
      </c>
    </row>
    <row r="1285" spans="1:5">
      <c r="A1285">
        <v>13</v>
      </c>
      <c r="B1285" t="s">
        <v>165</v>
      </c>
      <c r="C1285" t="s">
        <v>203</v>
      </c>
      <c r="D1285" t="s">
        <v>310</v>
      </c>
      <c r="E1285">
        <v>0</v>
      </c>
    </row>
    <row r="1286" spans="1:5">
      <c r="A1286">
        <v>13</v>
      </c>
      <c r="B1286" t="s">
        <v>165</v>
      </c>
      <c r="C1286" t="s">
        <v>201</v>
      </c>
      <c r="D1286" t="s">
        <v>302</v>
      </c>
      <c r="E1286">
        <v>9</v>
      </c>
    </row>
    <row r="1287" spans="1:5">
      <c r="A1287">
        <v>13</v>
      </c>
      <c r="B1287" t="s">
        <v>165</v>
      </c>
      <c r="C1287" t="s">
        <v>189</v>
      </c>
      <c r="D1287" t="s">
        <v>303</v>
      </c>
      <c r="E1287">
        <v>45</v>
      </c>
    </row>
    <row r="1288" spans="1:5">
      <c r="A1288">
        <v>13</v>
      </c>
      <c r="B1288" t="s">
        <v>165</v>
      </c>
      <c r="C1288" t="s">
        <v>191</v>
      </c>
      <c r="D1288" t="s">
        <v>321</v>
      </c>
      <c r="E1288">
        <v>28.5</v>
      </c>
    </row>
    <row r="1289" spans="1:5">
      <c r="A1289">
        <v>14</v>
      </c>
      <c r="B1289" t="s">
        <v>165</v>
      </c>
      <c r="C1289" t="s">
        <v>197</v>
      </c>
      <c r="D1289" t="s">
        <v>319</v>
      </c>
      <c r="E1289">
        <v>25</v>
      </c>
    </row>
    <row r="1290" spans="1:5">
      <c r="A1290">
        <v>14</v>
      </c>
      <c r="B1290" t="s">
        <v>165</v>
      </c>
      <c r="C1290" t="s">
        <v>201</v>
      </c>
      <c r="D1290" t="s">
        <v>302</v>
      </c>
      <c r="E1290">
        <v>19</v>
      </c>
    </row>
    <row r="1291" spans="1:5">
      <c r="A1291">
        <v>14</v>
      </c>
      <c r="B1291" t="s">
        <v>165</v>
      </c>
      <c r="C1291" t="s">
        <v>193</v>
      </c>
      <c r="D1291" t="s">
        <v>300</v>
      </c>
      <c r="E1291">
        <v>7</v>
      </c>
    </row>
    <row r="1292" spans="1:5">
      <c r="A1292">
        <v>14</v>
      </c>
      <c r="B1292" t="s">
        <v>165</v>
      </c>
      <c r="C1292" t="s">
        <v>191</v>
      </c>
      <c r="D1292" t="s">
        <v>306</v>
      </c>
      <c r="E1292">
        <v>25</v>
      </c>
    </row>
    <row r="1293" spans="1:5">
      <c r="A1293">
        <v>14</v>
      </c>
      <c r="B1293" t="s">
        <v>165</v>
      </c>
      <c r="C1293" t="s">
        <v>187</v>
      </c>
      <c r="D1293" t="s">
        <v>320</v>
      </c>
      <c r="E1293">
        <v>8</v>
      </c>
    </row>
    <row r="1294" spans="1:5">
      <c r="A1294">
        <v>14</v>
      </c>
      <c r="B1294" t="s">
        <v>165</v>
      </c>
      <c r="C1294" t="s">
        <v>203</v>
      </c>
      <c r="D1294" t="s">
        <v>318</v>
      </c>
      <c r="E1294">
        <v>0</v>
      </c>
    </row>
    <row r="1295" spans="1:5">
      <c r="A1295">
        <v>14</v>
      </c>
      <c r="B1295" t="s">
        <v>165</v>
      </c>
      <c r="C1295" t="s">
        <v>185</v>
      </c>
      <c r="E1295">
        <v>0</v>
      </c>
    </row>
    <row r="1296" spans="1:5">
      <c r="A1296">
        <v>14</v>
      </c>
      <c r="B1296" t="s">
        <v>165</v>
      </c>
      <c r="C1296" t="s">
        <v>189</v>
      </c>
      <c r="D1296" t="s">
        <v>309</v>
      </c>
      <c r="E1296">
        <v>43</v>
      </c>
    </row>
    <row r="1297" spans="1:5">
      <c r="A1297">
        <v>14</v>
      </c>
      <c r="B1297" t="s">
        <v>165</v>
      </c>
      <c r="C1297" t="s">
        <v>199</v>
      </c>
      <c r="D1297" t="s">
        <v>322</v>
      </c>
      <c r="E1297">
        <v>24</v>
      </c>
    </row>
    <row r="1298" spans="1:5">
      <c r="A1298">
        <v>14</v>
      </c>
      <c r="B1298" t="s">
        <v>165</v>
      </c>
      <c r="C1298" t="s">
        <v>183</v>
      </c>
      <c r="D1298" t="s">
        <v>317</v>
      </c>
      <c r="E1298">
        <v>12</v>
      </c>
    </row>
    <row r="1299" spans="1:5">
      <c r="A1299">
        <v>14</v>
      </c>
      <c r="B1299" t="s">
        <v>165</v>
      </c>
      <c r="C1299" t="s">
        <v>195</v>
      </c>
      <c r="D1299" t="s">
        <v>311</v>
      </c>
      <c r="E1299">
        <v>0</v>
      </c>
    </row>
    <row r="1300" spans="1:5">
      <c r="A1300">
        <v>15</v>
      </c>
      <c r="B1300" t="s">
        <v>165</v>
      </c>
      <c r="C1300" t="s">
        <v>189</v>
      </c>
      <c r="D1300" t="s">
        <v>303</v>
      </c>
      <c r="E1300">
        <v>48</v>
      </c>
    </row>
    <row r="1301" spans="1:5">
      <c r="A1301">
        <v>15</v>
      </c>
      <c r="B1301" t="s">
        <v>165</v>
      </c>
      <c r="C1301" t="s">
        <v>191</v>
      </c>
      <c r="D1301" t="s">
        <v>306</v>
      </c>
      <c r="E1301">
        <v>40</v>
      </c>
    </row>
    <row r="1302" spans="1:5">
      <c r="A1302">
        <v>15</v>
      </c>
      <c r="B1302" t="s">
        <v>165</v>
      </c>
      <c r="C1302" t="s">
        <v>185</v>
      </c>
      <c r="E1302">
        <v>0</v>
      </c>
    </row>
    <row r="1303" spans="1:5">
      <c r="A1303">
        <v>15</v>
      </c>
      <c r="B1303" t="s">
        <v>165</v>
      </c>
      <c r="C1303" t="s">
        <v>199</v>
      </c>
      <c r="D1303" t="s">
        <v>309</v>
      </c>
      <c r="E1303">
        <v>16</v>
      </c>
    </row>
    <row r="1304" spans="1:5">
      <c r="A1304">
        <v>15</v>
      </c>
      <c r="B1304" t="s">
        <v>165</v>
      </c>
      <c r="C1304" t="s">
        <v>187</v>
      </c>
      <c r="D1304" t="s">
        <v>310</v>
      </c>
      <c r="E1304">
        <v>7</v>
      </c>
    </row>
    <row r="1305" spans="1:5">
      <c r="A1305">
        <v>15</v>
      </c>
      <c r="B1305" t="s">
        <v>165</v>
      </c>
      <c r="C1305" t="s">
        <v>183</v>
      </c>
      <c r="D1305" t="s">
        <v>317</v>
      </c>
      <c r="E1305">
        <v>8</v>
      </c>
    </row>
    <row r="1306" spans="1:5">
      <c r="A1306">
        <v>15</v>
      </c>
      <c r="B1306" t="s">
        <v>165</v>
      </c>
      <c r="C1306" t="s">
        <v>195</v>
      </c>
      <c r="D1306" t="s">
        <v>305</v>
      </c>
      <c r="E1306">
        <v>0</v>
      </c>
    </row>
    <row r="1307" spans="1:5">
      <c r="A1307">
        <v>15</v>
      </c>
      <c r="B1307" t="s">
        <v>165</v>
      </c>
      <c r="C1307" t="s">
        <v>203</v>
      </c>
      <c r="D1307" t="s">
        <v>322</v>
      </c>
      <c r="E1307">
        <v>0</v>
      </c>
    </row>
    <row r="1308" spans="1:5">
      <c r="A1308">
        <v>15</v>
      </c>
      <c r="B1308" t="s">
        <v>165</v>
      </c>
      <c r="C1308" t="s">
        <v>193</v>
      </c>
      <c r="D1308" t="s">
        <v>304</v>
      </c>
      <c r="E1308">
        <v>2</v>
      </c>
    </row>
    <row r="1309" spans="1:5">
      <c r="A1309">
        <v>15</v>
      </c>
      <c r="B1309" t="s">
        <v>165</v>
      </c>
      <c r="C1309" t="s">
        <v>201</v>
      </c>
      <c r="D1309" t="s">
        <v>307</v>
      </c>
      <c r="E1309">
        <v>28</v>
      </c>
    </row>
    <row r="1310" spans="1:5">
      <c r="A1310">
        <v>15</v>
      </c>
      <c r="B1310" t="s">
        <v>165</v>
      </c>
      <c r="C1310" t="s">
        <v>197</v>
      </c>
      <c r="D1310" t="s">
        <v>315</v>
      </c>
      <c r="E1310">
        <v>25</v>
      </c>
    </row>
    <row r="1311" spans="1:5">
      <c r="A1311">
        <v>16</v>
      </c>
      <c r="B1311" t="s">
        <v>165</v>
      </c>
      <c r="C1311" t="s">
        <v>193</v>
      </c>
      <c r="D1311" t="s">
        <v>320</v>
      </c>
      <c r="E1311">
        <v>12</v>
      </c>
    </row>
    <row r="1312" spans="1:5">
      <c r="A1312">
        <v>16</v>
      </c>
      <c r="B1312" t="s">
        <v>165</v>
      </c>
      <c r="C1312" t="s">
        <v>183</v>
      </c>
      <c r="D1312" t="s">
        <v>301</v>
      </c>
      <c r="E1312">
        <v>30</v>
      </c>
    </row>
    <row r="1313" spans="1:5">
      <c r="A1313">
        <v>16</v>
      </c>
      <c r="B1313" t="s">
        <v>165</v>
      </c>
      <c r="C1313" t="s">
        <v>185</v>
      </c>
      <c r="D1313" t="s">
        <v>317</v>
      </c>
      <c r="E1313">
        <v>5</v>
      </c>
    </row>
    <row r="1314" spans="1:5">
      <c r="A1314">
        <v>16</v>
      </c>
      <c r="B1314" t="s">
        <v>165</v>
      </c>
      <c r="C1314" t="s">
        <v>197</v>
      </c>
      <c r="D1314" t="s">
        <v>309</v>
      </c>
      <c r="E1314">
        <v>16</v>
      </c>
    </row>
    <row r="1315" spans="1:5">
      <c r="A1315">
        <v>16</v>
      </c>
      <c r="B1315" t="s">
        <v>165</v>
      </c>
      <c r="C1315" t="s">
        <v>189</v>
      </c>
      <c r="D1315" t="s">
        <v>303</v>
      </c>
      <c r="E1315">
        <v>56</v>
      </c>
    </row>
    <row r="1316" spans="1:5">
      <c r="A1316">
        <v>16</v>
      </c>
      <c r="B1316" t="s">
        <v>165</v>
      </c>
      <c r="C1316" t="s">
        <v>201</v>
      </c>
      <c r="D1316" t="s">
        <v>307</v>
      </c>
      <c r="E1316">
        <v>26</v>
      </c>
    </row>
    <row r="1317" spans="1:5">
      <c r="A1317">
        <v>16</v>
      </c>
      <c r="B1317" t="s">
        <v>165</v>
      </c>
      <c r="C1317" t="s">
        <v>191</v>
      </c>
      <c r="D1317" t="s">
        <v>306</v>
      </c>
      <c r="E1317">
        <v>30</v>
      </c>
    </row>
    <row r="1318" spans="1:5">
      <c r="A1318">
        <v>16</v>
      </c>
      <c r="B1318" t="s">
        <v>165</v>
      </c>
      <c r="C1318" t="s">
        <v>199</v>
      </c>
      <c r="D1318" t="s">
        <v>315</v>
      </c>
      <c r="E1318">
        <v>17</v>
      </c>
    </row>
    <row r="1319" spans="1:5">
      <c r="A1319">
        <v>16</v>
      </c>
      <c r="B1319" t="s">
        <v>165</v>
      </c>
      <c r="C1319" t="s">
        <v>187</v>
      </c>
      <c r="D1319" t="s">
        <v>300</v>
      </c>
      <c r="E1319">
        <v>13</v>
      </c>
    </row>
    <row r="1320" spans="1:5">
      <c r="A1320">
        <v>16</v>
      </c>
      <c r="B1320" t="s">
        <v>165</v>
      </c>
      <c r="C1320" t="s">
        <v>195</v>
      </c>
      <c r="E1320">
        <v>0</v>
      </c>
    </row>
    <row r="1321" spans="1:5">
      <c r="A1321">
        <v>16</v>
      </c>
      <c r="B1321" t="s">
        <v>165</v>
      </c>
      <c r="C1321" t="s">
        <v>203</v>
      </c>
      <c r="D1321" t="s">
        <v>318</v>
      </c>
      <c r="E1321">
        <v>0</v>
      </c>
    </row>
    <row r="1322" spans="1:5">
      <c r="A1322">
        <v>17</v>
      </c>
      <c r="B1322" t="s">
        <v>165</v>
      </c>
      <c r="C1322" t="s">
        <v>187</v>
      </c>
      <c r="D1322" t="s">
        <v>300</v>
      </c>
      <c r="E1322">
        <v>1</v>
      </c>
    </row>
    <row r="1323" spans="1:5">
      <c r="A1323">
        <v>17</v>
      </c>
      <c r="B1323" t="s">
        <v>165</v>
      </c>
      <c r="C1323" t="s">
        <v>203</v>
      </c>
      <c r="D1323" t="s">
        <v>318</v>
      </c>
      <c r="E1323">
        <v>0</v>
      </c>
    </row>
    <row r="1324" spans="1:5">
      <c r="A1324">
        <v>17</v>
      </c>
      <c r="B1324" t="s">
        <v>165</v>
      </c>
      <c r="C1324" t="s">
        <v>193</v>
      </c>
      <c r="D1324" t="s">
        <v>320</v>
      </c>
      <c r="E1324">
        <v>7</v>
      </c>
    </row>
    <row r="1325" spans="1:5">
      <c r="A1325">
        <v>17</v>
      </c>
      <c r="B1325" t="s">
        <v>165</v>
      </c>
      <c r="C1325" t="s">
        <v>199</v>
      </c>
      <c r="D1325" t="s">
        <v>315</v>
      </c>
      <c r="E1325">
        <v>23</v>
      </c>
    </row>
    <row r="1326" spans="1:5">
      <c r="A1326">
        <v>17</v>
      </c>
      <c r="B1326" t="s">
        <v>165</v>
      </c>
      <c r="C1326" t="s">
        <v>201</v>
      </c>
      <c r="D1326" t="s">
        <v>307</v>
      </c>
      <c r="E1326">
        <v>39</v>
      </c>
    </row>
    <row r="1327" spans="1:5">
      <c r="A1327">
        <v>17</v>
      </c>
      <c r="B1327" t="s">
        <v>165</v>
      </c>
      <c r="C1327" t="s">
        <v>197</v>
      </c>
      <c r="D1327" t="s">
        <v>305</v>
      </c>
      <c r="E1327">
        <v>34</v>
      </c>
    </row>
    <row r="1328" spans="1:5">
      <c r="A1328">
        <v>17</v>
      </c>
      <c r="B1328" t="s">
        <v>165</v>
      </c>
      <c r="C1328" t="s">
        <v>183</v>
      </c>
      <c r="D1328" t="s">
        <v>301</v>
      </c>
      <c r="E1328">
        <v>32</v>
      </c>
    </row>
    <row r="1329" spans="1:5">
      <c r="A1329">
        <v>17</v>
      </c>
      <c r="B1329" t="s">
        <v>165</v>
      </c>
      <c r="C1329" t="s">
        <v>189</v>
      </c>
      <c r="D1329" t="s">
        <v>303</v>
      </c>
      <c r="E1329">
        <v>36</v>
      </c>
    </row>
    <row r="1330" spans="1:5">
      <c r="A1330">
        <v>17</v>
      </c>
      <c r="B1330" t="s">
        <v>165</v>
      </c>
      <c r="C1330" t="s">
        <v>185</v>
      </c>
      <c r="E1330">
        <v>0</v>
      </c>
    </row>
    <row r="1331" spans="1:5">
      <c r="A1331">
        <v>17</v>
      </c>
      <c r="B1331" t="s">
        <v>165</v>
      </c>
      <c r="C1331" t="s">
        <v>191</v>
      </c>
      <c r="D1331" t="s">
        <v>306</v>
      </c>
      <c r="E1331">
        <v>35.5</v>
      </c>
    </row>
    <row r="1332" spans="1:5">
      <c r="A1332">
        <v>17</v>
      </c>
      <c r="B1332" t="s">
        <v>165</v>
      </c>
      <c r="C1332" t="s">
        <v>195</v>
      </c>
      <c r="D1332" t="s">
        <v>309</v>
      </c>
      <c r="E1332">
        <v>0</v>
      </c>
    </row>
    <row r="1333" spans="1:5">
      <c r="A1333">
        <v>18</v>
      </c>
      <c r="B1333" t="s">
        <v>165</v>
      </c>
      <c r="C1333" t="s">
        <v>193</v>
      </c>
      <c r="D1333" t="s">
        <v>320</v>
      </c>
      <c r="E1333">
        <v>25</v>
      </c>
    </row>
    <row r="1334" spans="1:5">
      <c r="A1334">
        <v>18</v>
      </c>
      <c r="B1334" t="s">
        <v>165</v>
      </c>
      <c r="C1334" t="s">
        <v>201</v>
      </c>
      <c r="D1334" t="s">
        <v>307</v>
      </c>
      <c r="E1334">
        <v>33</v>
      </c>
    </row>
    <row r="1335" spans="1:5">
      <c r="A1335">
        <v>18</v>
      </c>
      <c r="B1335" t="s">
        <v>165</v>
      </c>
      <c r="C1335" t="s">
        <v>183</v>
      </c>
      <c r="D1335" t="s">
        <v>301</v>
      </c>
      <c r="E1335">
        <v>48</v>
      </c>
    </row>
    <row r="1336" spans="1:5">
      <c r="A1336">
        <v>18</v>
      </c>
      <c r="B1336" t="s">
        <v>165</v>
      </c>
      <c r="C1336" t="s">
        <v>187</v>
      </c>
      <c r="D1336" t="s">
        <v>300</v>
      </c>
      <c r="E1336">
        <v>14</v>
      </c>
    </row>
    <row r="1337" spans="1:5">
      <c r="A1337">
        <v>18</v>
      </c>
      <c r="B1337" t="s">
        <v>165</v>
      </c>
      <c r="C1337" t="s">
        <v>185</v>
      </c>
      <c r="E1337">
        <v>0</v>
      </c>
    </row>
    <row r="1338" spans="1:5">
      <c r="A1338">
        <v>18</v>
      </c>
      <c r="B1338" t="s">
        <v>165</v>
      </c>
      <c r="C1338" t="s">
        <v>191</v>
      </c>
      <c r="D1338" t="s">
        <v>306</v>
      </c>
      <c r="E1338">
        <v>30</v>
      </c>
    </row>
    <row r="1339" spans="1:5">
      <c r="A1339">
        <v>18</v>
      </c>
      <c r="B1339" t="s">
        <v>165</v>
      </c>
      <c r="C1339" t="s">
        <v>197</v>
      </c>
      <c r="D1339" t="s">
        <v>305</v>
      </c>
      <c r="E1339">
        <v>26</v>
      </c>
    </row>
    <row r="1340" spans="1:5">
      <c r="A1340">
        <v>18</v>
      </c>
      <c r="B1340" t="s">
        <v>165</v>
      </c>
      <c r="C1340" t="s">
        <v>199</v>
      </c>
      <c r="D1340" t="s">
        <v>315</v>
      </c>
      <c r="E1340">
        <v>6</v>
      </c>
    </row>
    <row r="1341" spans="1:5">
      <c r="A1341">
        <v>18</v>
      </c>
      <c r="B1341" t="s">
        <v>165</v>
      </c>
      <c r="C1341" t="s">
        <v>195</v>
      </c>
      <c r="D1341" t="s">
        <v>309</v>
      </c>
      <c r="E1341">
        <v>0</v>
      </c>
    </row>
    <row r="1342" spans="1:5">
      <c r="A1342">
        <v>18</v>
      </c>
      <c r="B1342" t="s">
        <v>165</v>
      </c>
      <c r="C1342" t="s">
        <v>203</v>
      </c>
      <c r="D1342" t="s">
        <v>318</v>
      </c>
      <c r="E1342">
        <v>0</v>
      </c>
    </row>
    <row r="1343" spans="1:5">
      <c r="A1343">
        <v>18</v>
      </c>
      <c r="B1343" t="s">
        <v>165</v>
      </c>
      <c r="C1343" t="s">
        <v>189</v>
      </c>
      <c r="D1343" t="s">
        <v>303</v>
      </c>
      <c r="E1343">
        <v>75</v>
      </c>
    </row>
    <row r="1344" spans="1:5">
      <c r="A1344">
        <v>19</v>
      </c>
      <c r="B1344" t="s">
        <v>165</v>
      </c>
      <c r="C1344" t="s">
        <v>197</v>
      </c>
      <c r="D1344" t="s">
        <v>305</v>
      </c>
      <c r="E1344">
        <v>34</v>
      </c>
    </row>
    <row r="1345" spans="1:5">
      <c r="A1345">
        <v>19</v>
      </c>
      <c r="B1345" t="s">
        <v>165</v>
      </c>
      <c r="C1345" t="s">
        <v>187</v>
      </c>
      <c r="D1345" t="s">
        <v>300</v>
      </c>
      <c r="E1345">
        <v>13</v>
      </c>
    </row>
    <row r="1346" spans="1:5">
      <c r="A1346">
        <v>19</v>
      </c>
      <c r="B1346" t="s">
        <v>165</v>
      </c>
      <c r="C1346" t="s">
        <v>183</v>
      </c>
      <c r="D1346" t="s">
        <v>301</v>
      </c>
      <c r="E1346">
        <v>16</v>
      </c>
    </row>
    <row r="1347" spans="1:5">
      <c r="A1347">
        <v>19</v>
      </c>
      <c r="B1347" t="s">
        <v>165</v>
      </c>
      <c r="C1347" t="s">
        <v>199</v>
      </c>
      <c r="D1347" t="s">
        <v>321</v>
      </c>
      <c r="E1347">
        <v>20</v>
      </c>
    </row>
    <row r="1348" spans="1:5">
      <c r="A1348">
        <v>19</v>
      </c>
      <c r="B1348" t="s">
        <v>165</v>
      </c>
      <c r="C1348" t="s">
        <v>201</v>
      </c>
      <c r="D1348" t="s">
        <v>307</v>
      </c>
      <c r="E1348">
        <v>20</v>
      </c>
    </row>
    <row r="1349" spans="1:5">
      <c r="A1349">
        <v>19</v>
      </c>
      <c r="B1349" t="s">
        <v>165</v>
      </c>
      <c r="C1349" t="s">
        <v>195</v>
      </c>
      <c r="D1349" t="s">
        <v>309</v>
      </c>
      <c r="E1349">
        <v>0</v>
      </c>
    </row>
    <row r="1350" spans="1:5">
      <c r="A1350">
        <v>19</v>
      </c>
      <c r="B1350" t="s">
        <v>165</v>
      </c>
      <c r="C1350" t="s">
        <v>185</v>
      </c>
      <c r="E1350">
        <v>0</v>
      </c>
    </row>
    <row r="1351" spans="1:5">
      <c r="A1351">
        <v>19</v>
      </c>
      <c r="B1351" t="s">
        <v>165</v>
      </c>
      <c r="C1351" t="s">
        <v>203</v>
      </c>
      <c r="D1351" t="s">
        <v>318</v>
      </c>
      <c r="E1351">
        <v>0</v>
      </c>
    </row>
    <row r="1352" spans="1:5">
      <c r="A1352">
        <v>19</v>
      </c>
      <c r="B1352" t="s">
        <v>165</v>
      </c>
      <c r="C1352" t="s">
        <v>189</v>
      </c>
      <c r="D1352" t="s">
        <v>303</v>
      </c>
      <c r="E1352">
        <v>26</v>
      </c>
    </row>
    <row r="1353" spans="1:5">
      <c r="A1353">
        <v>19</v>
      </c>
      <c r="B1353" t="s">
        <v>165</v>
      </c>
      <c r="C1353" t="s">
        <v>191</v>
      </c>
      <c r="D1353" t="s">
        <v>306</v>
      </c>
      <c r="E1353">
        <v>57.5</v>
      </c>
    </row>
    <row r="1354" spans="1:5">
      <c r="A1354">
        <v>19</v>
      </c>
      <c r="B1354" t="s">
        <v>165</v>
      </c>
      <c r="C1354" t="s">
        <v>193</v>
      </c>
      <c r="D1354" t="s">
        <v>320</v>
      </c>
      <c r="E1354">
        <v>9</v>
      </c>
    </row>
    <row r="1355" spans="1:5">
      <c r="A1355">
        <v>1</v>
      </c>
      <c r="B1355" t="s">
        <v>167</v>
      </c>
      <c r="C1355" t="s">
        <v>187</v>
      </c>
      <c r="D1355" t="s">
        <v>323</v>
      </c>
      <c r="E1355">
        <v>12</v>
      </c>
    </row>
    <row r="1356" spans="1:5">
      <c r="A1356">
        <v>1</v>
      </c>
      <c r="B1356" t="s">
        <v>167</v>
      </c>
      <c r="C1356" t="s">
        <v>195</v>
      </c>
      <c r="D1356" t="s">
        <v>324</v>
      </c>
      <c r="E1356">
        <v>0</v>
      </c>
    </row>
    <row r="1357" spans="1:5">
      <c r="A1357">
        <v>1</v>
      </c>
      <c r="B1357" t="s">
        <v>167</v>
      </c>
      <c r="C1357" t="s">
        <v>189</v>
      </c>
      <c r="D1357" t="s">
        <v>325</v>
      </c>
      <c r="E1357">
        <v>38</v>
      </c>
    </row>
    <row r="1358" spans="1:5">
      <c r="A1358">
        <v>1</v>
      </c>
      <c r="B1358" t="s">
        <v>167</v>
      </c>
      <c r="C1358" t="s">
        <v>197</v>
      </c>
      <c r="D1358" t="s">
        <v>326</v>
      </c>
      <c r="E1358">
        <v>28</v>
      </c>
    </row>
    <row r="1359" spans="1:5">
      <c r="A1359">
        <v>1</v>
      </c>
      <c r="B1359" t="s">
        <v>167</v>
      </c>
      <c r="C1359" t="s">
        <v>185</v>
      </c>
      <c r="D1359" t="s">
        <v>327</v>
      </c>
      <c r="E1359">
        <v>5</v>
      </c>
    </row>
    <row r="1360" spans="1:5">
      <c r="A1360">
        <v>1</v>
      </c>
      <c r="B1360" t="s">
        <v>167</v>
      </c>
      <c r="C1360" t="s">
        <v>203</v>
      </c>
      <c r="D1360" t="s">
        <v>328</v>
      </c>
      <c r="E1360">
        <v>0</v>
      </c>
    </row>
    <row r="1361" spans="1:5">
      <c r="A1361">
        <v>1</v>
      </c>
      <c r="B1361" t="s">
        <v>167</v>
      </c>
      <c r="C1361" t="s">
        <v>193</v>
      </c>
      <c r="D1361" t="s">
        <v>329</v>
      </c>
      <c r="E1361">
        <v>15</v>
      </c>
    </row>
    <row r="1362" spans="1:5">
      <c r="A1362">
        <v>1</v>
      </c>
      <c r="B1362" t="s">
        <v>167</v>
      </c>
      <c r="C1362" t="s">
        <v>191</v>
      </c>
      <c r="D1362" t="s">
        <v>330</v>
      </c>
      <c r="E1362">
        <v>45.5</v>
      </c>
    </row>
    <row r="1363" spans="1:5">
      <c r="A1363">
        <v>1</v>
      </c>
      <c r="B1363" t="s">
        <v>167</v>
      </c>
      <c r="C1363" t="s">
        <v>199</v>
      </c>
      <c r="D1363" t="s">
        <v>331</v>
      </c>
      <c r="E1363">
        <v>29</v>
      </c>
    </row>
    <row r="1364" spans="1:5">
      <c r="A1364">
        <v>1</v>
      </c>
      <c r="B1364" t="s">
        <v>167</v>
      </c>
      <c r="C1364" t="s">
        <v>201</v>
      </c>
      <c r="D1364" t="s">
        <v>332</v>
      </c>
      <c r="E1364">
        <v>18</v>
      </c>
    </row>
    <row r="1365" spans="1:5">
      <c r="A1365">
        <v>1</v>
      </c>
      <c r="B1365" t="s">
        <v>167</v>
      </c>
      <c r="C1365" t="s">
        <v>183</v>
      </c>
      <c r="D1365" t="s">
        <v>333</v>
      </c>
      <c r="E1365">
        <v>28</v>
      </c>
    </row>
    <row r="1366" spans="1:5">
      <c r="A1366">
        <v>2</v>
      </c>
      <c r="B1366" t="s">
        <v>167</v>
      </c>
      <c r="C1366" t="s">
        <v>185</v>
      </c>
      <c r="E1366">
        <v>0</v>
      </c>
    </row>
    <row r="1367" spans="1:5">
      <c r="A1367">
        <v>2</v>
      </c>
      <c r="B1367" t="s">
        <v>167</v>
      </c>
      <c r="C1367" t="s">
        <v>201</v>
      </c>
      <c r="D1367" t="s">
        <v>328</v>
      </c>
      <c r="E1367">
        <v>1</v>
      </c>
    </row>
    <row r="1368" spans="1:5">
      <c r="A1368">
        <v>2</v>
      </c>
      <c r="B1368" t="s">
        <v>167</v>
      </c>
      <c r="C1368" t="s">
        <v>203</v>
      </c>
      <c r="D1368" t="s">
        <v>334</v>
      </c>
      <c r="E1368">
        <v>0</v>
      </c>
    </row>
    <row r="1369" spans="1:5">
      <c r="A1369">
        <v>2</v>
      </c>
      <c r="B1369" t="s">
        <v>167</v>
      </c>
      <c r="C1369" t="s">
        <v>191</v>
      </c>
      <c r="D1369" t="s">
        <v>335</v>
      </c>
      <c r="E1369">
        <v>24</v>
      </c>
    </row>
    <row r="1370" spans="1:5">
      <c r="A1370">
        <v>2</v>
      </c>
      <c r="B1370" t="s">
        <v>167</v>
      </c>
      <c r="C1370" t="s">
        <v>195</v>
      </c>
      <c r="D1370" t="s">
        <v>324</v>
      </c>
      <c r="E1370">
        <v>0</v>
      </c>
    </row>
    <row r="1371" spans="1:5">
      <c r="A1371">
        <v>2</v>
      </c>
      <c r="B1371" t="s">
        <v>167</v>
      </c>
      <c r="C1371" t="s">
        <v>197</v>
      </c>
      <c r="D1371" t="s">
        <v>326</v>
      </c>
      <c r="E1371">
        <v>23</v>
      </c>
    </row>
    <row r="1372" spans="1:5">
      <c r="A1372">
        <v>2</v>
      </c>
      <c r="B1372" t="s">
        <v>167</v>
      </c>
      <c r="C1372" t="s">
        <v>183</v>
      </c>
      <c r="D1372" t="s">
        <v>333</v>
      </c>
      <c r="E1372">
        <v>34</v>
      </c>
    </row>
    <row r="1373" spans="1:5">
      <c r="A1373">
        <v>2</v>
      </c>
      <c r="B1373" t="s">
        <v>167</v>
      </c>
      <c r="C1373" t="s">
        <v>189</v>
      </c>
      <c r="D1373" t="s">
        <v>325</v>
      </c>
      <c r="E1373">
        <v>2</v>
      </c>
    </row>
    <row r="1374" spans="1:5">
      <c r="A1374">
        <v>2</v>
      </c>
      <c r="B1374" t="s">
        <v>167</v>
      </c>
      <c r="C1374" t="s">
        <v>187</v>
      </c>
      <c r="D1374" t="s">
        <v>323</v>
      </c>
      <c r="E1374">
        <v>10</v>
      </c>
    </row>
    <row r="1375" spans="1:5">
      <c r="A1375">
        <v>2</v>
      </c>
      <c r="B1375" t="s">
        <v>167</v>
      </c>
      <c r="C1375" t="s">
        <v>199</v>
      </c>
      <c r="D1375" t="s">
        <v>331</v>
      </c>
      <c r="E1375">
        <v>22</v>
      </c>
    </row>
    <row r="1376" spans="1:5">
      <c r="A1376">
        <v>2</v>
      </c>
      <c r="B1376" t="s">
        <v>167</v>
      </c>
      <c r="C1376" t="s">
        <v>193</v>
      </c>
      <c r="D1376" t="s">
        <v>329</v>
      </c>
      <c r="E1376">
        <v>14</v>
      </c>
    </row>
    <row r="1377" spans="1:5">
      <c r="A1377">
        <v>3</v>
      </c>
      <c r="B1377" t="s">
        <v>167</v>
      </c>
      <c r="C1377" t="s">
        <v>201</v>
      </c>
      <c r="D1377" t="s">
        <v>324</v>
      </c>
      <c r="E1377">
        <v>19</v>
      </c>
    </row>
    <row r="1378" spans="1:5">
      <c r="A1378">
        <v>3</v>
      </c>
      <c r="B1378" t="s">
        <v>167</v>
      </c>
      <c r="C1378" t="s">
        <v>197</v>
      </c>
      <c r="D1378" t="s">
        <v>326</v>
      </c>
      <c r="E1378">
        <v>16</v>
      </c>
    </row>
    <row r="1379" spans="1:5">
      <c r="A1379">
        <v>3</v>
      </c>
      <c r="B1379" t="s">
        <v>167</v>
      </c>
      <c r="C1379" t="s">
        <v>193</v>
      </c>
      <c r="D1379" t="s">
        <v>329</v>
      </c>
      <c r="E1379">
        <v>20</v>
      </c>
    </row>
    <row r="1380" spans="1:5">
      <c r="A1380">
        <v>3</v>
      </c>
      <c r="B1380" t="s">
        <v>167</v>
      </c>
      <c r="C1380" t="s">
        <v>203</v>
      </c>
      <c r="D1380" t="s">
        <v>334</v>
      </c>
      <c r="E1380">
        <v>0</v>
      </c>
    </row>
    <row r="1381" spans="1:5">
      <c r="A1381">
        <v>3</v>
      </c>
      <c r="B1381" t="s">
        <v>167</v>
      </c>
      <c r="C1381" t="s">
        <v>189</v>
      </c>
      <c r="D1381" t="s">
        <v>328</v>
      </c>
      <c r="E1381">
        <v>15</v>
      </c>
    </row>
    <row r="1382" spans="1:5">
      <c r="A1382">
        <v>3</v>
      </c>
      <c r="B1382" t="s">
        <v>167</v>
      </c>
      <c r="C1382" t="s">
        <v>185</v>
      </c>
      <c r="E1382">
        <v>0</v>
      </c>
    </row>
    <row r="1383" spans="1:5">
      <c r="A1383">
        <v>3</v>
      </c>
      <c r="B1383" t="s">
        <v>167</v>
      </c>
      <c r="C1383" t="s">
        <v>199</v>
      </c>
      <c r="D1383" t="s">
        <v>336</v>
      </c>
      <c r="E1383">
        <v>21</v>
      </c>
    </row>
    <row r="1384" spans="1:5">
      <c r="A1384">
        <v>3</v>
      </c>
      <c r="B1384" t="s">
        <v>167</v>
      </c>
      <c r="C1384" t="s">
        <v>191</v>
      </c>
      <c r="D1384" t="s">
        <v>331</v>
      </c>
      <c r="E1384">
        <v>23.5</v>
      </c>
    </row>
    <row r="1385" spans="1:5">
      <c r="A1385">
        <v>3</v>
      </c>
      <c r="B1385" t="s">
        <v>167</v>
      </c>
      <c r="C1385" t="s">
        <v>195</v>
      </c>
      <c r="D1385" t="s">
        <v>335</v>
      </c>
      <c r="E1385">
        <v>0</v>
      </c>
    </row>
    <row r="1386" spans="1:5">
      <c r="A1386">
        <v>3</v>
      </c>
      <c r="B1386" t="s">
        <v>167</v>
      </c>
      <c r="C1386" t="s">
        <v>183</v>
      </c>
      <c r="D1386" t="s">
        <v>333</v>
      </c>
      <c r="E1386">
        <v>34</v>
      </c>
    </row>
    <row r="1387" spans="1:5">
      <c r="A1387">
        <v>3</v>
      </c>
      <c r="B1387" t="s">
        <v>167</v>
      </c>
      <c r="C1387" t="s">
        <v>187</v>
      </c>
      <c r="D1387" t="s">
        <v>323</v>
      </c>
      <c r="E1387">
        <v>14</v>
      </c>
    </row>
    <row r="1388" spans="1:5">
      <c r="A1388">
        <v>4</v>
      </c>
      <c r="B1388" t="s">
        <v>167</v>
      </c>
      <c r="C1388" t="s">
        <v>195</v>
      </c>
      <c r="D1388" t="s">
        <v>326</v>
      </c>
      <c r="E1388">
        <v>0</v>
      </c>
    </row>
    <row r="1389" spans="1:5">
      <c r="A1389">
        <v>4</v>
      </c>
      <c r="B1389" t="s">
        <v>167</v>
      </c>
      <c r="C1389" t="s">
        <v>199</v>
      </c>
      <c r="D1389" t="s">
        <v>337</v>
      </c>
      <c r="E1389">
        <v>13</v>
      </c>
    </row>
    <row r="1390" spans="1:5">
      <c r="A1390">
        <v>4</v>
      </c>
      <c r="B1390" t="s">
        <v>167</v>
      </c>
      <c r="C1390" t="s">
        <v>183</v>
      </c>
      <c r="D1390" t="s">
        <v>333</v>
      </c>
      <c r="E1390">
        <v>32</v>
      </c>
    </row>
    <row r="1391" spans="1:5">
      <c r="A1391">
        <v>4</v>
      </c>
      <c r="B1391" t="s">
        <v>167</v>
      </c>
      <c r="C1391" t="s">
        <v>187</v>
      </c>
      <c r="D1391" t="s">
        <v>323</v>
      </c>
      <c r="E1391">
        <v>12</v>
      </c>
    </row>
    <row r="1392" spans="1:5">
      <c r="A1392">
        <v>4</v>
      </c>
      <c r="B1392" t="s">
        <v>167</v>
      </c>
      <c r="C1392" t="s">
        <v>193</v>
      </c>
      <c r="D1392" t="s">
        <v>329</v>
      </c>
      <c r="E1392">
        <v>14</v>
      </c>
    </row>
    <row r="1393" spans="1:5">
      <c r="A1393">
        <v>4</v>
      </c>
      <c r="B1393" t="s">
        <v>167</v>
      </c>
      <c r="C1393" t="s">
        <v>191</v>
      </c>
      <c r="D1393" t="s">
        <v>330</v>
      </c>
      <c r="E1393">
        <v>28.5</v>
      </c>
    </row>
    <row r="1394" spans="1:5">
      <c r="A1394">
        <v>4</v>
      </c>
      <c r="B1394" t="s">
        <v>167</v>
      </c>
      <c r="C1394" t="s">
        <v>203</v>
      </c>
      <c r="D1394" t="s">
        <v>327</v>
      </c>
      <c r="E1394">
        <v>0</v>
      </c>
    </row>
    <row r="1395" spans="1:5">
      <c r="A1395">
        <v>4</v>
      </c>
      <c r="B1395" t="s">
        <v>167</v>
      </c>
      <c r="C1395" t="s">
        <v>185</v>
      </c>
      <c r="D1395" t="s">
        <v>334</v>
      </c>
      <c r="E1395">
        <v>5</v>
      </c>
    </row>
    <row r="1396" spans="1:5">
      <c r="A1396">
        <v>4</v>
      </c>
      <c r="B1396" t="s">
        <v>167</v>
      </c>
      <c r="C1396" t="s">
        <v>197</v>
      </c>
      <c r="D1396" t="s">
        <v>332</v>
      </c>
      <c r="E1396">
        <v>24</v>
      </c>
    </row>
    <row r="1397" spans="1:5">
      <c r="A1397">
        <v>4</v>
      </c>
      <c r="B1397" t="s">
        <v>167</v>
      </c>
      <c r="C1397" t="s">
        <v>201</v>
      </c>
      <c r="D1397" t="s">
        <v>331</v>
      </c>
      <c r="E1397">
        <v>17</v>
      </c>
    </row>
    <row r="1398" spans="1:5">
      <c r="A1398">
        <v>4</v>
      </c>
      <c r="B1398" t="s">
        <v>167</v>
      </c>
      <c r="C1398" t="s">
        <v>189</v>
      </c>
      <c r="D1398" t="s">
        <v>328</v>
      </c>
      <c r="E1398">
        <v>40</v>
      </c>
    </row>
    <row r="1399" spans="1:5">
      <c r="A1399">
        <v>5</v>
      </c>
      <c r="B1399" t="s">
        <v>167</v>
      </c>
      <c r="C1399" t="s">
        <v>195</v>
      </c>
      <c r="D1399" t="s">
        <v>330</v>
      </c>
      <c r="E1399">
        <v>0</v>
      </c>
    </row>
    <row r="1400" spans="1:5">
      <c r="A1400">
        <v>5</v>
      </c>
      <c r="B1400" t="s">
        <v>167</v>
      </c>
      <c r="C1400" t="s">
        <v>189</v>
      </c>
      <c r="D1400" t="s">
        <v>325</v>
      </c>
      <c r="E1400">
        <v>6</v>
      </c>
    </row>
    <row r="1401" spans="1:5">
      <c r="A1401">
        <v>5</v>
      </c>
      <c r="B1401" t="s">
        <v>167</v>
      </c>
      <c r="C1401" t="s">
        <v>203</v>
      </c>
      <c r="D1401" t="s">
        <v>334</v>
      </c>
      <c r="E1401">
        <v>0</v>
      </c>
    </row>
    <row r="1402" spans="1:5">
      <c r="A1402">
        <v>5</v>
      </c>
      <c r="B1402" t="s">
        <v>167</v>
      </c>
      <c r="C1402" t="s">
        <v>199</v>
      </c>
      <c r="D1402" t="s">
        <v>337</v>
      </c>
      <c r="E1402">
        <v>11</v>
      </c>
    </row>
    <row r="1403" spans="1:5">
      <c r="A1403">
        <v>5</v>
      </c>
      <c r="B1403" t="s">
        <v>167</v>
      </c>
      <c r="C1403" t="s">
        <v>193</v>
      </c>
      <c r="D1403" t="s">
        <v>329</v>
      </c>
      <c r="E1403">
        <v>14</v>
      </c>
    </row>
    <row r="1404" spans="1:5">
      <c r="A1404">
        <v>5</v>
      </c>
      <c r="B1404" t="s">
        <v>167</v>
      </c>
      <c r="C1404" t="s">
        <v>183</v>
      </c>
      <c r="D1404" t="s">
        <v>333</v>
      </c>
      <c r="E1404">
        <v>24</v>
      </c>
    </row>
    <row r="1405" spans="1:5">
      <c r="A1405">
        <v>5</v>
      </c>
      <c r="B1405" t="s">
        <v>167</v>
      </c>
      <c r="C1405" t="s">
        <v>201</v>
      </c>
      <c r="D1405" t="s">
        <v>326</v>
      </c>
      <c r="E1405">
        <v>21</v>
      </c>
    </row>
    <row r="1406" spans="1:5">
      <c r="A1406">
        <v>5</v>
      </c>
      <c r="B1406" t="s">
        <v>167</v>
      </c>
      <c r="C1406" t="s">
        <v>187</v>
      </c>
      <c r="D1406" t="s">
        <v>323</v>
      </c>
      <c r="E1406">
        <v>13</v>
      </c>
    </row>
    <row r="1407" spans="1:5">
      <c r="A1407">
        <v>5</v>
      </c>
      <c r="B1407" t="s">
        <v>167</v>
      </c>
      <c r="C1407" t="s">
        <v>191</v>
      </c>
      <c r="D1407" t="s">
        <v>332</v>
      </c>
      <c r="E1407">
        <v>50.5</v>
      </c>
    </row>
    <row r="1408" spans="1:5">
      <c r="A1408">
        <v>5</v>
      </c>
      <c r="B1408" t="s">
        <v>167</v>
      </c>
      <c r="C1408" t="s">
        <v>197</v>
      </c>
      <c r="D1408" t="s">
        <v>335</v>
      </c>
      <c r="E1408">
        <v>24</v>
      </c>
    </row>
    <row r="1409" spans="1:5">
      <c r="A1409">
        <v>5</v>
      </c>
      <c r="B1409" t="s">
        <v>167</v>
      </c>
      <c r="C1409" t="s">
        <v>185</v>
      </c>
      <c r="E1409">
        <v>0</v>
      </c>
    </row>
    <row r="1410" spans="1:5">
      <c r="A1410">
        <v>6</v>
      </c>
      <c r="B1410" t="s">
        <v>167</v>
      </c>
      <c r="C1410" t="s">
        <v>197</v>
      </c>
      <c r="D1410" t="s">
        <v>335</v>
      </c>
      <c r="E1410">
        <v>21</v>
      </c>
    </row>
    <row r="1411" spans="1:5">
      <c r="A1411">
        <v>6</v>
      </c>
      <c r="B1411" t="s">
        <v>167</v>
      </c>
      <c r="C1411" t="s">
        <v>193</v>
      </c>
      <c r="D1411" t="s">
        <v>329</v>
      </c>
      <c r="E1411">
        <v>0</v>
      </c>
    </row>
    <row r="1412" spans="1:5">
      <c r="A1412">
        <v>6</v>
      </c>
      <c r="B1412" t="s">
        <v>167</v>
      </c>
      <c r="C1412" t="s">
        <v>201</v>
      </c>
      <c r="D1412" t="s">
        <v>331</v>
      </c>
      <c r="E1412">
        <v>24</v>
      </c>
    </row>
    <row r="1413" spans="1:5">
      <c r="A1413">
        <v>6</v>
      </c>
      <c r="B1413" t="s">
        <v>167</v>
      </c>
      <c r="C1413" t="s">
        <v>185</v>
      </c>
      <c r="D1413" t="s">
        <v>338</v>
      </c>
      <c r="E1413">
        <v>5</v>
      </c>
    </row>
    <row r="1414" spans="1:5">
      <c r="A1414">
        <v>6</v>
      </c>
      <c r="B1414" t="s">
        <v>167</v>
      </c>
      <c r="C1414" t="s">
        <v>195</v>
      </c>
      <c r="D1414" t="s">
        <v>330</v>
      </c>
      <c r="E1414">
        <v>0</v>
      </c>
    </row>
    <row r="1415" spans="1:5">
      <c r="A1415">
        <v>6</v>
      </c>
      <c r="B1415" t="s">
        <v>167</v>
      </c>
      <c r="C1415" t="s">
        <v>191</v>
      </c>
      <c r="D1415" t="s">
        <v>332</v>
      </c>
      <c r="E1415">
        <v>35</v>
      </c>
    </row>
    <row r="1416" spans="1:5">
      <c r="A1416">
        <v>6</v>
      </c>
      <c r="B1416" t="s">
        <v>167</v>
      </c>
      <c r="C1416" t="s">
        <v>203</v>
      </c>
      <c r="D1416" t="s">
        <v>334</v>
      </c>
      <c r="E1416">
        <v>0</v>
      </c>
    </row>
    <row r="1417" spans="1:5">
      <c r="A1417">
        <v>6</v>
      </c>
      <c r="B1417" t="s">
        <v>167</v>
      </c>
      <c r="C1417" t="s">
        <v>187</v>
      </c>
      <c r="D1417" t="s">
        <v>323</v>
      </c>
      <c r="E1417">
        <v>18</v>
      </c>
    </row>
    <row r="1418" spans="1:5">
      <c r="A1418">
        <v>6</v>
      </c>
      <c r="B1418" t="s">
        <v>167</v>
      </c>
      <c r="C1418" t="s">
        <v>199</v>
      </c>
      <c r="D1418" t="s">
        <v>324</v>
      </c>
      <c r="E1418">
        <v>15</v>
      </c>
    </row>
    <row r="1419" spans="1:5">
      <c r="A1419">
        <v>6</v>
      </c>
      <c r="B1419" t="s">
        <v>167</v>
      </c>
      <c r="C1419" t="s">
        <v>189</v>
      </c>
      <c r="D1419" t="s">
        <v>325</v>
      </c>
      <c r="E1419">
        <v>46</v>
      </c>
    </row>
    <row r="1420" spans="1:5">
      <c r="A1420">
        <v>6</v>
      </c>
      <c r="B1420" t="s">
        <v>167</v>
      </c>
      <c r="C1420" t="s">
        <v>183</v>
      </c>
      <c r="D1420" t="s">
        <v>333</v>
      </c>
      <c r="E1420">
        <v>32</v>
      </c>
    </row>
    <row r="1421" spans="1:5">
      <c r="A1421">
        <v>7</v>
      </c>
      <c r="B1421" t="s">
        <v>167</v>
      </c>
      <c r="C1421" t="s">
        <v>191</v>
      </c>
      <c r="D1421" t="s">
        <v>332</v>
      </c>
      <c r="E1421">
        <v>39</v>
      </c>
    </row>
    <row r="1422" spans="1:5">
      <c r="A1422">
        <v>7</v>
      </c>
      <c r="B1422" t="s">
        <v>167</v>
      </c>
      <c r="C1422" t="s">
        <v>187</v>
      </c>
      <c r="D1422" t="s">
        <v>323</v>
      </c>
      <c r="E1422">
        <v>13</v>
      </c>
    </row>
    <row r="1423" spans="1:5">
      <c r="A1423">
        <v>7</v>
      </c>
      <c r="B1423" t="s">
        <v>167</v>
      </c>
      <c r="C1423" t="s">
        <v>197</v>
      </c>
      <c r="D1423" t="s">
        <v>335</v>
      </c>
      <c r="E1423">
        <v>14</v>
      </c>
    </row>
    <row r="1424" spans="1:5">
      <c r="A1424">
        <v>7</v>
      </c>
      <c r="B1424" t="s">
        <v>167</v>
      </c>
      <c r="C1424" t="s">
        <v>189</v>
      </c>
      <c r="D1424" t="s">
        <v>325</v>
      </c>
      <c r="E1424">
        <v>15</v>
      </c>
    </row>
    <row r="1425" spans="1:5">
      <c r="A1425">
        <v>7</v>
      </c>
      <c r="B1425" t="s">
        <v>167</v>
      </c>
      <c r="C1425" t="s">
        <v>195</v>
      </c>
      <c r="D1425" t="s">
        <v>330</v>
      </c>
      <c r="E1425">
        <v>0</v>
      </c>
    </row>
    <row r="1426" spans="1:5">
      <c r="A1426">
        <v>7</v>
      </c>
      <c r="B1426" t="s">
        <v>167</v>
      </c>
      <c r="C1426" t="s">
        <v>185</v>
      </c>
      <c r="D1426" t="s">
        <v>338</v>
      </c>
      <c r="E1426">
        <v>5</v>
      </c>
    </row>
    <row r="1427" spans="1:5">
      <c r="A1427">
        <v>7</v>
      </c>
      <c r="B1427" t="s">
        <v>167</v>
      </c>
      <c r="C1427" t="s">
        <v>201</v>
      </c>
      <c r="D1427" t="s">
        <v>331</v>
      </c>
      <c r="E1427">
        <v>18</v>
      </c>
    </row>
    <row r="1428" spans="1:5">
      <c r="A1428">
        <v>7</v>
      </c>
      <c r="B1428" t="s">
        <v>167</v>
      </c>
      <c r="C1428" t="s">
        <v>199</v>
      </c>
      <c r="D1428" t="s">
        <v>326</v>
      </c>
      <c r="E1428">
        <v>31</v>
      </c>
    </row>
    <row r="1429" spans="1:5">
      <c r="A1429">
        <v>7</v>
      </c>
      <c r="B1429" t="s">
        <v>167</v>
      </c>
      <c r="C1429" t="s">
        <v>193</v>
      </c>
      <c r="D1429" t="s">
        <v>329</v>
      </c>
      <c r="E1429">
        <v>6</v>
      </c>
    </row>
    <row r="1430" spans="1:5">
      <c r="A1430">
        <v>7</v>
      </c>
      <c r="B1430" t="s">
        <v>167</v>
      </c>
      <c r="C1430" t="s">
        <v>183</v>
      </c>
      <c r="D1430" t="s">
        <v>333</v>
      </c>
      <c r="E1430">
        <v>16</v>
      </c>
    </row>
    <row r="1431" spans="1:5">
      <c r="A1431">
        <v>7</v>
      </c>
      <c r="B1431" t="s">
        <v>167</v>
      </c>
      <c r="C1431" t="s">
        <v>203</v>
      </c>
      <c r="D1431" t="s">
        <v>334</v>
      </c>
      <c r="E1431">
        <v>0</v>
      </c>
    </row>
    <row r="1432" spans="1:5">
      <c r="A1432">
        <v>8</v>
      </c>
      <c r="B1432" t="s">
        <v>167</v>
      </c>
      <c r="C1432" t="s">
        <v>189</v>
      </c>
      <c r="D1432" t="s">
        <v>330</v>
      </c>
      <c r="E1432">
        <v>35</v>
      </c>
    </row>
    <row r="1433" spans="1:5">
      <c r="A1433">
        <v>8</v>
      </c>
      <c r="B1433" t="s">
        <v>167</v>
      </c>
      <c r="C1433" t="s">
        <v>193</v>
      </c>
      <c r="D1433" t="s">
        <v>329</v>
      </c>
      <c r="E1433">
        <v>12</v>
      </c>
    </row>
    <row r="1434" spans="1:5">
      <c r="A1434">
        <v>8</v>
      </c>
      <c r="B1434" t="s">
        <v>167</v>
      </c>
      <c r="C1434" t="s">
        <v>183</v>
      </c>
      <c r="D1434" t="s">
        <v>333</v>
      </c>
      <c r="E1434">
        <v>32</v>
      </c>
    </row>
    <row r="1435" spans="1:5">
      <c r="A1435">
        <v>8</v>
      </c>
      <c r="B1435" t="s">
        <v>167</v>
      </c>
      <c r="C1435" t="s">
        <v>195</v>
      </c>
      <c r="D1435" t="s">
        <v>337</v>
      </c>
      <c r="E1435">
        <v>0</v>
      </c>
    </row>
    <row r="1436" spans="1:5">
      <c r="A1436">
        <v>8</v>
      </c>
      <c r="B1436" t="s">
        <v>167</v>
      </c>
      <c r="C1436" t="s">
        <v>201</v>
      </c>
      <c r="D1436" t="s">
        <v>331</v>
      </c>
      <c r="E1436">
        <v>28</v>
      </c>
    </row>
    <row r="1437" spans="1:5">
      <c r="A1437">
        <v>8</v>
      </c>
      <c r="B1437" t="s">
        <v>167</v>
      </c>
      <c r="C1437" t="s">
        <v>187</v>
      </c>
      <c r="D1437" t="s">
        <v>334</v>
      </c>
      <c r="E1437">
        <v>12</v>
      </c>
    </row>
    <row r="1438" spans="1:5">
      <c r="A1438">
        <v>8</v>
      </c>
      <c r="B1438" t="s">
        <v>167</v>
      </c>
      <c r="C1438" t="s">
        <v>185</v>
      </c>
      <c r="E1438">
        <v>0</v>
      </c>
    </row>
    <row r="1439" spans="1:5">
      <c r="A1439">
        <v>8</v>
      </c>
      <c r="B1439" t="s">
        <v>167</v>
      </c>
      <c r="C1439" t="s">
        <v>203</v>
      </c>
      <c r="D1439" t="s">
        <v>324</v>
      </c>
      <c r="E1439">
        <v>0</v>
      </c>
    </row>
    <row r="1440" spans="1:5">
      <c r="A1440">
        <v>8</v>
      </c>
      <c r="B1440" t="s">
        <v>167</v>
      </c>
      <c r="C1440" t="s">
        <v>199</v>
      </c>
      <c r="D1440" t="s">
        <v>326</v>
      </c>
      <c r="E1440">
        <v>23</v>
      </c>
    </row>
    <row r="1441" spans="1:5">
      <c r="A1441">
        <v>8</v>
      </c>
      <c r="B1441" t="s">
        <v>167</v>
      </c>
      <c r="C1441" t="s">
        <v>197</v>
      </c>
      <c r="D1441" t="s">
        <v>335</v>
      </c>
      <c r="E1441">
        <v>21</v>
      </c>
    </row>
    <row r="1442" spans="1:5">
      <c r="A1442">
        <v>8</v>
      </c>
      <c r="B1442" t="s">
        <v>167</v>
      </c>
      <c r="C1442" t="s">
        <v>191</v>
      </c>
      <c r="D1442" t="s">
        <v>332</v>
      </c>
      <c r="E1442">
        <v>26.5</v>
      </c>
    </row>
    <row r="1443" spans="1:5">
      <c r="A1443">
        <v>9</v>
      </c>
      <c r="B1443" t="s">
        <v>167</v>
      </c>
      <c r="C1443" t="s">
        <v>201</v>
      </c>
      <c r="D1443" t="s">
        <v>331</v>
      </c>
      <c r="E1443">
        <v>27</v>
      </c>
    </row>
    <row r="1444" spans="1:5">
      <c r="A1444">
        <v>9</v>
      </c>
      <c r="B1444" t="s">
        <v>167</v>
      </c>
      <c r="C1444" t="s">
        <v>187</v>
      </c>
      <c r="D1444" t="s">
        <v>323</v>
      </c>
      <c r="E1444">
        <v>31</v>
      </c>
    </row>
    <row r="1445" spans="1:5">
      <c r="A1445">
        <v>9</v>
      </c>
      <c r="B1445" t="s">
        <v>167</v>
      </c>
      <c r="C1445" t="s">
        <v>203</v>
      </c>
      <c r="D1445" t="s">
        <v>327</v>
      </c>
      <c r="E1445">
        <v>0</v>
      </c>
    </row>
    <row r="1446" spans="1:5">
      <c r="A1446">
        <v>9</v>
      </c>
      <c r="B1446" t="s">
        <v>167</v>
      </c>
      <c r="C1446" t="s">
        <v>193</v>
      </c>
      <c r="D1446" t="s">
        <v>329</v>
      </c>
      <c r="E1446">
        <v>32</v>
      </c>
    </row>
    <row r="1447" spans="1:5">
      <c r="A1447">
        <v>9</v>
      </c>
      <c r="B1447" t="s">
        <v>167</v>
      </c>
      <c r="C1447" t="s">
        <v>191</v>
      </c>
      <c r="D1447" t="s">
        <v>332</v>
      </c>
      <c r="E1447">
        <v>46</v>
      </c>
    </row>
    <row r="1448" spans="1:5">
      <c r="A1448">
        <v>9</v>
      </c>
      <c r="B1448" t="s">
        <v>167</v>
      </c>
      <c r="C1448" t="s">
        <v>197</v>
      </c>
      <c r="D1448" t="s">
        <v>326</v>
      </c>
      <c r="E1448">
        <v>26</v>
      </c>
    </row>
    <row r="1449" spans="1:5">
      <c r="A1449">
        <v>9</v>
      </c>
      <c r="B1449" t="s">
        <v>167</v>
      </c>
      <c r="C1449" t="s">
        <v>189</v>
      </c>
      <c r="D1449" t="s">
        <v>330</v>
      </c>
      <c r="E1449">
        <v>11</v>
      </c>
    </row>
    <row r="1450" spans="1:5">
      <c r="A1450">
        <v>9</v>
      </c>
      <c r="B1450" t="s">
        <v>167</v>
      </c>
      <c r="C1450" t="s">
        <v>183</v>
      </c>
      <c r="D1450" t="s">
        <v>335</v>
      </c>
      <c r="E1450">
        <v>16</v>
      </c>
    </row>
    <row r="1451" spans="1:5">
      <c r="A1451">
        <v>9</v>
      </c>
      <c r="B1451" t="s">
        <v>167</v>
      </c>
      <c r="C1451" t="s">
        <v>195</v>
      </c>
      <c r="D1451" t="s">
        <v>334</v>
      </c>
      <c r="E1451">
        <v>0</v>
      </c>
    </row>
    <row r="1452" spans="1:5">
      <c r="A1452">
        <v>9</v>
      </c>
      <c r="B1452" t="s">
        <v>167</v>
      </c>
      <c r="C1452" t="s">
        <v>199</v>
      </c>
      <c r="D1452" t="s">
        <v>336</v>
      </c>
      <c r="E1452">
        <v>26</v>
      </c>
    </row>
    <row r="1453" spans="1:5">
      <c r="A1453">
        <v>9</v>
      </c>
      <c r="B1453" t="s">
        <v>167</v>
      </c>
      <c r="C1453" t="s">
        <v>185</v>
      </c>
      <c r="D1453" t="s">
        <v>324</v>
      </c>
      <c r="E1453">
        <v>5</v>
      </c>
    </row>
    <row r="1454" spans="1:5">
      <c r="A1454">
        <v>10</v>
      </c>
      <c r="B1454" t="s">
        <v>167</v>
      </c>
      <c r="C1454" t="s">
        <v>187</v>
      </c>
      <c r="D1454" t="s">
        <v>323</v>
      </c>
      <c r="E1454">
        <v>14</v>
      </c>
    </row>
    <row r="1455" spans="1:5">
      <c r="A1455">
        <v>10</v>
      </c>
      <c r="B1455" t="s">
        <v>167</v>
      </c>
      <c r="C1455" t="s">
        <v>193</v>
      </c>
      <c r="D1455" t="s">
        <v>329</v>
      </c>
      <c r="E1455">
        <v>33</v>
      </c>
    </row>
    <row r="1456" spans="1:5">
      <c r="A1456">
        <v>10</v>
      </c>
      <c r="B1456" t="s">
        <v>167</v>
      </c>
      <c r="C1456" t="s">
        <v>201</v>
      </c>
      <c r="D1456" t="s">
        <v>339</v>
      </c>
      <c r="E1456">
        <v>21</v>
      </c>
    </row>
    <row r="1457" spans="1:5">
      <c r="A1457">
        <v>10</v>
      </c>
      <c r="B1457" t="s">
        <v>167</v>
      </c>
      <c r="C1457" t="s">
        <v>189</v>
      </c>
      <c r="D1457" t="s">
        <v>312</v>
      </c>
      <c r="E1457">
        <v>31</v>
      </c>
    </row>
    <row r="1458" spans="1:5">
      <c r="A1458">
        <v>10</v>
      </c>
      <c r="B1458" t="s">
        <v>167</v>
      </c>
      <c r="C1458" t="s">
        <v>185</v>
      </c>
      <c r="E1458">
        <v>0</v>
      </c>
    </row>
    <row r="1459" spans="1:5">
      <c r="A1459">
        <v>10</v>
      </c>
      <c r="B1459" t="s">
        <v>167</v>
      </c>
      <c r="C1459" t="s">
        <v>195</v>
      </c>
      <c r="D1459" t="s">
        <v>334</v>
      </c>
      <c r="E1459">
        <v>0</v>
      </c>
    </row>
    <row r="1460" spans="1:5">
      <c r="A1460">
        <v>10</v>
      </c>
      <c r="B1460" t="s">
        <v>167</v>
      </c>
      <c r="C1460" t="s">
        <v>191</v>
      </c>
      <c r="D1460" t="s">
        <v>332</v>
      </c>
      <c r="E1460">
        <v>36.5</v>
      </c>
    </row>
    <row r="1461" spans="1:5">
      <c r="A1461">
        <v>10</v>
      </c>
      <c r="B1461" t="s">
        <v>167</v>
      </c>
      <c r="C1461" t="s">
        <v>203</v>
      </c>
      <c r="D1461" t="s">
        <v>330</v>
      </c>
      <c r="E1461">
        <v>0</v>
      </c>
    </row>
    <row r="1462" spans="1:5">
      <c r="A1462">
        <v>10</v>
      </c>
      <c r="B1462" t="s">
        <v>167</v>
      </c>
      <c r="C1462" t="s">
        <v>183</v>
      </c>
      <c r="D1462" t="s">
        <v>340</v>
      </c>
      <c r="E1462">
        <v>32</v>
      </c>
    </row>
    <row r="1463" spans="1:5">
      <c r="A1463">
        <v>10</v>
      </c>
      <c r="B1463" t="s">
        <v>167</v>
      </c>
      <c r="C1463" t="s">
        <v>199</v>
      </c>
      <c r="D1463" t="s">
        <v>333</v>
      </c>
      <c r="E1463">
        <v>24</v>
      </c>
    </row>
    <row r="1464" spans="1:5">
      <c r="A1464">
        <v>10</v>
      </c>
      <c r="B1464" t="s">
        <v>167</v>
      </c>
      <c r="C1464" t="s">
        <v>197</v>
      </c>
      <c r="D1464" t="s">
        <v>326</v>
      </c>
      <c r="E1464">
        <v>17</v>
      </c>
    </row>
    <row r="1465" spans="1:5">
      <c r="A1465">
        <v>11</v>
      </c>
      <c r="B1465" t="s">
        <v>167</v>
      </c>
      <c r="C1465" t="s">
        <v>203</v>
      </c>
      <c r="D1465" t="s">
        <v>326</v>
      </c>
      <c r="E1465">
        <v>0</v>
      </c>
    </row>
    <row r="1466" spans="1:5">
      <c r="A1466">
        <v>11</v>
      </c>
      <c r="B1466" t="s">
        <v>167</v>
      </c>
      <c r="C1466" t="s">
        <v>193</v>
      </c>
      <c r="D1466" t="s">
        <v>329</v>
      </c>
      <c r="E1466">
        <v>21</v>
      </c>
    </row>
    <row r="1467" spans="1:5">
      <c r="A1467">
        <v>11</v>
      </c>
      <c r="B1467" t="s">
        <v>167</v>
      </c>
      <c r="C1467" t="s">
        <v>197</v>
      </c>
      <c r="D1467" t="s">
        <v>331</v>
      </c>
      <c r="E1467">
        <v>37</v>
      </c>
    </row>
    <row r="1468" spans="1:5">
      <c r="A1468">
        <v>11</v>
      </c>
      <c r="B1468" t="s">
        <v>167</v>
      </c>
      <c r="C1468" t="s">
        <v>183</v>
      </c>
      <c r="D1468" t="s">
        <v>340</v>
      </c>
      <c r="E1468">
        <v>30</v>
      </c>
    </row>
    <row r="1469" spans="1:5">
      <c r="A1469">
        <v>11</v>
      </c>
      <c r="B1469" t="s">
        <v>167</v>
      </c>
      <c r="C1469" t="s">
        <v>191</v>
      </c>
      <c r="D1469" t="s">
        <v>332</v>
      </c>
      <c r="E1469">
        <v>32</v>
      </c>
    </row>
    <row r="1470" spans="1:5">
      <c r="A1470">
        <v>11</v>
      </c>
      <c r="B1470" t="s">
        <v>167</v>
      </c>
      <c r="C1470" t="s">
        <v>187</v>
      </c>
      <c r="D1470" t="s">
        <v>323</v>
      </c>
      <c r="E1470">
        <v>12</v>
      </c>
    </row>
    <row r="1471" spans="1:5">
      <c r="A1471">
        <v>11</v>
      </c>
      <c r="B1471" t="s">
        <v>167</v>
      </c>
      <c r="C1471" t="s">
        <v>189</v>
      </c>
      <c r="D1471" t="s">
        <v>325</v>
      </c>
      <c r="E1471">
        <v>45</v>
      </c>
    </row>
    <row r="1472" spans="1:5">
      <c r="A1472">
        <v>11</v>
      </c>
      <c r="B1472" t="s">
        <v>167</v>
      </c>
      <c r="C1472" t="s">
        <v>201</v>
      </c>
      <c r="D1472" t="s">
        <v>312</v>
      </c>
      <c r="E1472">
        <v>16</v>
      </c>
    </row>
    <row r="1473" spans="1:5">
      <c r="A1473">
        <v>11</v>
      </c>
      <c r="B1473" t="s">
        <v>167</v>
      </c>
      <c r="C1473" t="s">
        <v>195</v>
      </c>
      <c r="D1473" t="s">
        <v>334</v>
      </c>
      <c r="E1473">
        <v>0</v>
      </c>
    </row>
    <row r="1474" spans="1:5">
      <c r="A1474">
        <v>11</v>
      </c>
      <c r="B1474" t="s">
        <v>167</v>
      </c>
      <c r="C1474" t="s">
        <v>185</v>
      </c>
      <c r="D1474" t="s">
        <v>328</v>
      </c>
      <c r="E1474">
        <v>5</v>
      </c>
    </row>
    <row r="1475" spans="1:5">
      <c r="A1475">
        <v>11</v>
      </c>
      <c r="B1475" t="s">
        <v>167</v>
      </c>
      <c r="C1475" t="s">
        <v>199</v>
      </c>
      <c r="D1475" t="s">
        <v>333</v>
      </c>
      <c r="E1475">
        <v>34</v>
      </c>
    </row>
    <row r="1476" spans="1:5">
      <c r="A1476">
        <v>12</v>
      </c>
      <c r="B1476" t="s">
        <v>167</v>
      </c>
      <c r="C1476" t="s">
        <v>193</v>
      </c>
      <c r="D1476" t="s">
        <v>329</v>
      </c>
      <c r="E1476">
        <v>12</v>
      </c>
    </row>
    <row r="1477" spans="1:5">
      <c r="A1477">
        <v>12</v>
      </c>
      <c r="B1477" t="s">
        <v>167</v>
      </c>
      <c r="C1477" t="s">
        <v>195</v>
      </c>
      <c r="D1477" t="s">
        <v>334</v>
      </c>
      <c r="E1477">
        <v>0</v>
      </c>
    </row>
    <row r="1478" spans="1:5">
      <c r="A1478">
        <v>12</v>
      </c>
      <c r="B1478" t="s">
        <v>167</v>
      </c>
      <c r="C1478" t="s">
        <v>197</v>
      </c>
      <c r="D1478" t="s">
        <v>331</v>
      </c>
      <c r="E1478">
        <v>18</v>
      </c>
    </row>
    <row r="1479" spans="1:5">
      <c r="A1479">
        <v>12</v>
      </c>
      <c r="B1479" t="s">
        <v>167</v>
      </c>
      <c r="C1479" t="s">
        <v>183</v>
      </c>
      <c r="D1479" t="s">
        <v>340</v>
      </c>
      <c r="E1479">
        <v>32</v>
      </c>
    </row>
    <row r="1480" spans="1:5">
      <c r="A1480">
        <v>12</v>
      </c>
      <c r="B1480" t="s">
        <v>167</v>
      </c>
      <c r="C1480" t="s">
        <v>201</v>
      </c>
      <c r="D1480" t="s">
        <v>339</v>
      </c>
      <c r="E1480">
        <v>28</v>
      </c>
    </row>
    <row r="1481" spans="1:5">
      <c r="A1481">
        <v>12</v>
      </c>
      <c r="B1481" t="s">
        <v>167</v>
      </c>
      <c r="C1481" t="s">
        <v>189</v>
      </c>
      <c r="D1481" t="s">
        <v>325</v>
      </c>
      <c r="E1481">
        <v>45</v>
      </c>
    </row>
    <row r="1482" spans="1:5">
      <c r="A1482">
        <v>12</v>
      </c>
      <c r="B1482" t="s">
        <v>167</v>
      </c>
      <c r="C1482" t="s">
        <v>191</v>
      </c>
      <c r="D1482" t="s">
        <v>332</v>
      </c>
      <c r="E1482">
        <v>31.5</v>
      </c>
    </row>
    <row r="1483" spans="1:5">
      <c r="A1483">
        <v>12</v>
      </c>
      <c r="B1483" t="s">
        <v>167</v>
      </c>
      <c r="C1483" t="s">
        <v>187</v>
      </c>
      <c r="D1483" t="s">
        <v>323</v>
      </c>
      <c r="E1483">
        <v>1</v>
      </c>
    </row>
    <row r="1484" spans="1:5">
      <c r="A1484">
        <v>12</v>
      </c>
      <c r="B1484" t="s">
        <v>167</v>
      </c>
      <c r="C1484" t="s">
        <v>199</v>
      </c>
      <c r="D1484" t="s">
        <v>333</v>
      </c>
      <c r="E1484">
        <v>28</v>
      </c>
    </row>
    <row r="1485" spans="1:5">
      <c r="A1485">
        <v>12</v>
      </c>
      <c r="B1485" t="s">
        <v>167</v>
      </c>
      <c r="C1485" t="s">
        <v>185</v>
      </c>
      <c r="D1485" t="s">
        <v>328</v>
      </c>
      <c r="E1485">
        <v>5</v>
      </c>
    </row>
    <row r="1486" spans="1:5">
      <c r="A1486">
        <v>12</v>
      </c>
      <c r="B1486" t="s">
        <v>167</v>
      </c>
      <c r="C1486" t="s">
        <v>203</v>
      </c>
      <c r="D1486" t="s">
        <v>326</v>
      </c>
      <c r="E1486">
        <v>0</v>
      </c>
    </row>
    <row r="1487" spans="1:5">
      <c r="A1487">
        <v>13</v>
      </c>
      <c r="B1487" t="s">
        <v>167</v>
      </c>
      <c r="C1487" t="s">
        <v>199</v>
      </c>
      <c r="D1487" t="s">
        <v>335</v>
      </c>
      <c r="E1487">
        <v>25</v>
      </c>
    </row>
    <row r="1488" spans="1:5">
      <c r="A1488">
        <v>13</v>
      </c>
      <c r="B1488" t="s">
        <v>167</v>
      </c>
      <c r="C1488" t="s">
        <v>191</v>
      </c>
      <c r="D1488" t="s">
        <v>325</v>
      </c>
      <c r="E1488">
        <v>46</v>
      </c>
    </row>
    <row r="1489" spans="1:5">
      <c r="A1489">
        <v>13</v>
      </c>
      <c r="B1489" t="s">
        <v>167</v>
      </c>
      <c r="C1489" t="s">
        <v>183</v>
      </c>
      <c r="D1489" t="s">
        <v>333</v>
      </c>
      <c r="E1489">
        <v>30</v>
      </c>
    </row>
    <row r="1490" spans="1:5">
      <c r="A1490">
        <v>13</v>
      </c>
      <c r="B1490" t="s">
        <v>167</v>
      </c>
      <c r="C1490" t="s">
        <v>185</v>
      </c>
      <c r="E1490">
        <v>0</v>
      </c>
    </row>
    <row r="1491" spans="1:5">
      <c r="A1491">
        <v>13</v>
      </c>
      <c r="B1491" t="s">
        <v>167</v>
      </c>
      <c r="C1491" t="s">
        <v>203</v>
      </c>
      <c r="D1491" t="s">
        <v>330</v>
      </c>
      <c r="E1491">
        <v>0</v>
      </c>
    </row>
    <row r="1492" spans="1:5">
      <c r="A1492">
        <v>13</v>
      </c>
      <c r="B1492" t="s">
        <v>167</v>
      </c>
      <c r="C1492" t="s">
        <v>187</v>
      </c>
      <c r="D1492" t="s">
        <v>334</v>
      </c>
      <c r="E1492">
        <v>26</v>
      </c>
    </row>
    <row r="1493" spans="1:5">
      <c r="A1493">
        <v>13</v>
      </c>
      <c r="B1493" t="s">
        <v>167</v>
      </c>
      <c r="C1493" t="s">
        <v>193</v>
      </c>
      <c r="D1493" t="s">
        <v>337</v>
      </c>
      <c r="E1493">
        <v>0</v>
      </c>
    </row>
    <row r="1494" spans="1:5">
      <c r="A1494">
        <v>13</v>
      </c>
      <c r="B1494" t="s">
        <v>167</v>
      </c>
      <c r="C1494" t="s">
        <v>189</v>
      </c>
      <c r="D1494" t="s">
        <v>326</v>
      </c>
      <c r="E1494">
        <v>11</v>
      </c>
    </row>
    <row r="1495" spans="1:5">
      <c r="A1495">
        <v>13</v>
      </c>
      <c r="B1495" t="s">
        <v>167</v>
      </c>
      <c r="C1495" t="s">
        <v>201</v>
      </c>
      <c r="D1495" t="s">
        <v>336</v>
      </c>
      <c r="E1495">
        <v>24</v>
      </c>
    </row>
    <row r="1496" spans="1:5">
      <c r="A1496">
        <v>13</v>
      </c>
      <c r="B1496" t="s">
        <v>167</v>
      </c>
      <c r="C1496" t="s">
        <v>195</v>
      </c>
      <c r="E1496">
        <v>0</v>
      </c>
    </row>
    <row r="1497" spans="1:5">
      <c r="A1497">
        <v>13</v>
      </c>
      <c r="B1497" t="s">
        <v>167</v>
      </c>
      <c r="C1497" t="s">
        <v>197</v>
      </c>
      <c r="D1497" t="s">
        <v>341</v>
      </c>
      <c r="E1497">
        <v>24</v>
      </c>
    </row>
    <row r="1498" spans="1:5">
      <c r="A1498">
        <v>14</v>
      </c>
      <c r="B1498" t="s">
        <v>167</v>
      </c>
      <c r="C1498" t="s">
        <v>195</v>
      </c>
      <c r="D1498" t="s">
        <v>324</v>
      </c>
      <c r="E1498">
        <v>0</v>
      </c>
    </row>
    <row r="1499" spans="1:5">
      <c r="A1499">
        <v>14</v>
      </c>
      <c r="B1499" t="s">
        <v>167</v>
      </c>
      <c r="C1499" t="s">
        <v>189</v>
      </c>
      <c r="D1499" t="s">
        <v>325</v>
      </c>
      <c r="E1499">
        <v>41</v>
      </c>
    </row>
    <row r="1500" spans="1:5">
      <c r="A1500">
        <v>14</v>
      </c>
      <c r="B1500" t="s">
        <v>167</v>
      </c>
      <c r="C1500" t="s">
        <v>183</v>
      </c>
      <c r="D1500" t="s">
        <v>340</v>
      </c>
      <c r="E1500">
        <v>10</v>
      </c>
    </row>
    <row r="1501" spans="1:5">
      <c r="A1501">
        <v>14</v>
      </c>
      <c r="B1501" t="s">
        <v>167</v>
      </c>
      <c r="C1501" t="s">
        <v>197</v>
      </c>
      <c r="D1501" t="s">
        <v>339</v>
      </c>
      <c r="E1501">
        <v>27</v>
      </c>
    </row>
    <row r="1502" spans="1:5">
      <c r="A1502">
        <v>14</v>
      </c>
      <c r="B1502" t="s">
        <v>167</v>
      </c>
      <c r="C1502" t="s">
        <v>201</v>
      </c>
      <c r="D1502" t="s">
        <v>331</v>
      </c>
      <c r="E1502">
        <v>19</v>
      </c>
    </row>
    <row r="1503" spans="1:5">
      <c r="A1503">
        <v>14</v>
      </c>
      <c r="B1503" t="s">
        <v>167</v>
      </c>
      <c r="C1503" t="s">
        <v>203</v>
      </c>
      <c r="D1503" t="s">
        <v>312</v>
      </c>
      <c r="E1503">
        <v>0</v>
      </c>
    </row>
    <row r="1504" spans="1:5">
      <c r="A1504">
        <v>14</v>
      </c>
      <c r="B1504" t="s">
        <v>167</v>
      </c>
      <c r="C1504" t="s">
        <v>185</v>
      </c>
      <c r="D1504" t="s">
        <v>328</v>
      </c>
      <c r="E1504">
        <v>5</v>
      </c>
    </row>
    <row r="1505" spans="1:5">
      <c r="A1505">
        <v>14</v>
      </c>
      <c r="B1505" t="s">
        <v>167</v>
      </c>
      <c r="C1505" t="s">
        <v>199</v>
      </c>
      <c r="D1505" t="s">
        <v>326</v>
      </c>
      <c r="E1505">
        <v>31</v>
      </c>
    </row>
    <row r="1506" spans="1:5">
      <c r="A1506">
        <v>14</v>
      </c>
      <c r="B1506" t="s">
        <v>167</v>
      </c>
      <c r="C1506" t="s">
        <v>187</v>
      </c>
      <c r="D1506" t="s">
        <v>329</v>
      </c>
      <c r="E1506">
        <v>14</v>
      </c>
    </row>
    <row r="1507" spans="1:5">
      <c r="A1507">
        <v>14</v>
      </c>
      <c r="B1507" t="s">
        <v>167</v>
      </c>
      <c r="C1507" t="s">
        <v>191</v>
      </c>
      <c r="D1507" t="s">
        <v>332</v>
      </c>
      <c r="E1507">
        <v>28</v>
      </c>
    </row>
    <row r="1508" spans="1:5">
      <c r="A1508">
        <v>14</v>
      </c>
      <c r="B1508" t="s">
        <v>167</v>
      </c>
      <c r="C1508" t="s">
        <v>193</v>
      </c>
      <c r="D1508" t="s">
        <v>323</v>
      </c>
      <c r="E1508">
        <v>6</v>
      </c>
    </row>
    <row r="1509" spans="1:5">
      <c r="A1509">
        <v>15</v>
      </c>
      <c r="B1509" t="s">
        <v>167</v>
      </c>
      <c r="C1509" t="s">
        <v>201</v>
      </c>
      <c r="D1509" t="s">
        <v>339</v>
      </c>
      <c r="E1509">
        <v>16</v>
      </c>
    </row>
    <row r="1510" spans="1:5">
      <c r="A1510">
        <v>15</v>
      </c>
      <c r="B1510" t="s">
        <v>167</v>
      </c>
      <c r="C1510" t="s">
        <v>195</v>
      </c>
      <c r="D1510" t="s">
        <v>324</v>
      </c>
      <c r="E1510">
        <v>0</v>
      </c>
    </row>
    <row r="1511" spans="1:5">
      <c r="A1511">
        <v>15</v>
      </c>
      <c r="B1511" t="s">
        <v>167</v>
      </c>
      <c r="C1511" t="s">
        <v>187</v>
      </c>
      <c r="D1511" t="s">
        <v>329</v>
      </c>
      <c r="E1511">
        <v>18</v>
      </c>
    </row>
    <row r="1512" spans="1:5">
      <c r="A1512">
        <v>15</v>
      </c>
      <c r="B1512" t="s">
        <v>167</v>
      </c>
      <c r="C1512" t="s">
        <v>193</v>
      </c>
      <c r="D1512" t="s">
        <v>334</v>
      </c>
      <c r="E1512">
        <v>13</v>
      </c>
    </row>
    <row r="1513" spans="1:5">
      <c r="A1513">
        <v>15</v>
      </c>
      <c r="B1513" t="s">
        <v>167</v>
      </c>
      <c r="C1513" t="s">
        <v>197</v>
      </c>
      <c r="D1513" t="s">
        <v>333</v>
      </c>
      <c r="E1513">
        <v>32</v>
      </c>
    </row>
    <row r="1514" spans="1:5">
      <c r="A1514">
        <v>15</v>
      </c>
      <c r="B1514" t="s">
        <v>167</v>
      </c>
      <c r="C1514" t="s">
        <v>191</v>
      </c>
      <c r="D1514" t="s">
        <v>332</v>
      </c>
      <c r="E1514">
        <v>17.5</v>
      </c>
    </row>
    <row r="1515" spans="1:5">
      <c r="A1515">
        <v>15</v>
      </c>
      <c r="B1515" t="s">
        <v>167</v>
      </c>
      <c r="C1515" t="s">
        <v>185</v>
      </c>
      <c r="E1515">
        <v>0</v>
      </c>
    </row>
    <row r="1516" spans="1:5">
      <c r="A1516">
        <v>15</v>
      </c>
      <c r="B1516" t="s">
        <v>167</v>
      </c>
      <c r="C1516" t="s">
        <v>199</v>
      </c>
      <c r="D1516" t="s">
        <v>341</v>
      </c>
      <c r="E1516">
        <v>15</v>
      </c>
    </row>
    <row r="1517" spans="1:5">
      <c r="A1517">
        <v>15</v>
      </c>
      <c r="B1517" t="s">
        <v>167</v>
      </c>
      <c r="C1517" t="s">
        <v>183</v>
      </c>
      <c r="D1517" t="s">
        <v>340</v>
      </c>
      <c r="E1517">
        <v>22</v>
      </c>
    </row>
    <row r="1518" spans="1:5">
      <c r="A1518">
        <v>15</v>
      </c>
      <c r="B1518" t="s">
        <v>167</v>
      </c>
      <c r="C1518" t="s">
        <v>189</v>
      </c>
      <c r="D1518" t="s">
        <v>312</v>
      </c>
      <c r="E1518">
        <v>25</v>
      </c>
    </row>
    <row r="1519" spans="1:5">
      <c r="A1519">
        <v>15</v>
      </c>
      <c r="B1519" t="s">
        <v>167</v>
      </c>
      <c r="C1519" t="s">
        <v>203</v>
      </c>
      <c r="D1519" t="s">
        <v>331</v>
      </c>
      <c r="E1519">
        <v>0</v>
      </c>
    </row>
    <row r="1520" spans="1:5">
      <c r="A1520">
        <v>16</v>
      </c>
      <c r="B1520" t="s">
        <v>167</v>
      </c>
      <c r="C1520" t="s">
        <v>189</v>
      </c>
      <c r="D1520" t="s">
        <v>325</v>
      </c>
      <c r="E1520">
        <v>46</v>
      </c>
    </row>
    <row r="1521" spans="1:5">
      <c r="A1521">
        <v>16</v>
      </c>
      <c r="B1521" t="s">
        <v>167</v>
      </c>
      <c r="C1521" t="s">
        <v>185</v>
      </c>
      <c r="E1521">
        <v>0</v>
      </c>
    </row>
    <row r="1522" spans="1:5">
      <c r="A1522">
        <v>16</v>
      </c>
      <c r="B1522" t="s">
        <v>167</v>
      </c>
      <c r="C1522" t="s">
        <v>197</v>
      </c>
      <c r="D1522" t="s">
        <v>333</v>
      </c>
      <c r="E1522">
        <v>26</v>
      </c>
    </row>
    <row r="1523" spans="1:5">
      <c r="A1523">
        <v>16</v>
      </c>
      <c r="B1523" t="s">
        <v>167</v>
      </c>
      <c r="C1523" t="s">
        <v>191</v>
      </c>
      <c r="D1523" t="s">
        <v>332</v>
      </c>
      <c r="E1523">
        <v>44</v>
      </c>
    </row>
    <row r="1524" spans="1:5">
      <c r="A1524">
        <v>16</v>
      </c>
      <c r="B1524" t="s">
        <v>167</v>
      </c>
      <c r="C1524" t="s">
        <v>203</v>
      </c>
      <c r="D1524" t="s">
        <v>312</v>
      </c>
      <c r="E1524">
        <v>0</v>
      </c>
    </row>
    <row r="1525" spans="1:5">
      <c r="A1525">
        <v>16</v>
      </c>
      <c r="B1525" t="s">
        <v>167</v>
      </c>
      <c r="C1525" t="s">
        <v>199</v>
      </c>
      <c r="D1525" t="s">
        <v>341</v>
      </c>
      <c r="E1525">
        <v>15</v>
      </c>
    </row>
    <row r="1526" spans="1:5">
      <c r="A1526">
        <v>16</v>
      </c>
      <c r="B1526" t="s">
        <v>167</v>
      </c>
      <c r="C1526" t="s">
        <v>183</v>
      </c>
      <c r="D1526" t="s">
        <v>340</v>
      </c>
      <c r="E1526">
        <v>32</v>
      </c>
    </row>
    <row r="1527" spans="1:5">
      <c r="A1527">
        <v>16</v>
      </c>
      <c r="B1527" t="s">
        <v>167</v>
      </c>
      <c r="C1527" t="s">
        <v>195</v>
      </c>
      <c r="D1527" t="s">
        <v>326</v>
      </c>
      <c r="E1527">
        <v>0</v>
      </c>
    </row>
    <row r="1528" spans="1:5">
      <c r="A1528">
        <v>16</v>
      </c>
      <c r="B1528" t="s">
        <v>167</v>
      </c>
      <c r="C1528" t="s">
        <v>201</v>
      </c>
      <c r="D1528" t="s">
        <v>331</v>
      </c>
      <c r="E1528">
        <v>27</v>
      </c>
    </row>
    <row r="1529" spans="1:5">
      <c r="A1529">
        <v>16</v>
      </c>
      <c r="B1529" t="s">
        <v>167</v>
      </c>
      <c r="C1529" t="s">
        <v>193</v>
      </c>
      <c r="D1529" t="s">
        <v>323</v>
      </c>
      <c r="E1529">
        <v>7</v>
      </c>
    </row>
    <row r="1530" spans="1:5">
      <c r="A1530">
        <v>16</v>
      </c>
      <c r="B1530" t="s">
        <v>167</v>
      </c>
      <c r="C1530" t="s">
        <v>187</v>
      </c>
      <c r="D1530" t="s">
        <v>329</v>
      </c>
      <c r="E1530">
        <v>6</v>
      </c>
    </row>
    <row r="1531" spans="1:5">
      <c r="A1531">
        <v>17</v>
      </c>
      <c r="B1531" t="s">
        <v>167</v>
      </c>
      <c r="C1531" t="s">
        <v>187</v>
      </c>
      <c r="D1531" t="s">
        <v>329</v>
      </c>
      <c r="E1531">
        <v>7</v>
      </c>
    </row>
    <row r="1532" spans="1:5">
      <c r="A1532">
        <v>17</v>
      </c>
      <c r="B1532" t="s">
        <v>167</v>
      </c>
      <c r="C1532" t="s">
        <v>185</v>
      </c>
      <c r="D1532" t="s">
        <v>312</v>
      </c>
      <c r="E1532">
        <v>5</v>
      </c>
    </row>
    <row r="1533" spans="1:5">
      <c r="A1533">
        <v>17</v>
      </c>
      <c r="B1533" t="s">
        <v>167</v>
      </c>
      <c r="C1533" t="s">
        <v>195</v>
      </c>
      <c r="D1533" t="s">
        <v>326</v>
      </c>
      <c r="E1533">
        <v>0</v>
      </c>
    </row>
    <row r="1534" spans="1:5">
      <c r="A1534">
        <v>17</v>
      </c>
      <c r="B1534" t="s">
        <v>167</v>
      </c>
      <c r="C1534" t="s">
        <v>193</v>
      </c>
      <c r="D1534" t="s">
        <v>334</v>
      </c>
      <c r="E1534">
        <v>5</v>
      </c>
    </row>
    <row r="1535" spans="1:5">
      <c r="A1535">
        <v>17</v>
      </c>
      <c r="B1535" t="s">
        <v>167</v>
      </c>
      <c r="C1535" t="s">
        <v>183</v>
      </c>
      <c r="D1535" t="s">
        <v>340</v>
      </c>
      <c r="E1535">
        <v>48</v>
      </c>
    </row>
    <row r="1536" spans="1:5">
      <c r="A1536">
        <v>17</v>
      </c>
      <c r="B1536" t="s">
        <v>167</v>
      </c>
      <c r="C1536" t="s">
        <v>201</v>
      </c>
      <c r="D1536" t="s">
        <v>339</v>
      </c>
      <c r="E1536">
        <v>15</v>
      </c>
    </row>
    <row r="1537" spans="1:5">
      <c r="A1537">
        <v>17</v>
      </c>
      <c r="B1537" t="s">
        <v>167</v>
      </c>
      <c r="C1537" t="s">
        <v>203</v>
      </c>
      <c r="D1537" t="s">
        <v>328</v>
      </c>
      <c r="E1537">
        <v>0</v>
      </c>
    </row>
    <row r="1538" spans="1:5">
      <c r="A1538">
        <v>17</v>
      </c>
      <c r="B1538" t="s">
        <v>167</v>
      </c>
      <c r="C1538" t="s">
        <v>199</v>
      </c>
      <c r="D1538" t="s">
        <v>341</v>
      </c>
      <c r="E1538">
        <v>34</v>
      </c>
    </row>
    <row r="1539" spans="1:5">
      <c r="A1539">
        <v>17</v>
      </c>
      <c r="B1539" t="s">
        <v>167</v>
      </c>
      <c r="C1539" t="s">
        <v>191</v>
      </c>
      <c r="D1539" t="s">
        <v>332</v>
      </c>
      <c r="E1539">
        <v>44</v>
      </c>
    </row>
    <row r="1540" spans="1:5">
      <c r="A1540">
        <v>17</v>
      </c>
      <c r="B1540" t="s">
        <v>167</v>
      </c>
      <c r="C1540" t="s">
        <v>197</v>
      </c>
      <c r="D1540" t="s">
        <v>333</v>
      </c>
      <c r="E1540">
        <v>27</v>
      </c>
    </row>
    <row r="1541" spans="1:5">
      <c r="A1541">
        <v>17</v>
      </c>
      <c r="B1541" t="s">
        <v>167</v>
      </c>
      <c r="C1541" t="s">
        <v>189</v>
      </c>
      <c r="D1541" t="s">
        <v>325</v>
      </c>
      <c r="E1541">
        <v>23</v>
      </c>
    </row>
    <row r="1542" spans="1:5">
      <c r="A1542">
        <v>18</v>
      </c>
      <c r="B1542" t="s">
        <v>167</v>
      </c>
      <c r="C1542" t="s">
        <v>195</v>
      </c>
      <c r="D1542" t="s">
        <v>326</v>
      </c>
      <c r="E1542">
        <v>0</v>
      </c>
    </row>
    <row r="1543" spans="1:5">
      <c r="A1543">
        <v>18</v>
      </c>
      <c r="B1543" t="s">
        <v>167</v>
      </c>
      <c r="C1543" t="s">
        <v>187</v>
      </c>
      <c r="D1543" t="s">
        <v>329</v>
      </c>
      <c r="E1543">
        <v>2</v>
      </c>
    </row>
    <row r="1544" spans="1:5">
      <c r="A1544">
        <v>18</v>
      </c>
      <c r="B1544" t="s">
        <v>167</v>
      </c>
      <c r="C1544" t="s">
        <v>201</v>
      </c>
      <c r="D1544" t="s">
        <v>339</v>
      </c>
      <c r="E1544">
        <v>27</v>
      </c>
    </row>
    <row r="1545" spans="1:5">
      <c r="A1545">
        <v>18</v>
      </c>
      <c r="B1545" t="s">
        <v>167</v>
      </c>
      <c r="C1545" t="s">
        <v>191</v>
      </c>
      <c r="D1545" t="s">
        <v>332</v>
      </c>
      <c r="E1545">
        <v>29.5</v>
      </c>
    </row>
    <row r="1546" spans="1:5">
      <c r="A1546">
        <v>18</v>
      </c>
      <c r="B1546" t="s">
        <v>167</v>
      </c>
      <c r="C1546" t="s">
        <v>189</v>
      </c>
      <c r="D1546" t="s">
        <v>325</v>
      </c>
      <c r="E1546">
        <v>45</v>
      </c>
    </row>
    <row r="1547" spans="1:5">
      <c r="A1547">
        <v>18</v>
      </c>
      <c r="B1547" t="s">
        <v>167</v>
      </c>
      <c r="C1547" t="s">
        <v>203</v>
      </c>
      <c r="D1547" t="s">
        <v>312</v>
      </c>
      <c r="E1547">
        <v>0</v>
      </c>
    </row>
    <row r="1548" spans="1:5">
      <c r="A1548">
        <v>18</v>
      </c>
      <c r="B1548" t="s">
        <v>167</v>
      </c>
      <c r="C1548" t="s">
        <v>193</v>
      </c>
      <c r="D1548" t="s">
        <v>334</v>
      </c>
      <c r="E1548">
        <v>6</v>
      </c>
    </row>
    <row r="1549" spans="1:5">
      <c r="A1549">
        <v>18</v>
      </c>
      <c r="B1549" t="s">
        <v>167</v>
      </c>
      <c r="C1549" t="s">
        <v>183</v>
      </c>
      <c r="D1549" t="s">
        <v>340</v>
      </c>
      <c r="E1549">
        <v>42</v>
      </c>
    </row>
    <row r="1550" spans="1:5">
      <c r="A1550">
        <v>18</v>
      </c>
      <c r="B1550" t="s">
        <v>167</v>
      </c>
      <c r="C1550" t="s">
        <v>185</v>
      </c>
      <c r="E1550">
        <v>0</v>
      </c>
    </row>
    <row r="1551" spans="1:5">
      <c r="A1551">
        <v>18</v>
      </c>
      <c r="B1551" t="s">
        <v>167</v>
      </c>
      <c r="C1551" t="s">
        <v>199</v>
      </c>
      <c r="D1551" t="s">
        <v>341</v>
      </c>
      <c r="E1551">
        <v>13</v>
      </c>
    </row>
    <row r="1552" spans="1:5">
      <c r="A1552">
        <v>18</v>
      </c>
      <c r="B1552" t="s">
        <v>167</v>
      </c>
      <c r="C1552" t="s">
        <v>197</v>
      </c>
      <c r="D1552" t="s">
        <v>333</v>
      </c>
      <c r="E1552">
        <v>20</v>
      </c>
    </row>
    <row r="1553" spans="1:5">
      <c r="A1553">
        <v>19</v>
      </c>
      <c r="B1553" t="s">
        <v>167</v>
      </c>
      <c r="C1553" t="s">
        <v>193</v>
      </c>
      <c r="D1553" t="s">
        <v>334</v>
      </c>
      <c r="E1553">
        <v>25</v>
      </c>
    </row>
    <row r="1554" spans="1:5">
      <c r="A1554">
        <v>19</v>
      </c>
      <c r="B1554" t="s">
        <v>167</v>
      </c>
      <c r="C1554" t="s">
        <v>199</v>
      </c>
      <c r="D1554" t="s">
        <v>341</v>
      </c>
      <c r="E1554">
        <v>17</v>
      </c>
    </row>
    <row r="1555" spans="1:5">
      <c r="A1555">
        <v>19</v>
      </c>
      <c r="B1555" t="s">
        <v>167</v>
      </c>
      <c r="C1555" t="s">
        <v>183</v>
      </c>
      <c r="D1555" t="s">
        <v>340</v>
      </c>
      <c r="E1555">
        <v>26</v>
      </c>
    </row>
    <row r="1556" spans="1:5">
      <c r="A1556">
        <v>19</v>
      </c>
      <c r="B1556" t="s">
        <v>167</v>
      </c>
      <c r="C1556" t="s">
        <v>197</v>
      </c>
      <c r="D1556" t="s">
        <v>326</v>
      </c>
      <c r="E1556">
        <v>18</v>
      </c>
    </row>
    <row r="1557" spans="1:5">
      <c r="A1557">
        <v>19</v>
      </c>
      <c r="B1557" t="s">
        <v>167</v>
      </c>
      <c r="C1557" t="s">
        <v>195</v>
      </c>
      <c r="D1557" t="s">
        <v>312</v>
      </c>
      <c r="E1557">
        <v>0</v>
      </c>
    </row>
    <row r="1558" spans="1:5">
      <c r="A1558">
        <v>19</v>
      </c>
      <c r="B1558" t="s">
        <v>167</v>
      </c>
      <c r="C1558" t="s">
        <v>203</v>
      </c>
      <c r="D1558" t="s">
        <v>333</v>
      </c>
      <c r="E1558">
        <v>0</v>
      </c>
    </row>
    <row r="1559" spans="1:5">
      <c r="A1559">
        <v>19</v>
      </c>
      <c r="B1559" t="s">
        <v>167</v>
      </c>
      <c r="C1559" t="s">
        <v>201</v>
      </c>
      <c r="D1559" t="s">
        <v>339</v>
      </c>
      <c r="E1559">
        <v>12</v>
      </c>
    </row>
    <row r="1560" spans="1:5">
      <c r="A1560">
        <v>19</v>
      </c>
      <c r="B1560" t="s">
        <v>167</v>
      </c>
      <c r="C1560" t="s">
        <v>187</v>
      </c>
      <c r="D1560" t="s">
        <v>323</v>
      </c>
      <c r="E1560">
        <v>14</v>
      </c>
    </row>
    <row r="1561" spans="1:5">
      <c r="A1561">
        <v>19</v>
      </c>
      <c r="B1561" t="s">
        <v>167</v>
      </c>
      <c r="C1561" t="s">
        <v>191</v>
      </c>
      <c r="D1561" t="s">
        <v>332</v>
      </c>
      <c r="E1561">
        <v>37.5</v>
      </c>
    </row>
    <row r="1562" spans="1:5">
      <c r="A1562">
        <v>19</v>
      </c>
      <c r="B1562" t="s">
        <v>167</v>
      </c>
      <c r="C1562" t="s">
        <v>189</v>
      </c>
      <c r="D1562" t="s">
        <v>325</v>
      </c>
      <c r="E1562">
        <v>5</v>
      </c>
    </row>
    <row r="1563" spans="1:5">
      <c r="A1563">
        <v>19</v>
      </c>
      <c r="B1563" t="s">
        <v>167</v>
      </c>
      <c r="C1563" t="s">
        <v>185</v>
      </c>
      <c r="D1563" t="s">
        <v>335</v>
      </c>
      <c r="E1563">
        <v>5</v>
      </c>
    </row>
    <row r="1564" spans="1:5">
      <c r="A1564">
        <v>20</v>
      </c>
      <c r="B1564" t="s">
        <v>167</v>
      </c>
      <c r="C1564" t="s">
        <v>183</v>
      </c>
      <c r="D1564" t="s">
        <v>340</v>
      </c>
      <c r="E1564">
        <v>32</v>
      </c>
    </row>
    <row r="1565" spans="1:5">
      <c r="A1565">
        <v>20</v>
      </c>
      <c r="B1565" t="s">
        <v>167</v>
      </c>
      <c r="C1565" t="s">
        <v>191</v>
      </c>
      <c r="D1565" t="s">
        <v>332</v>
      </c>
      <c r="E1565">
        <v>42</v>
      </c>
    </row>
    <row r="1566" spans="1:5">
      <c r="A1566">
        <v>20</v>
      </c>
      <c r="B1566" t="s">
        <v>167</v>
      </c>
      <c r="C1566" t="s">
        <v>201</v>
      </c>
      <c r="D1566" t="s">
        <v>339</v>
      </c>
      <c r="E1566">
        <v>24</v>
      </c>
    </row>
    <row r="1567" spans="1:5">
      <c r="A1567">
        <v>20</v>
      </c>
      <c r="B1567" t="s">
        <v>167</v>
      </c>
      <c r="C1567" t="s">
        <v>197</v>
      </c>
      <c r="D1567" t="s">
        <v>312</v>
      </c>
      <c r="E1567">
        <v>30</v>
      </c>
    </row>
    <row r="1568" spans="1:5">
      <c r="A1568">
        <v>20</v>
      </c>
      <c r="B1568" t="s">
        <v>167</v>
      </c>
      <c r="C1568" t="s">
        <v>193</v>
      </c>
      <c r="D1568" t="s">
        <v>334</v>
      </c>
      <c r="E1568">
        <v>1</v>
      </c>
    </row>
    <row r="1569" spans="1:5">
      <c r="A1569">
        <v>20</v>
      </c>
      <c r="B1569" t="s">
        <v>167</v>
      </c>
      <c r="C1569" t="s">
        <v>195</v>
      </c>
      <c r="D1569" t="s">
        <v>335</v>
      </c>
      <c r="E1569">
        <v>0</v>
      </c>
    </row>
    <row r="1570" spans="1:5">
      <c r="A1570">
        <v>20</v>
      </c>
      <c r="B1570" t="s">
        <v>167</v>
      </c>
      <c r="C1570" t="s">
        <v>203</v>
      </c>
      <c r="D1570" t="s">
        <v>326</v>
      </c>
      <c r="E1570">
        <v>0</v>
      </c>
    </row>
    <row r="1571" spans="1:5">
      <c r="A1571">
        <v>20</v>
      </c>
      <c r="B1571" t="s">
        <v>167</v>
      </c>
      <c r="C1571" t="s">
        <v>199</v>
      </c>
      <c r="D1571" t="s">
        <v>333</v>
      </c>
      <c r="E1571">
        <v>22</v>
      </c>
    </row>
    <row r="1572" spans="1:5">
      <c r="A1572">
        <v>20</v>
      </c>
      <c r="B1572" t="s">
        <v>167</v>
      </c>
      <c r="C1572" t="s">
        <v>185</v>
      </c>
      <c r="E1572">
        <v>0</v>
      </c>
    </row>
    <row r="1573" spans="1:5">
      <c r="A1573">
        <v>20</v>
      </c>
      <c r="B1573" t="s">
        <v>167</v>
      </c>
      <c r="C1573" t="s">
        <v>187</v>
      </c>
      <c r="D1573" t="s">
        <v>329</v>
      </c>
      <c r="E1573">
        <v>25</v>
      </c>
    </row>
    <row r="1574" spans="1:5">
      <c r="A1574">
        <v>20</v>
      </c>
      <c r="B1574" t="s">
        <v>167</v>
      </c>
      <c r="C1574" t="s">
        <v>189</v>
      </c>
      <c r="D1574" t="s">
        <v>325</v>
      </c>
      <c r="E1574">
        <v>45</v>
      </c>
    </row>
    <row r="1575" spans="1:5">
      <c r="A1575">
        <v>22</v>
      </c>
      <c r="B1575" t="s">
        <v>167</v>
      </c>
      <c r="C1575" t="s">
        <v>183</v>
      </c>
      <c r="D1575" t="s">
        <v>340</v>
      </c>
      <c r="E1575">
        <v>24</v>
      </c>
    </row>
    <row r="1576" spans="1:5">
      <c r="A1576">
        <v>22</v>
      </c>
      <c r="B1576" t="s">
        <v>167</v>
      </c>
      <c r="C1576" t="s">
        <v>203</v>
      </c>
      <c r="D1576" t="s">
        <v>326</v>
      </c>
      <c r="E1576">
        <v>0</v>
      </c>
    </row>
    <row r="1577" spans="1:5">
      <c r="A1577">
        <v>22</v>
      </c>
      <c r="B1577" t="s">
        <v>167</v>
      </c>
      <c r="C1577" t="s">
        <v>201</v>
      </c>
      <c r="D1577" t="s">
        <v>339</v>
      </c>
      <c r="E1577">
        <v>17</v>
      </c>
    </row>
    <row r="1578" spans="1:5">
      <c r="A1578">
        <v>22</v>
      </c>
      <c r="B1578" t="s">
        <v>167</v>
      </c>
      <c r="C1578" t="s">
        <v>185</v>
      </c>
      <c r="E1578">
        <v>0</v>
      </c>
    </row>
    <row r="1579" spans="1:5">
      <c r="A1579">
        <v>22</v>
      </c>
      <c r="B1579" t="s">
        <v>167</v>
      </c>
      <c r="C1579" t="s">
        <v>189</v>
      </c>
      <c r="D1579" t="s">
        <v>325</v>
      </c>
      <c r="E1579">
        <v>25</v>
      </c>
    </row>
    <row r="1580" spans="1:5">
      <c r="A1580">
        <v>22</v>
      </c>
      <c r="B1580" t="s">
        <v>167</v>
      </c>
      <c r="C1580" t="s">
        <v>199</v>
      </c>
      <c r="D1580" t="s">
        <v>333</v>
      </c>
      <c r="E1580">
        <v>28</v>
      </c>
    </row>
    <row r="1581" spans="1:5">
      <c r="A1581">
        <v>22</v>
      </c>
      <c r="B1581" t="s">
        <v>167</v>
      </c>
      <c r="C1581" t="s">
        <v>187</v>
      </c>
      <c r="D1581" t="s">
        <v>329</v>
      </c>
      <c r="E1581">
        <v>16</v>
      </c>
    </row>
    <row r="1582" spans="1:5">
      <c r="A1582">
        <v>22</v>
      </c>
      <c r="B1582" t="s">
        <v>167</v>
      </c>
      <c r="C1582" t="s">
        <v>195</v>
      </c>
      <c r="D1582" t="s">
        <v>335</v>
      </c>
      <c r="E1582">
        <v>0</v>
      </c>
    </row>
    <row r="1583" spans="1:5">
      <c r="A1583">
        <v>22</v>
      </c>
      <c r="B1583" t="s">
        <v>167</v>
      </c>
      <c r="C1583" t="s">
        <v>193</v>
      </c>
      <c r="D1583" t="s">
        <v>323</v>
      </c>
      <c r="E1583">
        <v>2</v>
      </c>
    </row>
    <row r="1584" spans="1:5">
      <c r="A1584">
        <v>22</v>
      </c>
      <c r="B1584" t="s">
        <v>167</v>
      </c>
      <c r="C1584" t="s">
        <v>191</v>
      </c>
      <c r="D1584" t="s">
        <v>332</v>
      </c>
      <c r="E1584">
        <v>37.5</v>
      </c>
    </row>
    <row r="1585" spans="1:5">
      <c r="A1585">
        <v>22</v>
      </c>
      <c r="B1585" t="s">
        <v>167</v>
      </c>
      <c r="C1585" t="s">
        <v>197</v>
      </c>
      <c r="D1585" t="s">
        <v>312</v>
      </c>
      <c r="E1585">
        <v>28</v>
      </c>
    </row>
    <row r="1586" spans="1:5">
      <c r="A1586">
        <v>1</v>
      </c>
      <c r="B1586" t="s">
        <v>76</v>
      </c>
      <c r="C1586" t="s">
        <v>203</v>
      </c>
      <c r="D1586" t="s">
        <v>342</v>
      </c>
      <c r="E1586">
        <v>0</v>
      </c>
    </row>
    <row r="1587" spans="1:5">
      <c r="A1587">
        <v>1</v>
      </c>
      <c r="B1587" t="s">
        <v>76</v>
      </c>
      <c r="C1587" t="s">
        <v>191</v>
      </c>
      <c r="D1587" t="s">
        <v>343</v>
      </c>
      <c r="E1587">
        <v>45.5</v>
      </c>
    </row>
    <row r="1588" spans="1:5">
      <c r="A1588">
        <v>1</v>
      </c>
      <c r="B1588" t="s">
        <v>76</v>
      </c>
      <c r="C1588" t="s">
        <v>187</v>
      </c>
      <c r="D1588" t="s">
        <v>344</v>
      </c>
      <c r="E1588">
        <v>50</v>
      </c>
    </row>
    <row r="1589" spans="1:5">
      <c r="A1589">
        <v>1</v>
      </c>
      <c r="B1589" t="s">
        <v>76</v>
      </c>
      <c r="C1589" t="s">
        <v>189</v>
      </c>
      <c r="D1589" t="s">
        <v>345</v>
      </c>
      <c r="E1589">
        <v>16</v>
      </c>
    </row>
    <row r="1590" spans="1:5">
      <c r="A1590">
        <v>1</v>
      </c>
      <c r="B1590" t="s">
        <v>76</v>
      </c>
      <c r="C1590" t="s">
        <v>199</v>
      </c>
      <c r="D1590" t="s">
        <v>346</v>
      </c>
      <c r="E1590">
        <v>20</v>
      </c>
    </row>
    <row r="1591" spans="1:5">
      <c r="A1591">
        <v>1</v>
      </c>
      <c r="B1591" t="s">
        <v>76</v>
      </c>
      <c r="C1591" t="s">
        <v>197</v>
      </c>
      <c r="D1591" t="s">
        <v>347</v>
      </c>
      <c r="E1591">
        <v>30</v>
      </c>
    </row>
    <row r="1592" spans="1:5">
      <c r="A1592">
        <v>1</v>
      </c>
      <c r="B1592" t="s">
        <v>76</v>
      </c>
      <c r="C1592" t="s">
        <v>193</v>
      </c>
      <c r="D1592" t="s">
        <v>348</v>
      </c>
      <c r="E1592">
        <v>7</v>
      </c>
    </row>
    <row r="1593" spans="1:5">
      <c r="A1593">
        <v>1</v>
      </c>
      <c r="B1593" t="s">
        <v>76</v>
      </c>
      <c r="C1593" t="s">
        <v>185</v>
      </c>
      <c r="E1593">
        <v>0</v>
      </c>
    </row>
    <row r="1594" spans="1:5">
      <c r="A1594">
        <v>1</v>
      </c>
      <c r="B1594" t="s">
        <v>76</v>
      </c>
      <c r="C1594" t="s">
        <v>195</v>
      </c>
      <c r="D1594" t="s">
        <v>349</v>
      </c>
      <c r="E1594">
        <v>0</v>
      </c>
    </row>
    <row r="1595" spans="1:5">
      <c r="A1595">
        <v>1</v>
      </c>
      <c r="B1595" t="s">
        <v>76</v>
      </c>
      <c r="C1595" t="s">
        <v>183</v>
      </c>
      <c r="D1595" t="s">
        <v>350</v>
      </c>
      <c r="E1595">
        <v>6</v>
      </c>
    </row>
    <row r="1596" spans="1:5">
      <c r="A1596">
        <v>1</v>
      </c>
      <c r="B1596" t="s">
        <v>76</v>
      </c>
      <c r="C1596" t="s">
        <v>201</v>
      </c>
      <c r="D1596" t="s">
        <v>351</v>
      </c>
      <c r="E1596">
        <v>11</v>
      </c>
    </row>
    <row r="1597" spans="1:5">
      <c r="A1597">
        <v>2</v>
      </c>
      <c r="B1597" t="s">
        <v>76</v>
      </c>
      <c r="C1597" t="s">
        <v>201</v>
      </c>
      <c r="D1597" t="s">
        <v>352</v>
      </c>
      <c r="E1597">
        <v>33</v>
      </c>
    </row>
    <row r="1598" spans="1:5">
      <c r="A1598">
        <v>2</v>
      </c>
      <c r="B1598" t="s">
        <v>76</v>
      </c>
      <c r="C1598" t="s">
        <v>191</v>
      </c>
      <c r="D1598" t="s">
        <v>343</v>
      </c>
      <c r="E1598">
        <v>27</v>
      </c>
    </row>
    <row r="1599" spans="1:5">
      <c r="A1599">
        <v>2</v>
      </c>
      <c r="B1599" t="s">
        <v>76</v>
      </c>
      <c r="C1599" t="s">
        <v>187</v>
      </c>
      <c r="D1599" t="s">
        <v>344</v>
      </c>
      <c r="E1599">
        <v>7</v>
      </c>
    </row>
    <row r="1600" spans="1:5">
      <c r="A1600">
        <v>2</v>
      </c>
      <c r="B1600" t="s">
        <v>76</v>
      </c>
      <c r="C1600" t="s">
        <v>197</v>
      </c>
      <c r="D1600" t="s">
        <v>347</v>
      </c>
      <c r="E1600">
        <v>21</v>
      </c>
    </row>
    <row r="1601" spans="1:5">
      <c r="A1601">
        <v>2</v>
      </c>
      <c r="B1601" t="s">
        <v>76</v>
      </c>
      <c r="C1601" t="s">
        <v>193</v>
      </c>
      <c r="D1601" t="s">
        <v>342</v>
      </c>
      <c r="E1601">
        <v>8</v>
      </c>
    </row>
    <row r="1602" spans="1:5">
      <c r="A1602">
        <v>2</v>
      </c>
      <c r="B1602" t="s">
        <v>76</v>
      </c>
      <c r="C1602" t="s">
        <v>189</v>
      </c>
      <c r="D1602" t="s">
        <v>353</v>
      </c>
      <c r="E1602">
        <v>6</v>
      </c>
    </row>
    <row r="1603" spans="1:5">
      <c r="A1603">
        <v>2</v>
      </c>
      <c r="B1603" t="s">
        <v>76</v>
      </c>
      <c r="C1603" t="s">
        <v>199</v>
      </c>
      <c r="D1603" t="s">
        <v>354</v>
      </c>
      <c r="E1603">
        <v>23</v>
      </c>
    </row>
    <row r="1604" spans="1:5">
      <c r="A1604">
        <v>2</v>
      </c>
      <c r="B1604" t="s">
        <v>76</v>
      </c>
      <c r="C1604" t="s">
        <v>185</v>
      </c>
      <c r="D1604" t="s">
        <v>346</v>
      </c>
      <c r="E1604">
        <v>5</v>
      </c>
    </row>
    <row r="1605" spans="1:5">
      <c r="A1605">
        <v>2</v>
      </c>
      <c r="B1605" t="s">
        <v>76</v>
      </c>
      <c r="C1605" t="s">
        <v>183</v>
      </c>
      <c r="D1605" t="s">
        <v>355</v>
      </c>
      <c r="E1605">
        <v>20</v>
      </c>
    </row>
    <row r="1606" spans="1:5">
      <c r="A1606">
        <v>2</v>
      </c>
      <c r="B1606" t="s">
        <v>76</v>
      </c>
      <c r="C1606" t="s">
        <v>195</v>
      </c>
      <c r="D1606" t="s">
        <v>356</v>
      </c>
      <c r="E1606">
        <v>0</v>
      </c>
    </row>
    <row r="1607" spans="1:5">
      <c r="A1607">
        <v>2</v>
      </c>
      <c r="B1607" t="s">
        <v>76</v>
      </c>
      <c r="C1607" t="s">
        <v>203</v>
      </c>
      <c r="D1607" t="s">
        <v>345</v>
      </c>
      <c r="E1607">
        <v>0</v>
      </c>
    </row>
    <row r="1608" spans="1:5">
      <c r="A1608">
        <v>3</v>
      </c>
      <c r="B1608" t="s">
        <v>76</v>
      </c>
      <c r="C1608" t="s">
        <v>203</v>
      </c>
      <c r="D1608" t="s">
        <v>346</v>
      </c>
      <c r="E1608">
        <v>0</v>
      </c>
    </row>
    <row r="1609" spans="1:5">
      <c r="A1609">
        <v>3</v>
      </c>
      <c r="B1609" t="s">
        <v>76</v>
      </c>
      <c r="C1609" t="s">
        <v>183</v>
      </c>
      <c r="D1609" t="s">
        <v>357</v>
      </c>
      <c r="E1609">
        <v>24</v>
      </c>
    </row>
    <row r="1610" spans="1:5">
      <c r="A1610">
        <v>3</v>
      </c>
      <c r="B1610" t="s">
        <v>76</v>
      </c>
      <c r="C1610" t="s">
        <v>195</v>
      </c>
      <c r="D1610" t="s">
        <v>352</v>
      </c>
      <c r="E1610">
        <v>0</v>
      </c>
    </row>
    <row r="1611" spans="1:5">
      <c r="A1611">
        <v>3</v>
      </c>
      <c r="B1611" t="s">
        <v>76</v>
      </c>
      <c r="C1611" t="s">
        <v>191</v>
      </c>
      <c r="D1611" t="s">
        <v>343</v>
      </c>
      <c r="E1611">
        <v>28</v>
      </c>
    </row>
    <row r="1612" spans="1:5">
      <c r="A1612">
        <v>3</v>
      </c>
      <c r="B1612" t="s">
        <v>76</v>
      </c>
      <c r="C1612" t="s">
        <v>199</v>
      </c>
      <c r="D1612" t="s">
        <v>351</v>
      </c>
      <c r="E1612">
        <v>22</v>
      </c>
    </row>
    <row r="1613" spans="1:5">
      <c r="A1613">
        <v>3</v>
      </c>
      <c r="B1613" t="s">
        <v>76</v>
      </c>
      <c r="C1613" t="s">
        <v>185</v>
      </c>
      <c r="E1613">
        <v>0</v>
      </c>
    </row>
    <row r="1614" spans="1:5">
      <c r="A1614">
        <v>3</v>
      </c>
      <c r="B1614" t="s">
        <v>76</v>
      </c>
      <c r="C1614" t="s">
        <v>189</v>
      </c>
      <c r="D1614" t="s">
        <v>345</v>
      </c>
      <c r="E1614">
        <v>3</v>
      </c>
    </row>
    <row r="1615" spans="1:5">
      <c r="A1615">
        <v>3</v>
      </c>
      <c r="B1615" t="s">
        <v>76</v>
      </c>
      <c r="C1615" t="s">
        <v>193</v>
      </c>
      <c r="D1615" t="s">
        <v>342</v>
      </c>
      <c r="E1615">
        <v>7</v>
      </c>
    </row>
    <row r="1616" spans="1:5">
      <c r="A1616">
        <v>3</v>
      </c>
      <c r="B1616" t="s">
        <v>76</v>
      </c>
      <c r="C1616" t="s">
        <v>201</v>
      </c>
      <c r="D1616" t="s">
        <v>356</v>
      </c>
      <c r="E1616">
        <v>28</v>
      </c>
    </row>
    <row r="1617" spans="1:5">
      <c r="A1617">
        <v>3</v>
      </c>
      <c r="B1617" t="s">
        <v>76</v>
      </c>
      <c r="C1617" t="s">
        <v>187</v>
      </c>
      <c r="D1617" t="s">
        <v>344</v>
      </c>
      <c r="E1617">
        <v>10</v>
      </c>
    </row>
    <row r="1618" spans="1:5">
      <c r="A1618">
        <v>3</v>
      </c>
      <c r="B1618" t="s">
        <v>76</v>
      </c>
      <c r="C1618" t="s">
        <v>197</v>
      </c>
      <c r="D1618" t="s">
        <v>347</v>
      </c>
      <c r="E1618">
        <v>33</v>
      </c>
    </row>
    <row r="1619" spans="1:5">
      <c r="A1619">
        <v>4</v>
      </c>
      <c r="B1619" t="s">
        <v>76</v>
      </c>
      <c r="C1619" t="s">
        <v>191</v>
      </c>
      <c r="D1619" t="s">
        <v>343</v>
      </c>
      <c r="E1619">
        <v>25</v>
      </c>
    </row>
    <row r="1620" spans="1:5">
      <c r="A1620">
        <v>4</v>
      </c>
      <c r="B1620" t="s">
        <v>76</v>
      </c>
      <c r="C1620" t="s">
        <v>203</v>
      </c>
      <c r="D1620" t="s">
        <v>348</v>
      </c>
      <c r="E1620">
        <v>0</v>
      </c>
    </row>
    <row r="1621" spans="1:5">
      <c r="A1621">
        <v>4</v>
      </c>
      <c r="B1621" t="s">
        <v>76</v>
      </c>
      <c r="C1621" t="s">
        <v>201</v>
      </c>
      <c r="D1621" t="s">
        <v>356</v>
      </c>
      <c r="E1621">
        <v>27</v>
      </c>
    </row>
    <row r="1622" spans="1:5">
      <c r="A1622">
        <v>4</v>
      </c>
      <c r="B1622" t="s">
        <v>76</v>
      </c>
      <c r="C1622" t="s">
        <v>185</v>
      </c>
      <c r="D1622" t="s">
        <v>355</v>
      </c>
      <c r="E1622">
        <v>5</v>
      </c>
    </row>
    <row r="1623" spans="1:5">
      <c r="A1623">
        <v>4</v>
      </c>
      <c r="B1623" t="s">
        <v>76</v>
      </c>
      <c r="C1623" t="s">
        <v>199</v>
      </c>
      <c r="D1623" t="s">
        <v>351</v>
      </c>
      <c r="E1623">
        <v>25</v>
      </c>
    </row>
    <row r="1624" spans="1:5">
      <c r="A1624">
        <v>4</v>
      </c>
      <c r="B1624" t="s">
        <v>76</v>
      </c>
      <c r="C1624" t="s">
        <v>197</v>
      </c>
      <c r="D1624" t="s">
        <v>347</v>
      </c>
      <c r="E1624">
        <v>20</v>
      </c>
    </row>
    <row r="1625" spans="1:5">
      <c r="A1625">
        <v>4</v>
      </c>
      <c r="B1625" t="s">
        <v>76</v>
      </c>
      <c r="C1625" t="s">
        <v>193</v>
      </c>
      <c r="D1625" t="s">
        <v>346</v>
      </c>
      <c r="E1625">
        <v>0</v>
      </c>
    </row>
    <row r="1626" spans="1:5">
      <c r="A1626">
        <v>4</v>
      </c>
      <c r="B1626" t="s">
        <v>76</v>
      </c>
      <c r="C1626" t="s">
        <v>189</v>
      </c>
      <c r="D1626" t="s">
        <v>358</v>
      </c>
      <c r="E1626">
        <v>5</v>
      </c>
    </row>
    <row r="1627" spans="1:5">
      <c r="A1627">
        <v>4</v>
      </c>
      <c r="B1627" t="s">
        <v>76</v>
      </c>
      <c r="C1627" t="s">
        <v>183</v>
      </c>
      <c r="D1627" t="s">
        <v>357</v>
      </c>
      <c r="E1627">
        <v>6</v>
      </c>
    </row>
    <row r="1628" spans="1:5">
      <c r="A1628">
        <v>4</v>
      </c>
      <c r="B1628" t="s">
        <v>76</v>
      </c>
      <c r="C1628" t="s">
        <v>195</v>
      </c>
      <c r="D1628" t="s">
        <v>352</v>
      </c>
      <c r="E1628">
        <v>0</v>
      </c>
    </row>
    <row r="1629" spans="1:5">
      <c r="A1629">
        <v>4</v>
      </c>
      <c r="B1629" t="s">
        <v>76</v>
      </c>
      <c r="C1629" t="s">
        <v>187</v>
      </c>
      <c r="D1629" t="s">
        <v>344</v>
      </c>
      <c r="E1629">
        <v>15</v>
      </c>
    </row>
    <row r="1630" spans="1:5">
      <c r="A1630">
        <v>5</v>
      </c>
      <c r="B1630" t="s">
        <v>76</v>
      </c>
      <c r="C1630" t="s">
        <v>201</v>
      </c>
      <c r="D1630" t="s">
        <v>352</v>
      </c>
      <c r="E1630">
        <v>10</v>
      </c>
    </row>
    <row r="1631" spans="1:5">
      <c r="A1631">
        <v>5</v>
      </c>
      <c r="B1631" t="s">
        <v>76</v>
      </c>
      <c r="C1631" t="s">
        <v>185</v>
      </c>
      <c r="D1631" t="s">
        <v>355</v>
      </c>
      <c r="E1631">
        <v>5</v>
      </c>
    </row>
    <row r="1632" spans="1:5">
      <c r="A1632">
        <v>5</v>
      </c>
      <c r="B1632" t="s">
        <v>76</v>
      </c>
      <c r="C1632" t="s">
        <v>193</v>
      </c>
      <c r="D1632" t="s">
        <v>342</v>
      </c>
      <c r="E1632">
        <v>6</v>
      </c>
    </row>
    <row r="1633" spans="1:5">
      <c r="A1633">
        <v>5</v>
      </c>
      <c r="B1633" t="s">
        <v>76</v>
      </c>
      <c r="C1633" t="s">
        <v>199</v>
      </c>
      <c r="D1633" t="s">
        <v>351</v>
      </c>
      <c r="E1633">
        <v>15</v>
      </c>
    </row>
    <row r="1634" spans="1:5">
      <c r="A1634">
        <v>5</v>
      </c>
      <c r="B1634" t="s">
        <v>76</v>
      </c>
      <c r="C1634" t="s">
        <v>191</v>
      </c>
      <c r="D1634" t="s">
        <v>347</v>
      </c>
      <c r="E1634">
        <v>27</v>
      </c>
    </row>
    <row r="1635" spans="1:5">
      <c r="A1635">
        <v>5</v>
      </c>
      <c r="B1635" t="s">
        <v>76</v>
      </c>
      <c r="C1635" t="s">
        <v>197</v>
      </c>
      <c r="D1635" t="s">
        <v>356</v>
      </c>
      <c r="E1635">
        <v>32</v>
      </c>
    </row>
    <row r="1636" spans="1:5">
      <c r="A1636">
        <v>5</v>
      </c>
      <c r="B1636" t="s">
        <v>76</v>
      </c>
      <c r="C1636" t="s">
        <v>195</v>
      </c>
      <c r="D1636" t="s">
        <v>358</v>
      </c>
      <c r="E1636">
        <v>0</v>
      </c>
    </row>
    <row r="1637" spans="1:5">
      <c r="A1637">
        <v>5</v>
      </c>
      <c r="B1637" t="s">
        <v>76</v>
      </c>
      <c r="C1637" t="s">
        <v>183</v>
      </c>
      <c r="D1637" t="s">
        <v>357</v>
      </c>
      <c r="E1637">
        <v>20</v>
      </c>
    </row>
    <row r="1638" spans="1:5">
      <c r="A1638">
        <v>5</v>
      </c>
      <c r="B1638" t="s">
        <v>76</v>
      </c>
      <c r="C1638" t="s">
        <v>203</v>
      </c>
      <c r="D1638" t="s">
        <v>350</v>
      </c>
      <c r="E1638">
        <v>0</v>
      </c>
    </row>
    <row r="1639" spans="1:5">
      <c r="A1639">
        <v>5</v>
      </c>
      <c r="B1639" t="s">
        <v>76</v>
      </c>
      <c r="C1639" t="s">
        <v>187</v>
      </c>
      <c r="D1639" t="s">
        <v>344</v>
      </c>
      <c r="E1639">
        <v>12</v>
      </c>
    </row>
    <row r="1640" spans="1:5">
      <c r="A1640">
        <v>5</v>
      </c>
      <c r="B1640" t="s">
        <v>76</v>
      </c>
      <c r="C1640" t="s">
        <v>189</v>
      </c>
      <c r="D1640" t="s">
        <v>343</v>
      </c>
      <c r="E1640">
        <v>16</v>
      </c>
    </row>
    <row r="1641" spans="1:5">
      <c r="A1641">
        <v>6</v>
      </c>
      <c r="B1641" t="s">
        <v>76</v>
      </c>
      <c r="C1641" t="s">
        <v>189</v>
      </c>
      <c r="D1641" t="s">
        <v>343</v>
      </c>
      <c r="E1641">
        <v>33</v>
      </c>
    </row>
    <row r="1642" spans="1:5">
      <c r="A1642">
        <v>6</v>
      </c>
      <c r="B1642" t="s">
        <v>76</v>
      </c>
      <c r="C1642" t="s">
        <v>203</v>
      </c>
      <c r="D1642" t="s">
        <v>345</v>
      </c>
      <c r="E1642">
        <v>0</v>
      </c>
    </row>
    <row r="1643" spans="1:5">
      <c r="A1643">
        <v>6</v>
      </c>
      <c r="B1643" t="s">
        <v>76</v>
      </c>
      <c r="C1643" t="s">
        <v>191</v>
      </c>
      <c r="D1643" t="s">
        <v>347</v>
      </c>
      <c r="E1643">
        <v>27.5</v>
      </c>
    </row>
    <row r="1644" spans="1:5">
      <c r="A1644">
        <v>6</v>
      </c>
      <c r="B1644" t="s">
        <v>76</v>
      </c>
      <c r="C1644" t="s">
        <v>183</v>
      </c>
      <c r="D1644" t="s">
        <v>355</v>
      </c>
      <c r="E1644">
        <v>28</v>
      </c>
    </row>
    <row r="1645" spans="1:5">
      <c r="A1645">
        <v>6</v>
      </c>
      <c r="B1645" t="s">
        <v>76</v>
      </c>
      <c r="C1645" t="s">
        <v>195</v>
      </c>
      <c r="D1645" t="s">
        <v>358</v>
      </c>
      <c r="E1645">
        <v>0</v>
      </c>
    </row>
    <row r="1646" spans="1:5">
      <c r="A1646">
        <v>6</v>
      </c>
      <c r="B1646" t="s">
        <v>76</v>
      </c>
      <c r="C1646" t="s">
        <v>193</v>
      </c>
      <c r="D1646" t="s">
        <v>342</v>
      </c>
      <c r="E1646">
        <v>6</v>
      </c>
    </row>
    <row r="1647" spans="1:5">
      <c r="A1647">
        <v>6</v>
      </c>
      <c r="B1647" t="s">
        <v>76</v>
      </c>
      <c r="C1647" t="s">
        <v>201</v>
      </c>
      <c r="D1647" t="s">
        <v>354</v>
      </c>
      <c r="E1647">
        <v>31</v>
      </c>
    </row>
    <row r="1648" spans="1:5">
      <c r="A1648">
        <v>6</v>
      </c>
      <c r="B1648" t="s">
        <v>76</v>
      </c>
      <c r="C1648" t="s">
        <v>187</v>
      </c>
      <c r="D1648" t="s">
        <v>344</v>
      </c>
      <c r="E1648">
        <v>24</v>
      </c>
    </row>
    <row r="1649" spans="1:5">
      <c r="A1649">
        <v>6</v>
      </c>
      <c r="B1649" t="s">
        <v>76</v>
      </c>
      <c r="C1649" t="s">
        <v>197</v>
      </c>
      <c r="D1649" t="s">
        <v>356</v>
      </c>
      <c r="E1649">
        <v>19</v>
      </c>
    </row>
    <row r="1650" spans="1:5">
      <c r="A1650">
        <v>6</v>
      </c>
      <c r="B1650" t="s">
        <v>76</v>
      </c>
      <c r="C1650" t="s">
        <v>199</v>
      </c>
      <c r="D1650" t="s">
        <v>346</v>
      </c>
      <c r="E1650">
        <v>23</v>
      </c>
    </row>
    <row r="1651" spans="1:5">
      <c r="A1651">
        <v>6</v>
      </c>
      <c r="B1651" t="s">
        <v>76</v>
      </c>
      <c r="C1651" t="s">
        <v>185</v>
      </c>
      <c r="D1651" t="s">
        <v>352</v>
      </c>
      <c r="E1651">
        <v>5</v>
      </c>
    </row>
    <row r="1652" spans="1:5">
      <c r="A1652">
        <v>7</v>
      </c>
      <c r="B1652" t="s">
        <v>76</v>
      </c>
      <c r="C1652" t="s">
        <v>197</v>
      </c>
      <c r="D1652" t="s">
        <v>352</v>
      </c>
      <c r="E1652">
        <v>12</v>
      </c>
    </row>
    <row r="1653" spans="1:5">
      <c r="A1653">
        <v>7</v>
      </c>
      <c r="B1653" t="s">
        <v>76</v>
      </c>
      <c r="C1653" t="s">
        <v>191</v>
      </c>
      <c r="D1653" t="s">
        <v>347</v>
      </c>
      <c r="E1653">
        <v>25</v>
      </c>
    </row>
    <row r="1654" spans="1:5">
      <c r="A1654">
        <v>7</v>
      </c>
      <c r="B1654" t="s">
        <v>76</v>
      </c>
      <c r="C1654" t="s">
        <v>189</v>
      </c>
      <c r="D1654" t="s">
        <v>343</v>
      </c>
      <c r="E1654">
        <v>41</v>
      </c>
    </row>
    <row r="1655" spans="1:5">
      <c r="A1655">
        <v>7</v>
      </c>
      <c r="B1655" t="s">
        <v>76</v>
      </c>
      <c r="C1655" t="s">
        <v>195</v>
      </c>
      <c r="D1655" t="s">
        <v>358</v>
      </c>
      <c r="E1655">
        <v>0</v>
      </c>
    </row>
    <row r="1656" spans="1:5">
      <c r="A1656">
        <v>7</v>
      </c>
      <c r="B1656" t="s">
        <v>76</v>
      </c>
      <c r="C1656" t="s">
        <v>183</v>
      </c>
      <c r="D1656" t="s">
        <v>355</v>
      </c>
      <c r="E1656">
        <v>4</v>
      </c>
    </row>
    <row r="1657" spans="1:5">
      <c r="A1657">
        <v>7</v>
      </c>
      <c r="B1657" t="s">
        <v>76</v>
      </c>
      <c r="C1657" t="s">
        <v>185</v>
      </c>
      <c r="E1657">
        <v>0</v>
      </c>
    </row>
    <row r="1658" spans="1:5">
      <c r="A1658">
        <v>7</v>
      </c>
      <c r="B1658" t="s">
        <v>76</v>
      </c>
      <c r="C1658" t="s">
        <v>199</v>
      </c>
      <c r="D1658" t="s">
        <v>346</v>
      </c>
      <c r="E1658">
        <v>28</v>
      </c>
    </row>
    <row r="1659" spans="1:5">
      <c r="A1659">
        <v>7</v>
      </c>
      <c r="B1659" t="s">
        <v>76</v>
      </c>
      <c r="C1659" t="s">
        <v>201</v>
      </c>
      <c r="D1659" t="s">
        <v>354</v>
      </c>
      <c r="E1659">
        <v>31</v>
      </c>
    </row>
    <row r="1660" spans="1:5">
      <c r="A1660">
        <v>7</v>
      </c>
      <c r="B1660" t="s">
        <v>76</v>
      </c>
      <c r="C1660" t="s">
        <v>193</v>
      </c>
      <c r="D1660" t="s">
        <v>342</v>
      </c>
      <c r="E1660">
        <v>30</v>
      </c>
    </row>
    <row r="1661" spans="1:5">
      <c r="A1661">
        <v>7</v>
      </c>
      <c r="B1661" t="s">
        <v>76</v>
      </c>
      <c r="C1661" t="s">
        <v>203</v>
      </c>
      <c r="D1661" t="s">
        <v>345</v>
      </c>
      <c r="E1661">
        <v>0</v>
      </c>
    </row>
    <row r="1662" spans="1:5">
      <c r="A1662">
        <v>7</v>
      </c>
      <c r="B1662" t="s">
        <v>76</v>
      </c>
      <c r="C1662" t="s">
        <v>187</v>
      </c>
      <c r="D1662" t="s">
        <v>344</v>
      </c>
      <c r="E1662">
        <v>19</v>
      </c>
    </row>
    <row r="1663" spans="1:5">
      <c r="A1663">
        <v>8</v>
      </c>
      <c r="B1663" t="s">
        <v>76</v>
      </c>
      <c r="C1663" t="s">
        <v>201</v>
      </c>
      <c r="D1663" t="s">
        <v>354</v>
      </c>
      <c r="E1663">
        <v>17</v>
      </c>
    </row>
    <row r="1664" spans="1:5">
      <c r="A1664">
        <v>8</v>
      </c>
      <c r="B1664" t="s">
        <v>76</v>
      </c>
      <c r="C1664" t="s">
        <v>199</v>
      </c>
      <c r="D1664" t="s">
        <v>346</v>
      </c>
      <c r="E1664">
        <v>36</v>
      </c>
    </row>
    <row r="1665" spans="1:5">
      <c r="A1665">
        <v>8</v>
      </c>
      <c r="B1665" t="s">
        <v>76</v>
      </c>
      <c r="C1665" t="s">
        <v>195</v>
      </c>
      <c r="D1665" t="s">
        <v>358</v>
      </c>
      <c r="E1665">
        <v>0</v>
      </c>
    </row>
    <row r="1666" spans="1:5">
      <c r="A1666">
        <v>8</v>
      </c>
      <c r="B1666" t="s">
        <v>76</v>
      </c>
      <c r="C1666" t="s">
        <v>197</v>
      </c>
      <c r="D1666" t="s">
        <v>345</v>
      </c>
      <c r="E1666">
        <v>14</v>
      </c>
    </row>
    <row r="1667" spans="1:5">
      <c r="A1667">
        <v>8</v>
      </c>
      <c r="B1667" t="s">
        <v>76</v>
      </c>
      <c r="C1667" t="s">
        <v>191</v>
      </c>
      <c r="D1667" t="s">
        <v>347</v>
      </c>
      <c r="E1667">
        <v>26</v>
      </c>
    </row>
    <row r="1668" spans="1:5">
      <c r="A1668">
        <v>8</v>
      </c>
      <c r="B1668" t="s">
        <v>76</v>
      </c>
      <c r="C1668" t="s">
        <v>187</v>
      </c>
      <c r="D1668" t="s">
        <v>344</v>
      </c>
      <c r="E1668">
        <v>31</v>
      </c>
    </row>
    <row r="1669" spans="1:5">
      <c r="A1669">
        <v>8</v>
      </c>
      <c r="B1669" t="s">
        <v>76</v>
      </c>
      <c r="C1669" t="s">
        <v>193</v>
      </c>
      <c r="D1669" t="s">
        <v>342</v>
      </c>
      <c r="E1669">
        <v>7</v>
      </c>
    </row>
    <row r="1670" spans="1:5">
      <c r="A1670">
        <v>8</v>
      </c>
      <c r="B1670" t="s">
        <v>76</v>
      </c>
      <c r="C1670" t="s">
        <v>183</v>
      </c>
      <c r="D1670" t="s">
        <v>355</v>
      </c>
      <c r="E1670">
        <v>44</v>
      </c>
    </row>
    <row r="1671" spans="1:5">
      <c r="A1671">
        <v>8</v>
      </c>
      <c r="B1671" t="s">
        <v>76</v>
      </c>
      <c r="C1671" t="s">
        <v>203</v>
      </c>
      <c r="D1671" t="s">
        <v>352</v>
      </c>
      <c r="E1671">
        <v>0</v>
      </c>
    </row>
    <row r="1672" spans="1:5">
      <c r="A1672">
        <v>8</v>
      </c>
      <c r="B1672" t="s">
        <v>76</v>
      </c>
      <c r="C1672" t="s">
        <v>189</v>
      </c>
      <c r="D1672" t="s">
        <v>343</v>
      </c>
      <c r="E1672">
        <v>43</v>
      </c>
    </row>
    <row r="1673" spans="1:5">
      <c r="A1673">
        <v>8</v>
      </c>
      <c r="B1673" t="s">
        <v>76</v>
      </c>
      <c r="C1673" t="s">
        <v>185</v>
      </c>
      <c r="E1673">
        <v>0</v>
      </c>
    </row>
    <row r="1674" spans="1:5">
      <c r="A1674">
        <v>9</v>
      </c>
      <c r="B1674" t="s">
        <v>76</v>
      </c>
      <c r="C1674" t="s">
        <v>195</v>
      </c>
      <c r="E1674">
        <v>0</v>
      </c>
    </row>
    <row r="1675" spans="1:5">
      <c r="A1675">
        <v>9</v>
      </c>
      <c r="B1675" t="s">
        <v>76</v>
      </c>
      <c r="C1675" t="s">
        <v>187</v>
      </c>
      <c r="D1675" t="s">
        <v>344</v>
      </c>
      <c r="E1675">
        <v>42</v>
      </c>
    </row>
    <row r="1676" spans="1:5">
      <c r="A1676">
        <v>9</v>
      </c>
      <c r="B1676" t="s">
        <v>76</v>
      </c>
      <c r="C1676" t="s">
        <v>199</v>
      </c>
      <c r="D1676" t="s">
        <v>346</v>
      </c>
      <c r="E1676">
        <v>28</v>
      </c>
    </row>
    <row r="1677" spans="1:5">
      <c r="A1677">
        <v>9</v>
      </c>
      <c r="B1677" t="s">
        <v>76</v>
      </c>
      <c r="C1677" t="s">
        <v>189</v>
      </c>
      <c r="D1677" t="s">
        <v>345</v>
      </c>
      <c r="E1677">
        <v>44</v>
      </c>
    </row>
    <row r="1678" spans="1:5">
      <c r="A1678">
        <v>9</v>
      </c>
      <c r="B1678" t="s">
        <v>76</v>
      </c>
      <c r="C1678" t="s">
        <v>197</v>
      </c>
      <c r="D1678" t="s">
        <v>358</v>
      </c>
      <c r="E1678">
        <v>17</v>
      </c>
    </row>
    <row r="1679" spans="1:5">
      <c r="A1679">
        <v>9</v>
      </c>
      <c r="B1679" t="s">
        <v>76</v>
      </c>
      <c r="C1679" t="s">
        <v>201</v>
      </c>
      <c r="D1679" t="s">
        <v>354</v>
      </c>
      <c r="E1679">
        <v>23</v>
      </c>
    </row>
    <row r="1680" spans="1:5">
      <c r="A1680">
        <v>9</v>
      </c>
      <c r="B1680" t="s">
        <v>76</v>
      </c>
      <c r="C1680" t="s">
        <v>185</v>
      </c>
      <c r="E1680">
        <v>0</v>
      </c>
    </row>
    <row r="1681" spans="1:5">
      <c r="A1681">
        <v>9</v>
      </c>
      <c r="B1681" t="s">
        <v>76</v>
      </c>
      <c r="C1681" t="s">
        <v>183</v>
      </c>
      <c r="D1681" t="s">
        <v>355</v>
      </c>
      <c r="E1681">
        <v>20</v>
      </c>
    </row>
    <row r="1682" spans="1:5">
      <c r="A1682">
        <v>9</v>
      </c>
      <c r="B1682" t="s">
        <v>76</v>
      </c>
      <c r="C1682" t="s">
        <v>203</v>
      </c>
      <c r="D1682" t="s">
        <v>359</v>
      </c>
      <c r="E1682">
        <v>0</v>
      </c>
    </row>
    <row r="1683" spans="1:5">
      <c r="A1683">
        <v>9</v>
      </c>
      <c r="B1683" t="s">
        <v>76</v>
      </c>
      <c r="C1683" t="s">
        <v>191</v>
      </c>
      <c r="D1683" t="s">
        <v>343</v>
      </c>
      <c r="E1683">
        <v>37.5</v>
      </c>
    </row>
    <row r="1684" spans="1:5">
      <c r="A1684">
        <v>9</v>
      </c>
      <c r="B1684" t="s">
        <v>76</v>
      </c>
      <c r="C1684" t="s">
        <v>193</v>
      </c>
      <c r="D1684" t="s">
        <v>342</v>
      </c>
      <c r="E1684">
        <v>1</v>
      </c>
    </row>
    <row r="1685" spans="1:5">
      <c r="A1685">
        <v>10</v>
      </c>
      <c r="B1685" t="s">
        <v>76</v>
      </c>
      <c r="C1685" t="s">
        <v>193</v>
      </c>
      <c r="D1685" t="s">
        <v>314</v>
      </c>
      <c r="E1685">
        <v>12</v>
      </c>
    </row>
    <row r="1686" spans="1:5">
      <c r="A1686">
        <v>10</v>
      </c>
      <c r="B1686" t="s">
        <v>76</v>
      </c>
      <c r="C1686" t="s">
        <v>191</v>
      </c>
      <c r="D1686" t="s">
        <v>347</v>
      </c>
      <c r="E1686">
        <v>38.5</v>
      </c>
    </row>
    <row r="1687" spans="1:5">
      <c r="A1687">
        <v>10</v>
      </c>
      <c r="B1687" t="s">
        <v>76</v>
      </c>
      <c r="C1687" t="s">
        <v>203</v>
      </c>
      <c r="D1687" t="s">
        <v>359</v>
      </c>
      <c r="E1687">
        <v>0</v>
      </c>
    </row>
    <row r="1688" spans="1:5">
      <c r="A1688">
        <v>10</v>
      </c>
      <c r="B1688" t="s">
        <v>76</v>
      </c>
      <c r="C1688" t="s">
        <v>199</v>
      </c>
      <c r="D1688" t="s">
        <v>360</v>
      </c>
      <c r="E1688">
        <v>30</v>
      </c>
    </row>
    <row r="1689" spans="1:5">
      <c r="A1689">
        <v>10</v>
      </c>
      <c r="B1689" t="s">
        <v>76</v>
      </c>
      <c r="C1689" t="s">
        <v>183</v>
      </c>
      <c r="D1689" t="s">
        <v>355</v>
      </c>
      <c r="E1689">
        <v>30</v>
      </c>
    </row>
    <row r="1690" spans="1:5">
      <c r="A1690">
        <v>10</v>
      </c>
      <c r="B1690" t="s">
        <v>76</v>
      </c>
      <c r="C1690" t="s">
        <v>197</v>
      </c>
      <c r="D1690" t="s">
        <v>356</v>
      </c>
      <c r="E1690">
        <v>27</v>
      </c>
    </row>
    <row r="1691" spans="1:5">
      <c r="A1691">
        <v>10</v>
      </c>
      <c r="B1691" t="s">
        <v>76</v>
      </c>
      <c r="C1691" t="s">
        <v>185</v>
      </c>
      <c r="D1691" t="s">
        <v>357</v>
      </c>
      <c r="E1691">
        <v>5</v>
      </c>
    </row>
    <row r="1692" spans="1:5">
      <c r="A1692">
        <v>10</v>
      </c>
      <c r="B1692" t="s">
        <v>76</v>
      </c>
      <c r="C1692" t="s">
        <v>189</v>
      </c>
      <c r="D1692" t="s">
        <v>343</v>
      </c>
      <c r="E1692">
        <v>34</v>
      </c>
    </row>
    <row r="1693" spans="1:5">
      <c r="A1693">
        <v>10</v>
      </c>
      <c r="B1693" t="s">
        <v>76</v>
      </c>
      <c r="C1693" t="s">
        <v>195</v>
      </c>
      <c r="D1693" t="s">
        <v>361</v>
      </c>
      <c r="E1693">
        <v>0</v>
      </c>
    </row>
    <row r="1694" spans="1:5">
      <c r="A1694">
        <v>10</v>
      </c>
      <c r="B1694" t="s">
        <v>76</v>
      </c>
      <c r="C1694" t="s">
        <v>187</v>
      </c>
      <c r="D1694" t="s">
        <v>344</v>
      </c>
      <c r="E1694">
        <v>32</v>
      </c>
    </row>
    <row r="1695" spans="1:5">
      <c r="A1695">
        <v>10</v>
      </c>
      <c r="B1695" t="s">
        <v>76</v>
      </c>
      <c r="C1695" t="s">
        <v>201</v>
      </c>
      <c r="D1695" t="s">
        <v>354</v>
      </c>
      <c r="E1695">
        <v>26</v>
      </c>
    </row>
    <row r="1696" spans="1:5">
      <c r="A1696">
        <v>11</v>
      </c>
      <c r="B1696" t="s">
        <v>76</v>
      </c>
      <c r="C1696" t="s">
        <v>191</v>
      </c>
      <c r="D1696" t="s">
        <v>347</v>
      </c>
      <c r="E1696">
        <v>46</v>
      </c>
    </row>
    <row r="1697" spans="1:5">
      <c r="A1697">
        <v>11</v>
      </c>
      <c r="B1697" t="s">
        <v>76</v>
      </c>
      <c r="C1697" t="s">
        <v>185</v>
      </c>
      <c r="E1697">
        <v>0</v>
      </c>
    </row>
    <row r="1698" spans="1:5">
      <c r="A1698">
        <v>11</v>
      </c>
      <c r="B1698" t="s">
        <v>76</v>
      </c>
      <c r="C1698" t="s">
        <v>203</v>
      </c>
      <c r="D1698" t="s">
        <v>361</v>
      </c>
      <c r="E1698">
        <v>0</v>
      </c>
    </row>
    <row r="1699" spans="1:5">
      <c r="A1699">
        <v>11</v>
      </c>
      <c r="B1699" t="s">
        <v>76</v>
      </c>
      <c r="C1699" t="s">
        <v>195</v>
      </c>
      <c r="D1699" t="s">
        <v>342</v>
      </c>
      <c r="E1699">
        <v>0</v>
      </c>
    </row>
    <row r="1700" spans="1:5">
      <c r="A1700">
        <v>11</v>
      </c>
      <c r="B1700" t="s">
        <v>76</v>
      </c>
      <c r="C1700" t="s">
        <v>193</v>
      </c>
      <c r="D1700" t="s">
        <v>314</v>
      </c>
      <c r="E1700">
        <v>0</v>
      </c>
    </row>
    <row r="1701" spans="1:5">
      <c r="A1701">
        <v>11</v>
      </c>
      <c r="B1701" t="s">
        <v>76</v>
      </c>
      <c r="C1701" t="s">
        <v>199</v>
      </c>
      <c r="D1701" t="s">
        <v>360</v>
      </c>
      <c r="E1701">
        <v>9</v>
      </c>
    </row>
    <row r="1702" spans="1:5">
      <c r="A1702">
        <v>11</v>
      </c>
      <c r="B1702" t="s">
        <v>76</v>
      </c>
      <c r="C1702" t="s">
        <v>183</v>
      </c>
      <c r="D1702" t="s">
        <v>355</v>
      </c>
      <c r="E1702">
        <v>6</v>
      </c>
    </row>
    <row r="1703" spans="1:5">
      <c r="A1703">
        <v>11</v>
      </c>
      <c r="B1703" t="s">
        <v>76</v>
      </c>
      <c r="C1703" t="s">
        <v>197</v>
      </c>
      <c r="D1703" t="s">
        <v>356</v>
      </c>
      <c r="E1703">
        <v>34</v>
      </c>
    </row>
    <row r="1704" spans="1:5">
      <c r="A1704">
        <v>11</v>
      </c>
      <c r="B1704" t="s">
        <v>76</v>
      </c>
      <c r="C1704" t="s">
        <v>187</v>
      </c>
      <c r="D1704" t="s">
        <v>344</v>
      </c>
      <c r="E1704">
        <v>6</v>
      </c>
    </row>
    <row r="1705" spans="1:5">
      <c r="A1705">
        <v>11</v>
      </c>
      <c r="B1705" t="s">
        <v>76</v>
      </c>
      <c r="C1705" t="s">
        <v>189</v>
      </c>
      <c r="D1705" t="s">
        <v>343</v>
      </c>
      <c r="E1705">
        <v>33</v>
      </c>
    </row>
    <row r="1706" spans="1:5">
      <c r="A1706">
        <v>11</v>
      </c>
      <c r="B1706" t="s">
        <v>76</v>
      </c>
      <c r="C1706" t="s">
        <v>201</v>
      </c>
      <c r="D1706" t="s">
        <v>354</v>
      </c>
      <c r="E1706">
        <v>29</v>
      </c>
    </row>
    <row r="1707" spans="1:5">
      <c r="A1707">
        <v>12</v>
      </c>
      <c r="B1707" t="s">
        <v>76</v>
      </c>
      <c r="C1707" t="s">
        <v>183</v>
      </c>
      <c r="D1707" t="s">
        <v>355</v>
      </c>
      <c r="E1707">
        <v>36</v>
      </c>
    </row>
    <row r="1708" spans="1:5">
      <c r="A1708">
        <v>12</v>
      </c>
      <c r="B1708" t="s">
        <v>76</v>
      </c>
      <c r="C1708" t="s">
        <v>195</v>
      </c>
      <c r="D1708" t="s">
        <v>342</v>
      </c>
      <c r="E1708">
        <v>0</v>
      </c>
    </row>
    <row r="1709" spans="1:5">
      <c r="A1709">
        <v>12</v>
      </c>
      <c r="B1709" t="s">
        <v>76</v>
      </c>
      <c r="C1709" t="s">
        <v>197</v>
      </c>
      <c r="D1709" t="s">
        <v>356</v>
      </c>
      <c r="E1709">
        <v>28</v>
      </c>
    </row>
    <row r="1710" spans="1:5">
      <c r="A1710">
        <v>12</v>
      </c>
      <c r="B1710" t="s">
        <v>76</v>
      </c>
      <c r="C1710" t="s">
        <v>201</v>
      </c>
      <c r="D1710" t="s">
        <v>346</v>
      </c>
      <c r="E1710">
        <v>23</v>
      </c>
    </row>
    <row r="1711" spans="1:5">
      <c r="A1711">
        <v>12</v>
      </c>
      <c r="B1711" t="s">
        <v>76</v>
      </c>
      <c r="C1711" t="s">
        <v>203</v>
      </c>
      <c r="D1711" t="s">
        <v>354</v>
      </c>
      <c r="E1711">
        <v>0</v>
      </c>
    </row>
    <row r="1712" spans="1:5">
      <c r="A1712">
        <v>12</v>
      </c>
      <c r="B1712" t="s">
        <v>76</v>
      </c>
      <c r="C1712" t="s">
        <v>191</v>
      </c>
      <c r="D1712" t="s">
        <v>343</v>
      </c>
      <c r="E1712">
        <v>37</v>
      </c>
    </row>
    <row r="1713" spans="1:5">
      <c r="A1713">
        <v>12</v>
      </c>
      <c r="B1713" t="s">
        <v>76</v>
      </c>
      <c r="C1713" t="s">
        <v>189</v>
      </c>
      <c r="D1713" t="s">
        <v>361</v>
      </c>
      <c r="E1713">
        <v>33</v>
      </c>
    </row>
    <row r="1714" spans="1:5">
      <c r="A1714">
        <v>12</v>
      </c>
      <c r="B1714" t="s">
        <v>76</v>
      </c>
      <c r="C1714" t="s">
        <v>199</v>
      </c>
      <c r="D1714" t="s">
        <v>347</v>
      </c>
      <c r="E1714">
        <v>24</v>
      </c>
    </row>
    <row r="1715" spans="1:5">
      <c r="A1715">
        <v>12</v>
      </c>
      <c r="B1715" t="s">
        <v>76</v>
      </c>
      <c r="C1715" t="s">
        <v>193</v>
      </c>
      <c r="D1715" t="s">
        <v>314</v>
      </c>
      <c r="E1715">
        <v>7</v>
      </c>
    </row>
    <row r="1716" spans="1:5">
      <c r="A1716">
        <v>12</v>
      </c>
      <c r="B1716" t="s">
        <v>76</v>
      </c>
      <c r="C1716" t="s">
        <v>187</v>
      </c>
      <c r="D1716" t="s">
        <v>344</v>
      </c>
      <c r="E1716">
        <v>19</v>
      </c>
    </row>
    <row r="1717" spans="1:5">
      <c r="A1717">
        <v>12</v>
      </c>
      <c r="B1717" t="s">
        <v>76</v>
      </c>
      <c r="C1717" t="s">
        <v>185</v>
      </c>
      <c r="D1717" t="s">
        <v>358</v>
      </c>
      <c r="E1717">
        <v>5</v>
      </c>
    </row>
    <row r="1718" spans="1:5">
      <c r="A1718">
        <v>13</v>
      </c>
      <c r="B1718" t="s">
        <v>76</v>
      </c>
      <c r="C1718" t="s">
        <v>201</v>
      </c>
      <c r="D1718" t="s">
        <v>346</v>
      </c>
      <c r="E1718">
        <v>25</v>
      </c>
    </row>
    <row r="1719" spans="1:5">
      <c r="A1719">
        <v>13</v>
      </c>
      <c r="B1719" t="s">
        <v>76</v>
      </c>
      <c r="C1719" t="s">
        <v>197</v>
      </c>
      <c r="D1719" t="s">
        <v>360</v>
      </c>
      <c r="E1719">
        <v>25</v>
      </c>
    </row>
    <row r="1720" spans="1:5">
      <c r="A1720">
        <v>13</v>
      </c>
      <c r="B1720" t="s">
        <v>76</v>
      </c>
      <c r="C1720" t="s">
        <v>191</v>
      </c>
      <c r="D1720" t="s">
        <v>343</v>
      </c>
      <c r="E1720">
        <v>36.5</v>
      </c>
    </row>
    <row r="1721" spans="1:5">
      <c r="A1721">
        <v>13</v>
      </c>
      <c r="B1721" t="s">
        <v>76</v>
      </c>
      <c r="C1721" t="s">
        <v>199</v>
      </c>
      <c r="D1721" t="s">
        <v>354</v>
      </c>
      <c r="E1721">
        <v>21</v>
      </c>
    </row>
    <row r="1722" spans="1:5">
      <c r="A1722">
        <v>13</v>
      </c>
      <c r="B1722" t="s">
        <v>76</v>
      </c>
      <c r="C1722" t="s">
        <v>189</v>
      </c>
      <c r="D1722" t="s">
        <v>345</v>
      </c>
      <c r="E1722">
        <v>28</v>
      </c>
    </row>
    <row r="1723" spans="1:5">
      <c r="A1723">
        <v>13</v>
      </c>
      <c r="B1723" t="s">
        <v>76</v>
      </c>
      <c r="C1723" t="s">
        <v>195</v>
      </c>
      <c r="D1723" t="s">
        <v>342</v>
      </c>
      <c r="E1723">
        <v>0</v>
      </c>
    </row>
    <row r="1724" spans="1:5">
      <c r="A1724">
        <v>13</v>
      </c>
      <c r="B1724" t="s">
        <v>76</v>
      </c>
      <c r="C1724" t="s">
        <v>187</v>
      </c>
      <c r="D1724" t="s">
        <v>344</v>
      </c>
      <c r="E1724">
        <v>30</v>
      </c>
    </row>
    <row r="1725" spans="1:5">
      <c r="A1725">
        <v>13</v>
      </c>
      <c r="B1725" t="s">
        <v>76</v>
      </c>
      <c r="C1725" t="s">
        <v>193</v>
      </c>
      <c r="D1725" t="s">
        <v>314</v>
      </c>
      <c r="E1725">
        <v>13</v>
      </c>
    </row>
    <row r="1726" spans="1:5">
      <c r="A1726">
        <v>13</v>
      </c>
      <c r="B1726" t="s">
        <v>76</v>
      </c>
      <c r="C1726" t="s">
        <v>183</v>
      </c>
      <c r="D1726" t="s">
        <v>355</v>
      </c>
      <c r="E1726">
        <v>8</v>
      </c>
    </row>
    <row r="1727" spans="1:5">
      <c r="A1727">
        <v>13</v>
      </c>
      <c r="B1727" t="s">
        <v>76</v>
      </c>
      <c r="C1727" t="s">
        <v>203</v>
      </c>
      <c r="D1727" t="s">
        <v>358</v>
      </c>
      <c r="E1727">
        <v>0</v>
      </c>
    </row>
    <row r="1728" spans="1:5">
      <c r="A1728">
        <v>13</v>
      </c>
      <c r="B1728" t="s">
        <v>76</v>
      </c>
      <c r="C1728" t="s">
        <v>185</v>
      </c>
      <c r="E1728">
        <v>0</v>
      </c>
    </row>
    <row r="1729" spans="1:5">
      <c r="A1729">
        <v>14</v>
      </c>
      <c r="B1729" t="s">
        <v>76</v>
      </c>
      <c r="C1729" t="s">
        <v>201</v>
      </c>
      <c r="D1729" t="s">
        <v>361</v>
      </c>
      <c r="E1729">
        <v>24</v>
      </c>
    </row>
    <row r="1730" spans="1:5">
      <c r="A1730">
        <v>14</v>
      </c>
      <c r="B1730" t="s">
        <v>76</v>
      </c>
      <c r="C1730" t="s">
        <v>199</v>
      </c>
      <c r="D1730" t="s">
        <v>356</v>
      </c>
      <c r="E1730">
        <v>21</v>
      </c>
    </row>
    <row r="1731" spans="1:5">
      <c r="A1731">
        <v>14</v>
      </c>
      <c r="B1731" t="s">
        <v>76</v>
      </c>
      <c r="C1731" t="s">
        <v>203</v>
      </c>
      <c r="E1731">
        <v>0</v>
      </c>
    </row>
    <row r="1732" spans="1:5">
      <c r="A1732">
        <v>14</v>
      </c>
      <c r="B1732" t="s">
        <v>76</v>
      </c>
      <c r="C1732" t="s">
        <v>191</v>
      </c>
      <c r="D1732" t="s">
        <v>349</v>
      </c>
      <c r="E1732">
        <v>35</v>
      </c>
    </row>
    <row r="1733" spans="1:5">
      <c r="A1733">
        <v>14</v>
      </c>
      <c r="B1733" t="s">
        <v>76</v>
      </c>
      <c r="C1733" t="s">
        <v>187</v>
      </c>
      <c r="E1733">
        <v>0</v>
      </c>
    </row>
    <row r="1734" spans="1:5">
      <c r="A1734">
        <v>14</v>
      </c>
      <c r="B1734" t="s">
        <v>76</v>
      </c>
      <c r="C1734" t="s">
        <v>185</v>
      </c>
      <c r="D1734" t="s">
        <v>358</v>
      </c>
      <c r="E1734">
        <v>0</v>
      </c>
    </row>
    <row r="1735" spans="1:5">
      <c r="A1735">
        <v>14</v>
      </c>
      <c r="B1735" t="s">
        <v>76</v>
      </c>
      <c r="C1735" t="s">
        <v>195</v>
      </c>
      <c r="E1735">
        <v>0</v>
      </c>
    </row>
    <row r="1736" spans="1:5">
      <c r="A1736">
        <v>14</v>
      </c>
      <c r="B1736" t="s">
        <v>76</v>
      </c>
      <c r="C1736" t="s">
        <v>183</v>
      </c>
      <c r="E1736">
        <v>0</v>
      </c>
    </row>
    <row r="1737" spans="1:5">
      <c r="A1737">
        <v>14</v>
      </c>
      <c r="B1737" t="s">
        <v>76</v>
      </c>
      <c r="C1737" t="s">
        <v>193</v>
      </c>
      <c r="D1737" t="s">
        <v>314</v>
      </c>
      <c r="E1737">
        <v>7</v>
      </c>
    </row>
    <row r="1738" spans="1:5">
      <c r="A1738">
        <v>14</v>
      </c>
      <c r="B1738" t="s">
        <v>76</v>
      </c>
      <c r="C1738" t="s">
        <v>189</v>
      </c>
      <c r="D1738" t="s">
        <v>345</v>
      </c>
      <c r="E1738">
        <v>8</v>
      </c>
    </row>
    <row r="1739" spans="1:5">
      <c r="A1739">
        <v>14</v>
      </c>
      <c r="B1739" t="s">
        <v>76</v>
      </c>
      <c r="C1739" t="s">
        <v>197</v>
      </c>
      <c r="D1739" t="s">
        <v>347</v>
      </c>
      <c r="E1739">
        <v>40</v>
      </c>
    </row>
    <row r="1740" spans="1:5">
      <c r="A1740">
        <v>15</v>
      </c>
      <c r="B1740" t="s">
        <v>76</v>
      </c>
      <c r="C1740" t="s">
        <v>185</v>
      </c>
      <c r="E1740">
        <v>0</v>
      </c>
    </row>
    <row r="1741" spans="1:5">
      <c r="A1741">
        <v>15</v>
      </c>
      <c r="B1741" t="s">
        <v>76</v>
      </c>
      <c r="C1741" t="s">
        <v>199</v>
      </c>
      <c r="D1741" t="s">
        <v>356</v>
      </c>
      <c r="E1741">
        <v>12</v>
      </c>
    </row>
    <row r="1742" spans="1:5">
      <c r="A1742">
        <v>15</v>
      </c>
      <c r="B1742" t="s">
        <v>76</v>
      </c>
      <c r="C1742" t="s">
        <v>187</v>
      </c>
      <c r="D1742" t="s">
        <v>344</v>
      </c>
      <c r="E1742">
        <v>19</v>
      </c>
    </row>
    <row r="1743" spans="1:5">
      <c r="A1743">
        <v>15</v>
      </c>
      <c r="B1743" t="s">
        <v>76</v>
      </c>
      <c r="C1743" t="s">
        <v>183</v>
      </c>
      <c r="D1743" t="s">
        <v>355</v>
      </c>
      <c r="E1743">
        <v>42</v>
      </c>
    </row>
    <row r="1744" spans="1:5">
      <c r="A1744">
        <v>15</v>
      </c>
      <c r="B1744" t="s">
        <v>76</v>
      </c>
      <c r="C1744" t="s">
        <v>195</v>
      </c>
      <c r="D1744" t="s">
        <v>348</v>
      </c>
      <c r="E1744">
        <v>0</v>
      </c>
    </row>
    <row r="1745" spans="1:5">
      <c r="A1745">
        <v>15</v>
      </c>
      <c r="B1745" t="s">
        <v>76</v>
      </c>
      <c r="C1745" t="s">
        <v>189</v>
      </c>
      <c r="D1745" t="s">
        <v>343</v>
      </c>
      <c r="E1745">
        <v>40</v>
      </c>
    </row>
    <row r="1746" spans="1:5">
      <c r="A1746">
        <v>15</v>
      </c>
      <c r="B1746" t="s">
        <v>76</v>
      </c>
      <c r="C1746" t="s">
        <v>197</v>
      </c>
      <c r="D1746" t="s">
        <v>360</v>
      </c>
      <c r="E1746">
        <v>11</v>
      </c>
    </row>
    <row r="1747" spans="1:5">
      <c r="A1747">
        <v>15</v>
      </c>
      <c r="B1747" t="s">
        <v>76</v>
      </c>
      <c r="C1747" t="s">
        <v>191</v>
      </c>
      <c r="D1747" t="s">
        <v>347</v>
      </c>
      <c r="E1747">
        <v>21.5</v>
      </c>
    </row>
    <row r="1748" spans="1:5">
      <c r="A1748">
        <v>15</v>
      </c>
      <c r="B1748" t="s">
        <v>76</v>
      </c>
      <c r="C1748" t="s">
        <v>201</v>
      </c>
      <c r="D1748" t="s">
        <v>346</v>
      </c>
      <c r="E1748">
        <v>18</v>
      </c>
    </row>
    <row r="1749" spans="1:5">
      <c r="A1749">
        <v>15</v>
      </c>
      <c r="B1749" t="s">
        <v>76</v>
      </c>
      <c r="C1749" t="s">
        <v>193</v>
      </c>
      <c r="D1749" t="s">
        <v>342</v>
      </c>
      <c r="E1749">
        <v>0</v>
      </c>
    </row>
    <row r="1750" spans="1:5">
      <c r="A1750">
        <v>15</v>
      </c>
      <c r="B1750" t="s">
        <v>76</v>
      </c>
      <c r="C1750" t="s">
        <v>203</v>
      </c>
      <c r="D1750" t="s">
        <v>354</v>
      </c>
      <c r="E1750">
        <v>0</v>
      </c>
    </row>
    <row r="1751" spans="1:5">
      <c r="A1751">
        <v>16</v>
      </c>
      <c r="B1751" t="s">
        <v>76</v>
      </c>
      <c r="C1751" t="s">
        <v>199</v>
      </c>
      <c r="D1751" t="s">
        <v>356</v>
      </c>
      <c r="E1751">
        <v>22</v>
      </c>
    </row>
    <row r="1752" spans="1:5">
      <c r="A1752">
        <v>16</v>
      </c>
      <c r="B1752" t="s">
        <v>76</v>
      </c>
      <c r="C1752" t="s">
        <v>201</v>
      </c>
      <c r="D1752" t="s">
        <v>346</v>
      </c>
      <c r="E1752">
        <v>26</v>
      </c>
    </row>
    <row r="1753" spans="1:5">
      <c r="A1753">
        <v>16</v>
      </c>
      <c r="B1753" t="s">
        <v>76</v>
      </c>
      <c r="C1753" t="s">
        <v>193</v>
      </c>
      <c r="D1753" t="s">
        <v>348</v>
      </c>
      <c r="E1753">
        <v>12</v>
      </c>
    </row>
    <row r="1754" spans="1:5">
      <c r="A1754">
        <v>16</v>
      </c>
      <c r="B1754" t="s">
        <v>76</v>
      </c>
      <c r="C1754" t="s">
        <v>191</v>
      </c>
      <c r="D1754" t="s">
        <v>361</v>
      </c>
      <c r="E1754">
        <v>36.5</v>
      </c>
    </row>
    <row r="1755" spans="1:5">
      <c r="A1755">
        <v>16</v>
      </c>
      <c r="B1755" t="s">
        <v>76</v>
      </c>
      <c r="C1755" t="s">
        <v>183</v>
      </c>
      <c r="D1755" t="s">
        <v>355</v>
      </c>
      <c r="E1755">
        <v>40</v>
      </c>
    </row>
    <row r="1756" spans="1:5">
      <c r="A1756">
        <v>16</v>
      </c>
      <c r="B1756" t="s">
        <v>76</v>
      </c>
      <c r="C1756" t="s">
        <v>197</v>
      </c>
      <c r="D1756" t="s">
        <v>347</v>
      </c>
      <c r="E1756">
        <v>16</v>
      </c>
    </row>
    <row r="1757" spans="1:5">
      <c r="A1757">
        <v>16</v>
      </c>
      <c r="B1757" t="s">
        <v>76</v>
      </c>
      <c r="C1757" t="s">
        <v>187</v>
      </c>
      <c r="D1757" t="s">
        <v>344</v>
      </c>
      <c r="E1757">
        <v>28</v>
      </c>
    </row>
    <row r="1758" spans="1:5">
      <c r="A1758">
        <v>16</v>
      </c>
      <c r="B1758" t="s">
        <v>76</v>
      </c>
      <c r="C1758" t="s">
        <v>195</v>
      </c>
      <c r="E1758">
        <v>0</v>
      </c>
    </row>
    <row r="1759" spans="1:5">
      <c r="A1759">
        <v>16</v>
      </c>
      <c r="B1759" t="s">
        <v>76</v>
      </c>
      <c r="C1759" t="s">
        <v>185</v>
      </c>
      <c r="E1759">
        <v>0</v>
      </c>
    </row>
    <row r="1760" spans="1:5">
      <c r="A1760">
        <v>16</v>
      </c>
      <c r="B1760" t="s">
        <v>76</v>
      </c>
      <c r="C1760" t="s">
        <v>189</v>
      </c>
      <c r="D1760" t="s">
        <v>354</v>
      </c>
      <c r="E1760">
        <v>20</v>
      </c>
    </row>
    <row r="1761" spans="1:5">
      <c r="A1761">
        <v>16</v>
      </c>
      <c r="B1761" t="s">
        <v>76</v>
      </c>
      <c r="C1761" t="s">
        <v>203</v>
      </c>
      <c r="E1761">
        <v>0</v>
      </c>
    </row>
    <row r="1762" spans="1:5">
      <c r="A1762">
        <v>17</v>
      </c>
      <c r="B1762" t="s">
        <v>76</v>
      </c>
      <c r="C1762" t="s">
        <v>191</v>
      </c>
      <c r="D1762" t="s">
        <v>361</v>
      </c>
      <c r="E1762">
        <v>32</v>
      </c>
    </row>
    <row r="1763" spans="1:5">
      <c r="A1763">
        <v>17</v>
      </c>
      <c r="B1763" t="s">
        <v>76</v>
      </c>
      <c r="C1763" t="s">
        <v>183</v>
      </c>
      <c r="D1763" t="s">
        <v>355</v>
      </c>
      <c r="E1763">
        <v>40</v>
      </c>
    </row>
    <row r="1764" spans="1:5">
      <c r="A1764">
        <v>17</v>
      </c>
      <c r="B1764" t="s">
        <v>76</v>
      </c>
      <c r="C1764" t="s">
        <v>189</v>
      </c>
      <c r="D1764" t="s">
        <v>345</v>
      </c>
      <c r="E1764">
        <v>19</v>
      </c>
    </row>
    <row r="1765" spans="1:5">
      <c r="A1765">
        <v>17</v>
      </c>
      <c r="B1765" t="s">
        <v>76</v>
      </c>
      <c r="C1765" t="s">
        <v>193</v>
      </c>
      <c r="D1765" t="s">
        <v>348</v>
      </c>
      <c r="E1765">
        <v>19</v>
      </c>
    </row>
    <row r="1766" spans="1:5">
      <c r="A1766">
        <v>17</v>
      </c>
      <c r="B1766" t="s">
        <v>76</v>
      </c>
      <c r="C1766" t="s">
        <v>187</v>
      </c>
      <c r="D1766" t="s">
        <v>344</v>
      </c>
      <c r="E1766">
        <v>13</v>
      </c>
    </row>
    <row r="1767" spans="1:5">
      <c r="A1767">
        <v>17</v>
      </c>
      <c r="B1767" t="s">
        <v>76</v>
      </c>
      <c r="C1767" t="s">
        <v>195</v>
      </c>
      <c r="D1767" t="s">
        <v>342</v>
      </c>
      <c r="E1767">
        <v>0</v>
      </c>
    </row>
    <row r="1768" spans="1:5">
      <c r="A1768">
        <v>17</v>
      </c>
      <c r="B1768" t="s">
        <v>76</v>
      </c>
      <c r="C1768" t="s">
        <v>185</v>
      </c>
      <c r="D1768" t="s">
        <v>358</v>
      </c>
      <c r="E1768">
        <v>5</v>
      </c>
    </row>
    <row r="1769" spans="1:5">
      <c r="A1769">
        <v>17</v>
      </c>
      <c r="B1769" t="s">
        <v>76</v>
      </c>
      <c r="C1769" t="s">
        <v>203</v>
      </c>
      <c r="D1769" t="s">
        <v>360</v>
      </c>
      <c r="E1769">
        <v>0</v>
      </c>
    </row>
    <row r="1770" spans="1:5">
      <c r="A1770">
        <v>17</v>
      </c>
      <c r="B1770" t="s">
        <v>76</v>
      </c>
      <c r="C1770" t="s">
        <v>199</v>
      </c>
      <c r="D1770" t="s">
        <v>356</v>
      </c>
      <c r="E1770">
        <v>33</v>
      </c>
    </row>
    <row r="1771" spans="1:5">
      <c r="A1771">
        <v>17</v>
      </c>
      <c r="B1771" t="s">
        <v>76</v>
      </c>
      <c r="C1771" t="s">
        <v>201</v>
      </c>
      <c r="D1771" t="s">
        <v>346</v>
      </c>
      <c r="E1771">
        <v>25</v>
      </c>
    </row>
    <row r="1772" spans="1:5">
      <c r="A1772">
        <v>17</v>
      </c>
      <c r="B1772" t="s">
        <v>76</v>
      </c>
      <c r="C1772" t="s">
        <v>197</v>
      </c>
      <c r="D1772" t="s">
        <v>354</v>
      </c>
      <c r="E1772">
        <v>22</v>
      </c>
    </row>
    <row r="1773" spans="1:5">
      <c r="A1773">
        <v>18</v>
      </c>
      <c r="B1773" t="s">
        <v>76</v>
      </c>
      <c r="C1773" t="s">
        <v>187</v>
      </c>
      <c r="D1773" t="s">
        <v>344</v>
      </c>
      <c r="E1773">
        <v>19</v>
      </c>
    </row>
    <row r="1774" spans="1:5">
      <c r="A1774">
        <v>18</v>
      </c>
      <c r="B1774" t="s">
        <v>76</v>
      </c>
      <c r="C1774" t="s">
        <v>195</v>
      </c>
      <c r="D1774" t="s">
        <v>349</v>
      </c>
      <c r="E1774">
        <v>0</v>
      </c>
    </row>
    <row r="1775" spans="1:5">
      <c r="A1775">
        <v>18</v>
      </c>
      <c r="B1775" t="s">
        <v>76</v>
      </c>
      <c r="C1775" t="s">
        <v>199</v>
      </c>
      <c r="D1775" t="s">
        <v>356</v>
      </c>
      <c r="E1775">
        <v>17</v>
      </c>
    </row>
    <row r="1776" spans="1:5">
      <c r="A1776">
        <v>18</v>
      </c>
      <c r="B1776" t="s">
        <v>76</v>
      </c>
      <c r="C1776" t="s">
        <v>185</v>
      </c>
      <c r="D1776" t="s">
        <v>358</v>
      </c>
      <c r="E1776">
        <v>5</v>
      </c>
    </row>
    <row r="1777" spans="1:5">
      <c r="A1777">
        <v>18</v>
      </c>
      <c r="B1777" t="s">
        <v>76</v>
      </c>
      <c r="C1777" t="s">
        <v>189</v>
      </c>
      <c r="D1777" t="s">
        <v>361</v>
      </c>
      <c r="E1777">
        <v>24</v>
      </c>
    </row>
    <row r="1778" spans="1:5">
      <c r="A1778">
        <v>18</v>
      </c>
      <c r="B1778" t="s">
        <v>76</v>
      </c>
      <c r="C1778" t="s">
        <v>191</v>
      </c>
      <c r="D1778" t="s">
        <v>343</v>
      </c>
      <c r="E1778">
        <v>35.5</v>
      </c>
    </row>
    <row r="1779" spans="1:5">
      <c r="A1779">
        <v>18</v>
      </c>
      <c r="B1779" t="s">
        <v>76</v>
      </c>
      <c r="C1779" t="s">
        <v>203</v>
      </c>
      <c r="D1779" t="s">
        <v>360</v>
      </c>
      <c r="E1779">
        <v>0</v>
      </c>
    </row>
    <row r="1780" spans="1:5">
      <c r="A1780">
        <v>18</v>
      </c>
      <c r="B1780" t="s">
        <v>76</v>
      </c>
      <c r="C1780" t="s">
        <v>197</v>
      </c>
      <c r="D1780" t="s">
        <v>354</v>
      </c>
      <c r="E1780">
        <v>30</v>
      </c>
    </row>
    <row r="1781" spans="1:5">
      <c r="A1781">
        <v>18</v>
      </c>
      <c r="B1781" t="s">
        <v>76</v>
      </c>
      <c r="C1781" t="s">
        <v>193</v>
      </c>
      <c r="D1781" t="s">
        <v>348</v>
      </c>
      <c r="E1781">
        <v>6</v>
      </c>
    </row>
    <row r="1782" spans="1:5">
      <c r="A1782">
        <v>18</v>
      </c>
      <c r="B1782" t="s">
        <v>76</v>
      </c>
      <c r="C1782" t="s">
        <v>183</v>
      </c>
      <c r="D1782" t="s">
        <v>355</v>
      </c>
      <c r="E1782">
        <v>22</v>
      </c>
    </row>
    <row r="1783" spans="1:5">
      <c r="A1783">
        <v>18</v>
      </c>
      <c r="B1783" t="s">
        <v>76</v>
      </c>
      <c r="C1783" t="s">
        <v>201</v>
      </c>
      <c r="D1783" t="s">
        <v>346</v>
      </c>
      <c r="E1783">
        <v>29</v>
      </c>
    </row>
    <row r="1784" spans="1:5">
      <c r="A1784">
        <v>19</v>
      </c>
      <c r="B1784" t="s">
        <v>76</v>
      </c>
      <c r="C1784" t="s">
        <v>199</v>
      </c>
      <c r="D1784" t="s">
        <v>356</v>
      </c>
      <c r="E1784">
        <v>19</v>
      </c>
    </row>
    <row r="1785" spans="1:5">
      <c r="A1785">
        <v>19</v>
      </c>
      <c r="B1785" t="s">
        <v>76</v>
      </c>
      <c r="C1785" t="s">
        <v>195</v>
      </c>
      <c r="D1785" t="s">
        <v>349</v>
      </c>
      <c r="E1785">
        <v>0</v>
      </c>
    </row>
    <row r="1786" spans="1:5">
      <c r="A1786">
        <v>19</v>
      </c>
      <c r="B1786" t="s">
        <v>76</v>
      </c>
      <c r="C1786" t="s">
        <v>197</v>
      </c>
      <c r="D1786" t="s">
        <v>354</v>
      </c>
      <c r="E1786">
        <v>23</v>
      </c>
    </row>
    <row r="1787" spans="1:5">
      <c r="A1787">
        <v>19</v>
      </c>
      <c r="B1787" t="s">
        <v>76</v>
      </c>
      <c r="C1787" t="s">
        <v>189</v>
      </c>
      <c r="D1787" t="s">
        <v>361</v>
      </c>
      <c r="E1787">
        <v>25</v>
      </c>
    </row>
    <row r="1788" spans="1:5">
      <c r="A1788">
        <v>19</v>
      </c>
      <c r="B1788" t="s">
        <v>76</v>
      </c>
      <c r="C1788" t="s">
        <v>191</v>
      </c>
      <c r="D1788" t="s">
        <v>343</v>
      </c>
      <c r="E1788">
        <v>35.5</v>
      </c>
    </row>
    <row r="1789" spans="1:5">
      <c r="A1789">
        <v>19</v>
      </c>
      <c r="B1789" t="s">
        <v>76</v>
      </c>
      <c r="C1789" t="s">
        <v>185</v>
      </c>
      <c r="D1789" t="s">
        <v>358</v>
      </c>
      <c r="E1789">
        <v>5</v>
      </c>
    </row>
    <row r="1790" spans="1:5">
      <c r="A1790">
        <v>19</v>
      </c>
      <c r="B1790" t="s">
        <v>76</v>
      </c>
      <c r="C1790" t="s">
        <v>187</v>
      </c>
      <c r="D1790" t="s">
        <v>344</v>
      </c>
      <c r="E1790">
        <v>14</v>
      </c>
    </row>
    <row r="1791" spans="1:5">
      <c r="A1791">
        <v>19</v>
      </c>
      <c r="B1791" t="s">
        <v>76</v>
      </c>
      <c r="C1791" t="s">
        <v>193</v>
      </c>
      <c r="D1791" t="s">
        <v>314</v>
      </c>
      <c r="E1791">
        <v>18</v>
      </c>
    </row>
    <row r="1792" spans="1:5">
      <c r="A1792">
        <v>19</v>
      </c>
      <c r="B1792" t="s">
        <v>76</v>
      </c>
      <c r="C1792" t="s">
        <v>203</v>
      </c>
      <c r="D1792" t="s">
        <v>360</v>
      </c>
      <c r="E1792">
        <v>0</v>
      </c>
    </row>
    <row r="1793" spans="1:5">
      <c r="A1793">
        <v>19</v>
      </c>
      <c r="B1793" t="s">
        <v>76</v>
      </c>
      <c r="C1793" t="s">
        <v>183</v>
      </c>
      <c r="D1793" t="s">
        <v>355</v>
      </c>
      <c r="E1793">
        <v>28</v>
      </c>
    </row>
    <row r="1794" spans="1:5">
      <c r="A1794">
        <v>19</v>
      </c>
      <c r="B1794" t="s">
        <v>76</v>
      </c>
      <c r="C1794" t="s">
        <v>201</v>
      </c>
      <c r="D1794" t="s">
        <v>346</v>
      </c>
      <c r="E1794">
        <v>29</v>
      </c>
    </row>
    <row r="1795" spans="1:5">
      <c r="A1795">
        <v>1</v>
      </c>
      <c r="B1795" t="s">
        <v>164</v>
      </c>
      <c r="C1795" t="s">
        <v>187</v>
      </c>
      <c r="D1795" t="s">
        <v>362</v>
      </c>
      <c r="E1795">
        <v>18</v>
      </c>
    </row>
    <row r="1796" spans="1:5">
      <c r="A1796">
        <v>1</v>
      </c>
      <c r="B1796" t="s">
        <v>164</v>
      </c>
      <c r="C1796" t="s">
        <v>193</v>
      </c>
      <c r="D1796" t="s">
        <v>363</v>
      </c>
      <c r="E1796">
        <v>7</v>
      </c>
    </row>
    <row r="1797" spans="1:5">
      <c r="A1797">
        <v>1</v>
      </c>
      <c r="B1797" t="s">
        <v>164</v>
      </c>
      <c r="C1797" t="s">
        <v>199</v>
      </c>
      <c r="D1797" t="s">
        <v>364</v>
      </c>
      <c r="E1797">
        <v>22</v>
      </c>
    </row>
    <row r="1798" spans="1:5">
      <c r="A1798">
        <v>1</v>
      </c>
      <c r="B1798" t="s">
        <v>164</v>
      </c>
      <c r="C1798" t="s">
        <v>197</v>
      </c>
      <c r="D1798" t="s">
        <v>365</v>
      </c>
      <c r="E1798">
        <v>34</v>
      </c>
    </row>
    <row r="1799" spans="1:5">
      <c r="A1799">
        <v>1</v>
      </c>
      <c r="B1799" t="s">
        <v>164</v>
      </c>
      <c r="C1799" t="s">
        <v>203</v>
      </c>
      <c r="D1799" t="s">
        <v>366</v>
      </c>
      <c r="E1799">
        <v>0</v>
      </c>
    </row>
    <row r="1800" spans="1:5">
      <c r="A1800">
        <v>1</v>
      </c>
      <c r="B1800" t="s">
        <v>164</v>
      </c>
      <c r="C1800" t="s">
        <v>185</v>
      </c>
      <c r="D1800" t="s">
        <v>367</v>
      </c>
      <c r="E1800">
        <v>5</v>
      </c>
    </row>
    <row r="1801" spans="1:5">
      <c r="A1801">
        <v>1</v>
      </c>
      <c r="B1801" t="s">
        <v>164</v>
      </c>
      <c r="C1801" t="s">
        <v>201</v>
      </c>
      <c r="D1801" t="s">
        <v>368</v>
      </c>
      <c r="E1801">
        <v>32</v>
      </c>
    </row>
    <row r="1802" spans="1:5">
      <c r="A1802">
        <v>1</v>
      </c>
      <c r="B1802" t="s">
        <v>164</v>
      </c>
      <c r="C1802" t="s">
        <v>195</v>
      </c>
      <c r="D1802" t="s">
        <v>369</v>
      </c>
      <c r="E1802">
        <v>0</v>
      </c>
    </row>
    <row r="1803" spans="1:5">
      <c r="A1803">
        <v>1</v>
      </c>
      <c r="B1803" t="s">
        <v>164</v>
      </c>
      <c r="C1803" t="s">
        <v>183</v>
      </c>
      <c r="D1803" t="s">
        <v>370</v>
      </c>
      <c r="E1803">
        <v>20</v>
      </c>
    </row>
    <row r="1804" spans="1:5">
      <c r="A1804">
        <v>1</v>
      </c>
      <c r="B1804" t="s">
        <v>164</v>
      </c>
      <c r="C1804" t="s">
        <v>189</v>
      </c>
      <c r="D1804" t="s">
        <v>371</v>
      </c>
      <c r="E1804">
        <v>15</v>
      </c>
    </row>
    <row r="1805" spans="1:5">
      <c r="A1805">
        <v>1</v>
      </c>
      <c r="B1805" t="s">
        <v>164</v>
      </c>
      <c r="C1805" t="s">
        <v>191</v>
      </c>
      <c r="D1805" t="s">
        <v>372</v>
      </c>
      <c r="E1805">
        <v>25.5</v>
      </c>
    </row>
    <row r="1806" spans="1:5">
      <c r="A1806">
        <v>2</v>
      </c>
      <c r="B1806" t="s">
        <v>164</v>
      </c>
      <c r="C1806" t="s">
        <v>199</v>
      </c>
      <c r="D1806" t="s">
        <v>364</v>
      </c>
      <c r="E1806">
        <v>25</v>
      </c>
    </row>
    <row r="1807" spans="1:5">
      <c r="A1807">
        <v>2</v>
      </c>
      <c r="B1807" t="s">
        <v>164</v>
      </c>
      <c r="C1807" t="s">
        <v>203</v>
      </c>
      <c r="D1807" t="s">
        <v>373</v>
      </c>
      <c r="E1807">
        <v>0</v>
      </c>
    </row>
    <row r="1808" spans="1:5">
      <c r="A1808">
        <v>2</v>
      </c>
      <c r="B1808" t="s">
        <v>164</v>
      </c>
      <c r="C1808" t="s">
        <v>189</v>
      </c>
      <c r="D1808" t="s">
        <v>371</v>
      </c>
      <c r="E1808">
        <v>13</v>
      </c>
    </row>
    <row r="1809" spans="1:5">
      <c r="A1809">
        <v>2</v>
      </c>
      <c r="B1809" t="s">
        <v>164</v>
      </c>
      <c r="C1809" t="s">
        <v>191</v>
      </c>
      <c r="D1809" t="s">
        <v>365</v>
      </c>
      <c r="E1809">
        <v>44</v>
      </c>
    </row>
    <row r="1810" spans="1:5">
      <c r="A1810">
        <v>2</v>
      </c>
      <c r="B1810" t="s">
        <v>164</v>
      </c>
      <c r="C1810" t="s">
        <v>187</v>
      </c>
      <c r="D1810" t="s">
        <v>362</v>
      </c>
      <c r="E1810">
        <v>6</v>
      </c>
    </row>
    <row r="1811" spans="1:5">
      <c r="A1811">
        <v>2</v>
      </c>
      <c r="B1811" t="s">
        <v>164</v>
      </c>
      <c r="C1811" t="s">
        <v>183</v>
      </c>
      <c r="D1811" t="s">
        <v>370</v>
      </c>
      <c r="E1811">
        <v>22</v>
      </c>
    </row>
    <row r="1812" spans="1:5">
      <c r="A1812">
        <v>2</v>
      </c>
      <c r="B1812" t="s">
        <v>164</v>
      </c>
      <c r="C1812" t="s">
        <v>195</v>
      </c>
      <c r="D1812" t="s">
        <v>369</v>
      </c>
      <c r="E1812">
        <v>0</v>
      </c>
    </row>
    <row r="1813" spans="1:5">
      <c r="A1813">
        <v>2</v>
      </c>
      <c r="B1813" t="s">
        <v>164</v>
      </c>
      <c r="C1813" t="s">
        <v>197</v>
      </c>
      <c r="D1813" t="s">
        <v>372</v>
      </c>
      <c r="E1813">
        <v>25</v>
      </c>
    </row>
    <row r="1814" spans="1:5">
      <c r="A1814">
        <v>2</v>
      </c>
      <c r="B1814" t="s">
        <v>164</v>
      </c>
      <c r="C1814" t="s">
        <v>185</v>
      </c>
      <c r="D1814" t="s">
        <v>374</v>
      </c>
      <c r="E1814">
        <v>5</v>
      </c>
    </row>
    <row r="1815" spans="1:5">
      <c r="A1815">
        <v>2</v>
      </c>
      <c r="B1815" t="s">
        <v>164</v>
      </c>
      <c r="C1815" t="s">
        <v>193</v>
      </c>
      <c r="D1815" t="s">
        <v>367</v>
      </c>
      <c r="E1815">
        <v>24</v>
      </c>
    </row>
    <row r="1816" spans="1:5">
      <c r="A1816">
        <v>2</v>
      </c>
      <c r="B1816" t="s">
        <v>164</v>
      </c>
      <c r="C1816" t="s">
        <v>201</v>
      </c>
      <c r="D1816" t="s">
        <v>368</v>
      </c>
      <c r="E1816">
        <v>25</v>
      </c>
    </row>
    <row r="1817" spans="1:5">
      <c r="A1817">
        <v>3</v>
      </c>
      <c r="B1817" t="s">
        <v>164</v>
      </c>
      <c r="C1817" t="s">
        <v>199</v>
      </c>
      <c r="D1817" t="s">
        <v>364</v>
      </c>
      <c r="E1817">
        <v>17</v>
      </c>
    </row>
    <row r="1818" spans="1:5">
      <c r="A1818">
        <v>3</v>
      </c>
      <c r="B1818" t="s">
        <v>164</v>
      </c>
      <c r="C1818" t="s">
        <v>201</v>
      </c>
      <c r="D1818" t="s">
        <v>368</v>
      </c>
      <c r="E1818">
        <v>24</v>
      </c>
    </row>
    <row r="1819" spans="1:5">
      <c r="A1819">
        <v>3</v>
      </c>
      <c r="B1819" t="s">
        <v>164</v>
      </c>
      <c r="C1819" t="s">
        <v>203</v>
      </c>
      <c r="D1819" t="s">
        <v>370</v>
      </c>
      <c r="E1819">
        <v>0</v>
      </c>
    </row>
    <row r="1820" spans="1:5">
      <c r="A1820">
        <v>3</v>
      </c>
      <c r="B1820" t="s">
        <v>164</v>
      </c>
      <c r="C1820" t="s">
        <v>197</v>
      </c>
      <c r="D1820" t="s">
        <v>372</v>
      </c>
      <c r="E1820">
        <v>26</v>
      </c>
    </row>
    <row r="1821" spans="1:5">
      <c r="A1821">
        <v>3</v>
      </c>
      <c r="B1821" t="s">
        <v>164</v>
      </c>
      <c r="C1821" t="s">
        <v>189</v>
      </c>
      <c r="D1821" t="s">
        <v>369</v>
      </c>
      <c r="E1821">
        <v>18</v>
      </c>
    </row>
    <row r="1822" spans="1:5">
      <c r="A1822">
        <v>3</v>
      </c>
      <c r="B1822" t="s">
        <v>164</v>
      </c>
      <c r="C1822" t="s">
        <v>191</v>
      </c>
      <c r="D1822" t="s">
        <v>365</v>
      </c>
      <c r="E1822">
        <v>46</v>
      </c>
    </row>
    <row r="1823" spans="1:5">
      <c r="A1823">
        <v>3</v>
      </c>
      <c r="B1823" t="s">
        <v>164</v>
      </c>
      <c r="C1823" t="s">
        <v>185</v>
      </c>
      <c r="E1823">
        <v>0</v>
      </c>
    </row>
    <row r="1824" spans="1:5">
      <c r="A1824">
        <v>3</v>
      </c>
      <c r="B1824" t="s">
        <v>164</v>
      </c>
      <c r="C1824" t="s">
        <v>195</v>
      </c>
      <c r="D1824" t="s">
        <v>371</v>
      </c>
      <c r="E1824">
        <v>0</v>
      </c>
    </row>
    <row r="1825" spans="1:5">
      <c r="A1825">
        <v>3</v>
      </c>
      <c r="B1825" t="s">
        <v>164</v>
      </c>
      <c r="C1825" t="s">
        <v>193</v>
      </c>
      <c r="D1825" t="s">
        <v>367</v>
      </c>
      <c r="E1825">
        <v>12</v>
      </c>
    </row>
    <row r="1826" spans="1:5">
      <c r="A1826">
        <v>3</v>
      </c>
      <c r="B1826" t="s">
        <v>164</v>
      </c>
      <c r="C1826" t="s">
        <v>187</v>
      </c>
      <c r="D1826" t="s">
        <v>375</v>
      </c>
      <c r="E1826">
        <v>0</v>
      </c>
    </row>
    <row r="1827" spans="1:5">
      <c r="A1827">
        <v>3</v>
      </c>
      <c r="B1827" t="s">
        <v>164</v>
      </c>
      <c r="C1827" t="s">
        <v>183</v>
      </c>
      <c r="D1827" t="s">
        <v>374</v>
      </c>
      <c r="E1827">
        <v>4</v>
      </c>
    </row>
    <row r="1828" spans="1:5">
      <c r="A1828">
        <v>4</v>
      </c>
      <c r="B1828" t="s">
        <v>164</v>
      </c>
      <c r="C1828" t="s">
        <v>195</v>
      </c>
      <c r="D1828" t="s">
        <v>371</v>
      </c>
      <c r="E1828">
        <v>0</v>
      </c>
    </row>
    <row r="1829" spans="1:5">
      <c r="A1829">
        <v>4</v>
      </c>
      <c r="B1829" t="s">
        <v>164</v>
      </c>
      <c r="C1829" t="s">
        <v>191</v>
      </c>
      <c r="D1829" t="s">
        <v>365</v>
      </c>
      <c r="E1829">
        <v>41</v>
      </c>
    </row>
    <row r="1830" spans="1:5">
      <c r="A1830">
        <v>4</v>
      </c>
      <c r="B1830" t="s">
        <v>164</v>
      </c>
      <c r="C1830" t="s">
        <v>197</v>
      </c>
      <c r="D1830" t="s">
        <v>372</v>
      </c>
      <c r="E1830">
        <v>29</v>
      </c>
    </row>
    <row r="1831" spans="1:5">
      <c r="A1831">
        <v>4</v>
      </c>
      <c r="B1831" t="s">
        <v>164</v>
      </c>
      <c r="C1831" t="s">
        <v>193</v>
      </c>
      <c r="D1831" t="s">
        <v>363</v>
      </c>
      <c r="E1831">
        <v>15</v>
      </c>
    </row>
    <row r="1832" spans="1:5">
      <c r="A1832">
        <v>4</v>
      </c>
      <c r="B1832" t="s">
        <v>164</v>
      </c>
      <c r="C1832" t="s">
        <v>187</v>
      </c>
      <c r="D1832" t="s">
        <v>362</v>
      </c>
      <c r="E1832">
        <v>14</v>
      </c>
    </row>
    <row r="1833" spans="1:5">
      <c r="A1833">
        <v>4</v>
      </c>
      <c r="B1833" t="s">
        <v>164</v>
      </c>
      <c r="C1833" t="s">
        <v>201</v>
      </c>
      <c r="D1833" t="s">
        <v>368</v>
      </c>
      <c r="E1833">
        <v>35</v>
      </c>
    </row>
    <row r="1834" spans="1:5">
      <c r="A1834">
        <v>4</v>
      </c>
      <c r="B1834" t="s">
        <v>164</v>
      </c>
      <c r="C1834" t="s">
        <v>203</v>
      </c>
      <c r="D1834" t="s">
        <v>370</v>
      </c>
      <c r="E1834">
        <v>0</v>
      </c>
    </row>
    <row r="1835" spans="1:5">
      <c r="A1835">
        <v>4</v>
      </c>
      <c r="B1835" t="s">
        <v>164</v>
      </c>
      <c r="C1835" t="s">
        <v>199</v>
      </c>
      <c r="D1835" t="s">
        <v>374</v>
      </c>
      <c r="E1835">
        <v>26</v>
      </c>
    </row>
    <row r="1836" spans="1:5">
      <c r="A1836">
        <v>4</v>
      </c>
      <c r="B1836" t="s">
        <v>164</v>
      </c>
      <c r="C1836" t="s">
        <v>189</v>
      </c>
      <c r="D1836" t="s">
        <v>364</v>
      </c>
      <c r="E1836">
        <v>25</v>
      </c>
    </row>
    <row r="1837" spans="1:5">
      <c r="A1837">
        <v>4</v>
      </c>
      <c r="B1837" t="s">
        <v>164</v>
      </c>
      <c r="C1837" t="s">
        <v>183</v>
      </c>
      <c r="D1837" t="s">
        <v>367</v>
      </c>
      <c r="E1837">
        <v>2</v>
      </c>
    </row>
    <row r="1838" spans="1:5">
      <c r="A1838">
        <v>4</v>
      </c>
      <c r="B1838" t="s">
        <v>164</v>
      </c>
      <c r="C1838" t="s">
        <v>185</v>
      </c>
      <c r="E1838">
        <v>0</v>
      </c>
    </row>
    <row r="1839" spans="1:5">
      <c r="A1839">
        <v>5</v>
      </c>
      <c r="B1839" t="s">
        <v>164</v>
      </c>
      <c r="C1839" t="s">
        <v>187</v>
      </c>
      <c r="D1839" t="s">
        <v>362</v>
      </c>
      <c r="E1839">
        <v>0</v>
      </c>
    </row>
    <row r="1840" spans="1:5">
      <c r="A1840">
        <v>5</v>
      </c>
      <c r="B1840" t="s">
        <v>164</v>
      </c>
      <c r="C1840" t="s">
        <v>199</v>
      </c>
      <c r="D1840" t="s">
        <v>374</v>
      </c>
      <c r="E1840">
        <v>16</v>
      </c>
    </row>
    <row r="1841" spans="1:5">
      <c r="A1841">
        <v>5</v>
      </c>
      <c r="B1841" t="s">
        <v>164</v>
      </c>
      <c r="C1841" t="s">
        <v>191</v>
      </c>
      <c r="D1841" t="s">
        <v>365</v>
      </c>
      <c r="E1841">
        <v>24.5</v>
      </c>
    </row>
    <row r="1842" spans="1:5">
      <c r="A1842">
        <v>5</v>
      </c>
      <c r="B1842" t="s">
        <v>164</v>
      </c>
      <c r="C1842" t="s">
        <v>193</v>
      </c>
      <c r="D1842" t="s">
        <v>376</v>
      </c>
      <c r="E1842">
        <v>30</v>
      </c>
    </row>
    <row r="1843" spans="1:5">
      <c r="A1843">
        <v>5</v>
      </c>
      <c r="B1843" t="s">
        <v>164</v>
      </c>
      <c r="C1843" t="s">
        <v>185</v>
      </c>
      <c r="E1843">
        <v>0</v>
      </c>
    </row>
    <row r="1844" spans="1:5">
      <c r="A1844">
        <v>5</v>
      </c>
      <c r="B1844" t="s">
        <v>164</v>
      </c>
      <c r="C1844" t="s">
        <v>201</v>
      </c>
      <c r="D1844" t="s">
        <v>368</v>
      </c>
      <c r="E1844">
        <v>33</v>
      </c>
    </row>
    <row r="1845" spans="1:5">
      <c r="A1845">
        <v>5</v>
      </c>
      <c r="B1845" t="s">
        <v>164</v>
      </c>
      <c r="C1845" t="s">
        <v>197</v>
      </c>
      <c r="D1845" t="s">
        <v>372</v>
      </c>
      <c r="E1845">
        <v>20</v>
      </c>
    </row>
    <row r="1846" spans="1:5">
      <c r="A1846">
        <v>5</v>
      </c>
      <c r="B1846" t="s">
        <v>164</v>
      </c>
      <c r="C1846" t="s">
        <v>183</v>
      </c>
      <c r="D1846" t="s">
        <v>370</v>
      </c>
      <c r="E1846">
        <v>8</v>
      </c>
    </row>
    <row r="1847" spans="1:5">
      <c r="A1847">
        <v>5</v>
      </c>
      <c r="B1847" t="s">
        <v>164</v>
      </c>
      <c r="C1847" t="s">
        <v>189</v>
      </c>
      <c r="D1847" t="s">
        <v>364</v>
      </c>
      <c r="E1847">
        <v>48</v>
      </c>
    </row>
    <row r="1848" spans="1:5">
      <c r="A1848">
        <v>5</v>
      </c>
      <c r="B1848" t="s">
        <v>164</v>
      </c>
      <c r="C1848" t="s">
        <v>203</v>
      </c>
      <c r="D1848" t="s">
        <v>367</v>
      </c>
      <c r="E1848">
        <v>0</v>
      </c>
    </row>
    <row r="1849" spans="1:5">
      <c r="A1849">
        <v>5</v>
      </c>
      <c r="B1849" t="s">
        <v>164</v>
      </c>
      <c r="C1849" t="s">
        <v>195</v>
      </c>
      <c r="D1849" t="s">
        <v>371</v>
      </c>
      <c r="E1849">
        <v>0</v>
      </c>
    </row>
    <row r="1850" spans="1:5">
      <c r="A1850">
        <v>6</v>
      </c>
      <c r="B1850" t="s">
        <v>164</v>
      </c>
      <c r="C1850" t="s">
        <v>193</v>
      </c>
      <c r="D1850" t="s">
        <v>367</v>
      </c>
      <c r="E1850">
        <v>7</v>
      </c>
    </row>
    <row r="1851" spans="1:5">
      <c r="A1851">
        <v>6</v>
      </c>
      <c r="B1851" t="s">
        <v>164</v>
      </c>
      <c r="C1851" t="s">
        <v>187</v>
      </c>
      <c r="D1851" t="s">
        <v>376</v>
      </c>
      <c r="E1851">
        <v>18</v>
      </c>
    </row>
    <row r="1852" spans="1:5">
      <c r="A1852">
        <v>6</v>
      </c>
      <c r="B1852" t="s">
        <v>164</v>
      </c>
      <c r="C1852" t="s">
        <v>195</v>
      </c>
      <c r="D1852" t="s">
        <v>371</v>
      </c>
      <c r="E1852">
        <v>0</v>
      </c>
    </row>
    <row r="1853" spans="1:5">
      <c r="A1853">
        <v>6</v>
      </c>
      <c r="B1853" t="s">
        <v>164</v>
      </c>
      <c r="C1853" t="s">
        <v>201</v>
      </c>
      <c r="D1853" t="s">
        <v>368</v>
      </c>
      <c r="E1853">
        <v>38</v>
      </c>
    </row>
    <row r="1854" spans="1:5">
      <c r="A1854">
        <v>6</v>
      </c>
      <c r="B1854" t="s">
        <v>164</v>
      </c>
      <c r="C1854" t="s">
        <v>197</v>
      </c>
      <c r="D1854" t="s">
        <v>372</v>
      </c>
      <c r="E1854">
        <v>34</v>
      </c>
    </row>
    <row r="1855" spans="1:5">
      <c r="A1855">
        <v>6</v>
      </c>
      <c r="B1855" t="s">
        <v>164</v>
      </c>
      <c r="C1855" t="s">
        <v>199</v>
      </c>
      <c r="D1855" t="s">
        <v>374</v>
      </c>
      <c r="E1855">
        <v>25</v>
      </c>
    </row>
    <row r="1856" spans="1:5">
      <c r="A1856">
        <v>6</v>
      </c>
      <c r="B1856" t="s">
        <v>164</v>
      </c>
      <c r="C1856" t="s">
        <v>189</v>
      </c>
      <c r="D1856" t="s">
        <v>364</v>
      </c>
      <c r="E1856">
        <v>31</v>
      </c>
    </row>
    <row r="1857" spans="1:5">
      <c r="A1857">
        <v>6</v>
      </c>
      <c r="B1857" t="s">
        <v>164</v>
      </c>
      <c r="C1857" t="s">
        <v>185</v>
      </c>
      <c r="E1857">
        <v>0</v>
      </c>
    </row>
    <row r="1858" spans="1:5">
      <c r="A1858">
        <v>6</v>
      </c>
      <c r="B1858" t="s">
        <v>164</v>
      </c>
      <c r="C1858" t="s">
        <v>191</v>
      </c>
      <c r="D1858" t="s">
        <v>365</v>
      </c>
      <c r="E1858">
        <v>34.5</v>
      </c>
    </row>
    <row r="1859" spans="1:5">
      <c r="A1859">
        <v>6</v>
      </c>
      <c r="B1859" t="s">
        <v>164</v>
      </c>
      <c r="C1859" t="s">
        <v>203</v>
      </c>
      <c r="D1859" t="s">
        <v>375</v>
      </c>
      <c r="E1859">
        <v>0</v>
      </c>
    </row>
    <row r="1860" spans="1:5">
      <c r="A1860">
        <v>6</v>
      </c>
      <c r="B1860" t="s">
        <v>164</v>
      </c>
      <c r="C1860" t="s">
        <v>183</v>
      </c>
      <c r="D1860" t="s">
        <v>366</v>
      </c>
      <c r="E1860">
        <v>12</v>
      </c>
    </row>
    <row r="1861" spans="1:5">
      <c r="A1861">
        <v>7</v>
      </c>
      <c r="B1861" t="s">
        <v>164</v>
      </c>
      <c r="C1861" t="s">
        <v>199</v>
      </c>
      <c r="D1861" t="s">
        <v>374</v>
      </c>
      <c r="E1861">
        <v>5</v>
      </c>
    </row>
    <row r="1862" spans="1:5">
      <c r="A1862">
        <v>7</v>
      </c>
      <c r="B1862" t="s">
        <v>164</v>
      </c>
      <c r="C1862" t="s">
        <v>197</v>
      </c>
      <c r="D1862" t="s">
        <v>372</v>
      </c>
      <c r="E1862">
        <v>23</v>
      </c>
    </row>
    <row r="1863" spans="1:5">
      <c r="A1863">
        <v>7</v>
      </c>
      <c r="B1863" t="s">
        <v>164</v>
      </c>
      <c r="C1863" t="s">
        <v>191</v>
      </c>
      <c r="D1863" t="s">
        <v>365</v>
      </c>
      <c r="E1863">
        <v>37</v>
      </c>
    </row>
    <row r="1864" spans="1:5">
      <c r="A1864">
        <v>7</v>
      </c>
      <c r="B1864" t="s">
        <v>164</v>
      </c>
      <c r="C1864" t="s">
        <v>203</v>
      </c>
      <c r="D1864" t="s">
        <v>363</v>
      </c>
      <c r="E1864">
        <v>0</v>
      </c>
    </row>
    <row r="1865" spans="1:5">
      <c r="A1865">
        <v>7</v>
      </c>
      <c r="B1865" t="s">
        <v>164</v>
      </c>
      <c r="C1865" t="s">
        <v>185</v>
      </c>
      <c r="E1865">
        <v>0</v>
      </c>
    </row>
    <row r="1866" spans="1:5">
      <c r="A1866">
        <v>7</v>
      </c>
      <c r="B1866" t="s">
        <v>164</v>
      </c>
      <c r="C1866" t="s">
        <v>193</v>
      </c>
      <c r="D1866" t="s">
        <v>362</v>
      </c>
      <c r="E1866">
        <v>20</v>
      </c>
    </row>
    <row r="1867" spans="1:5">
      <c r="A1867">
        <v>7</v>
      </c>
      <c r="B1867" t="s">
        <v>164</v>
      </c>
      <c r="C1867" t="s">
        <v>187</v>
      </c>
      <c r="D1867" t="s">
        <v>376</v>
      </c>
      <c r="E1867">
        <v>7</v>
      </c>
    </row>
    <row r="1868" spans="1:5">
      <c r="A1868">
        <v>7</v>
      </c>
      <c r="B1868" t="s">
        <v>164</v>
      </c>
      <c r="C1868" t="s">
        <v>183</v>
      </c>
      <c r="D1868" t="s">
        <v>366</v>
      </c>
      <c r="E1868">
        <v>12</v>
      </c>
    </row>
    <row r="1869" spans="1:5">
      <c r="A1869">
        <v>7</v>
      </c>
      <c r="B1869" t="s">
        <v>164</v>
      </c>
      <c r="C1869" t="s">
        <v>195</v>
      </c>
      <c r="D1869" t="s">
        <v>371</v>
      </c>
      <c r="E1869">
        <v>0</v>
      </c>
    </row>
    <row r="1870" spans="1:5">
      <c r="A1870">
        <v>7</v>
      </c>
      <c r="B1870" t="s">
        <v>164</v>
      </c>
      <c r="C1870" t="s">
        <v>189</v>
      </c>
      <c r="D1870" t="s">
        <v>364</v>
      </c>
      <c r="E1870">
        <v>30</v>
      </c>
    </row>
    <row r="1871" spans="1:5">
      <c r="A1871">
        <v>7</v>
      </c>
      <c r="B1871" t="s">
        <v>164</v>
      </c>
      <c r="C1871" t="s">
        <v>201</v>
      </c>
      <c r="D1871" t="s">
        <v>368</v>
      </c>
      <c r="E1871">
        <v>31</v>
      </c>
    </row>
    <row r="1872" spans="1:5">
      <c r="A1872">
        <v>8</v>
      </c>
      <c r="B1872" t="s">
        <v>164</v>
      </c>
      <c r="C1872" t="s">
        <v>195</v>
      </c>
      <c r="D1872" t="s">
        <v>374</v>
      </c>
      <c r="E1872">
        <v>0</v>
      </c>
    </row>
    <row r="1873" spans="1:5">
      <c r="A1873">
        <v>8</v>
      </c>
      <c r="B1873" t="s">
        <v>164</v>
      </c>
      <c r="C1873" t="s">
        <v>199</v>
      </c>
      <c r="D1873" t="s">
        <v>371</v>
      </c>
      <c r="E1873">
        <v>30</v>
      </c>
    </row>
    <row r="1874" spans="1:5">
      <c r="A1874">
        <v>8</v>
      </c>
      <c r="B1874" t="s">
        <v>164</v>
      </c>
      <c r="C1874" t="s">
        <v>197</v>
      </c>
      <c r="D1874" t="s">
        <v>372</v>
      </c>
      <c r="E1874">
        <v>35</v>
      </c>
    </row>
    <row r="1875" spans="1:5">
      <c r="A1875">
        <v>8</v>
      </c>
      <c r="B1875" t="s">
        <v>164</v>
      </c>
      <c r="C1875" t="s">
        <v>203</v>
      </c>
      <c r="D1875" t="s">
        <v>367</v>
      </c>
      <c r="E1875">
        <v>0</v>
      </c>
    </row>
    <row r="1876" spans="1:5">
      <c r="A1876">
        <v>8</v>
      </c>
      <c r="B1876" t="s">
        <v>164</v>
      </c>
      <c r="C1876" t="s">
        <v>191</v>
      </c>
      <c r="D1876" t="s">
        <v>365</v>
      </c>
      <c r="E1876">
        <v>24.5</v>
      </c>
    </row>
    <row r="1877" spans="1:5">
      <c r="A1877">
        <v>8</v>
      </c>
      <c r="B1877" t="s">
        <v>164</v>
      </c>
      <c r="C1877" t="s">
        <v>183</v>
      </c>
      <c r="D1877" t="s">
        <v>370</v>
      </c>
      <c r="E1877">
        <v>8</v>
      </c>
    </row>
    <row r="1878" spans="1:5">
      <c r="A1878">
        <v>8</v>
      </c>
      <c r="B1878" t="s">
        <v>164</v>
      </c>
      <c r="C1878" t="s">
        <v>187</v>
      </c>
      <c r="D1878" t="s">
        <v>376</v>
      </c>
      <c r="E1878">
        <v>44</v>
      </c>
    </row>
    <row r="1879" spans="1:5">
      <c r="A1879">
        <v>8</v>
      </c>
      <c r="B1879" t="s">
        <v>164</v>
      </c>
      <c r="C1879" t="s">
        <v>193</v>
      </c>
      <c r="D1879" t="s">
        <v>362</v>
      </c>
      <c r="E1879">
        <v>13</v>
      </c>
    </row>
    <row r="1880" spans="1:5">
      <c r="A1880">
        <v>8</v>
      </c>
      <c r="B1880" t="s">
        <v>164</v>
      </c>
      <c r="C1880" t="s">
        <v>189</v>
      </c>
      <c r="D1880" t="s">
        <v>364</v>
      </c>
      <c r="E1880">
        <v>13</v>
      </c>
    </row>
    <row r="1881" spans="1:5">
      <c r="A1881">
        <v>8</v>
      </c>
      <c r="B1881" t="s">
        <v>164</v>
      </c>
      <c r="C1881" t="s">
        <v>201</v>
      </c>
      <c r="D1881" t="s">
        <v>368</v>
      </c>
      <c r="E1881">
        <v>30</v>
      </c>
    </row>
    <row r="1882" spans="1:5">
      <c r="A1882">
        <v>8</v>
      </c>
      <c r="B1882" t="s">
        <v>164</v>
      </c>
      <c r="C1882" t="s">
        <v>185</v>
      </c>
      <c r="E1882">
        <v>0</v>
      </c>
    </row>
    <row r="1883" spans="1:5">
      <c r="A1883">
        <v>9</v>
      </c>
      <c r="B1883" t="s">
        <v>164</v>
      </c>
      <c r="C1883" t="s">
        <v>203</v>
      </c>
      <c r="D1883" t="s">
        <v>365</v>
      </c>
      <c r="E1883">
        <v>0</v>
      </c>
    </row>
    <row r="1884" spans="1:5">
      <c r="A1884">
        <v>9</v>
      </c>
      <c r="B1884" t="s">
        <v>164</v>
      </c>
      <c r="C1884" t="s">
        <v>191</v>
      </c>
      <c r="D1884" t="s">
        <v>367</v>
      </c>
      <c r="E1884">
        <v>36</v>
      </c>
    </row>
    <row r="1885" spans="1:5">
      <c r="A1885">
        <v>9</v>
      </c>
      <c r="B1885" t="s">
        <v>164</v>
      </c>
      <c r="C1885" t="s">
        <v>197</v>
      </c>
      <c r="D1885" t="s">
        <v>372</v>
      </c>
      <c r="E1885">
        <v>27</v>
      </c>
    </row>
    <row r="1886" spans="1:5">
      <c r="A1886">
        <v>9</v>
      </c>
      <c r="B1886" t="s">
        <v>164</v>
      </c>
      <c r="C1886" t="s">
        <v>199</v>
      </c>
      <c r="D1886" t="s">
        <v>371</v>
      </c>
      <c r="E1886">
        <v>20</v>
      </c>
    </row>
    <row r="1887" spans="1:5">
      <c r="A1887">
        <v>9</v>
      </c>
      <c r="B1887" t="s">
        <v>164</v>
      </c>
      <c r="C1887" t="s">
        <v>183</v>
      </c>
      <c r="D1887" t="s">
        <v>370</v>
      </c>
      <c r="E1887">
        <v>16</v>
      </c>
    </row>
    <row r="1888" spans="1:5">
      <c r="A1888">
        <v>9</v>
      </c>
      <c r="B1888" t="s">
        <v>164</v>
      </c>
      <c r="C1888" t="s">
        <v>189</v>
      </c>
      <c r="D1888" t="s">
        <v>364</v>
      </c>
      <c r="E1888">
        <v>14</v>
      </c>
    </row>
    <row r="1889" spans="1:5">
      <c r="A1889">
        <v>9</v>
      </c>
      <c r="B1889" t="s">
        <v>164</v>
      </c>
      <c r="C1889" t="s">
        <v>185</v>
      </c>
      <c r="D1889" t="s">
        <v>373</v>
      </c>
      <c r="E1889">
        <v>5</v>
      </c>
    </row>
    <row r="1890" spans="1:5">
      <c r="A1890">
        <v>9</v>
      </c>
      <c r="B1890" t="s">
        <v>164</v>
      </c>
      <c r="C1890" t="s">
        <v>187</v>
      </c>
      <c r="D1890" t="s">
        <v>376</v>
      </c>
      <c r="E1890">
        <v>32</v>
      </c>
    </row>
    <row r="1891" spans="1:5">
      <c r="A1891">
        <v>9</v>
      </c>
      <c r="B1891" t="s">
        <v>164</v>
      </c>
      <c r="C1891" t="s">
        <v>201</v>
      </c>
      <c r="D1891" t="s">
        <v>368</v>
      </c>
      <c r="E1891">
        <v>37</v>
      </c>
    </row>
    <row r="1892" spans="1:5">
      <c r="A1892">
        <v>9</v>
      </c>
      <c r="B1892" t="s">
        <v>164</v>
      </c>
      <c r="C1892" t="s">
        <v>195</v>
      </c>
      <c r="D1892" t="s">
        <v>374</v>
      </c>
      <c r="E1892">
        <v>0</v>
      </c>
    </row>
    <row r="1893" spans="1:5">
      <c r="A1893">
        <v>9</v>
      </c>
      <c r="B1893" t="s">
        <v>164</v>
      </c>
      <c r="C1893" t="s">
        <v>193</v>
      </c>
      <c r="D1893" t="s">
        <v>362</v>
      </c>
      <c r="E1893">
        <v>19</v>
      </c>
    </row>
    <row r="1894" spans="1:5">
      <c r="A1894">
        <v>10</v>
      </c>
      <c r="B1894" t="s">
        <v>164</v>
      </c>
      <c r="C1894" t="s">
        <v>187</v>
      </c>
      <c r="D1894" t="s">
        <v>376</v>
      </c>
      <c r="E1894">
        <v>6</v>
      </c>
    </row>
    <row r="1895" spans="1:5">
      <c r="A1895">
        <v>10</v>
      </c>
      <c r="B1895" t="s">
        <v>164</v>
      </c>
      <c r="C1895" t="s">
        <v>185</v>
      </c>
      <c r="E1895">
        <v>0</v>
      </c>
    </row>
    <row r="1896" spans="1:5">
      <c r="A1896">
        <v>10</v>
      </c>
      <c r="B1896" t="s">
        <v>164</v>
      </c>
      <c r="C1896" t="s">
        <v>197</v>
      </c>
      <c r="D1896" t="s">
        <v>372</v>
      </c>
      <c r="E1896">
        <v>25</v>
      </c>
    </row>
    <row r="1897" spans="1:5">
      <c r="A1897">
        <v>10</v>
      </c>
      <c r="B1897" t="s">
        <v>164</v>
      </c>
      <c r="C1897" t="s">
        <v>195</v>
      </c>
      <c r="D1897" t="s">
        <v>377</v>
      </c>
      <c r="E1897">
        <v>0</v>
      </c>
    </row>
    <row r="1898" spans="1:5">
      <c r="A1898">
        <v>10</v>
      </c>
      <c r="B1898" t="s">
        <v>164</v>
      </c>
      <c r="C1898" t="s">
        <v>189</v>
      </c>
      <c r="D1898" t="s">
        <v>364</v>
      </c>
      <c r="E1898">
        <v>6</v>
      </c>
    </row>
    <row r="1899" spans="1:5">
      <c r="A1899">
        <v>10</v>
      </c>
      <c r="B1899" t="s">
        <v>164</v>
      </c>
      <c r="C1899" t="s">
        <v>201</v>
      </c>
      <c r="D1899" t="s">
        <v>368</v>
      </c>
      <c r="E1899">
        <v>31</v>
      </c>
    </row>
    <row r="1900" spans="1:5">
      <c r="A1900">
        <v>10</v>
      </c>
      <c r="B1900" t="s">
        <v>164</v>
      </c>
      <c r="C1900" t="s">
        <v>203</v>
      </c>
      <c r="D1900" t="s">
        <v>367</v>
      </c>
      <c r="E1900">
        <v>0</v>
      </c>
    </row>
    <row r="1901" spans="1:5">
      <c r="A1901">
        <v>10</v>
      </c>
      <c r="B1901" t="s">
        <v>164</v>
      </c>
      <c r="C1901" t="s">
        <v>193</v>
      </c>
      <c r="D1901" t="s">
        <v>362</v>
      </c>
      <c r="E1901">
        <v>16</v>
      </c>
    </row>
    <row r="1902" spans="1:5">
      <c r="A1902">
        <v>10</v>
      </c>
      <c r="B1902" t="s">
        <v>164</v>
      </c>
      <c r="C1902" t="s">
        <v>183</v>
      </c>
      <c r="D1902" t="s">
        <v>378</v>
      </c>
      <c r="E1902">
        <v>52</v>
      </c>
    </row>
    <row r="1903" spans="1:5">
      <c r="A1903">
        <v>10</v>
      </c>
      <c r="B1903" t="s">
        <v>164</v>
      </c>
      <c r="C1903" t="s">
        <v>199</v>
      </c>
      <c r="D1903" t="s">
        <v>371</v>
      </c>
      <c r="E1903">
        <v>15</v>
      </c>
    </row>
    <row r="1904" spans="1:5">
      <c r="A1904">
        <v>10</v>
      </c>
      <c r="B1904" t="s">
        <v>164</v>
      </c>
      <c r="C1904" t="s">
        <v>191</v>
      </c>
      <c r="D1904" t="s">
        <v>365</v>
      </c>
      <c r="E1904">
        <v>35</v>
      </c>
    </row>
    <row r="1905" spans="1:5">
      <c r="A1905">
        <v>11</v>
      </c>
      <c r="B1905" t="s">
        <v>164</v>
      </c>
      <c r="C1905" t="s">
        <v>203</v>
      </c>
      <c r="D1905" t="s">
        <v>367</v>
      </c>
      <c r="E1905">
        <v>0</v>
      </c>
    </row>
    <row r="1906" spans="1:5">
      <c r="A1906">
        <v>11</v>
      </c>
      <c r="B1906" t="s">
        <v>164</v>
      </c>
      <c r="C1906" t="s">
        <v>193</v>
      </c>
      <c r="D1906" t="s">
        <v>362</v>
      </c>
      <c r="E1906">
        <v>19</v>
      </c>
    </row>
    <row r="1907" spans="1:5">
      <c r="A1907">
        <v>11</v>
      </c>
      <c r="B1907" t="s">
        <v>164</v>
      </c>
      <c r="C1907" t="s">
        <v>195</v>
      </c>
      <c r="D1907" t="s">
        <v>374</v>
      </c>
      <c r="E1907">
        <v>0</v>
      </c>
    </row>
    <row r="1908" spans="1:5">
      <c r="A1908">
        <v>11</v>
      </c>
      <c r="B1908" t="s">
        <v>164</v>
      </c>
      <c r="C1908" t="s">
        <v>189</v>
      </c>
      <c r="D1908" t="s">
        <v>364</v>
      </c>
      <c r="E1908">
        <v>28</v>
      </c>
    </row>
    <row r="1909" spans="1:5">
      <c r="A1909">
        <v>11</v>
      </c>
      <c r="B1909" t="s">
        <v>164</v>
      </c>
      <c r="C1909" t="s">
        <v>197</v>
      </c>
      <c r="D1909" t="s">
        <v>372</v>
      </c>
      <c r="E1909">
        <v>32</v>
      </c>
    </row>
    <row r="1910" spans="1:5">
      <c r="A1910">
        <v>11</v>
      </c>
      <c r="B1910" t="s">
        <v>164</v>
      </c>
      <c r="C1910" t="s">
        <v>185</v>
      </c>
      <c r="E1910">
        <v>0</v>
      </c>
    </row>
    <row r="1911" spans="1:5">
      <c r="A1911">
        <v>11</v>
      </c>
      <c r="B1911" t="s">
        <v>164</v>
      </c>
      <c r="C1911" t="s">
        <v>201</v>
      </c>
      <c r="D1911" t="s">
        <v>368</v>
      </c>
      <c r="E1911">
        <v>38</v>
      </c>
    </row>
    <row r="1912" spans="1:5">
      <c r="A1912">
        <v>11</v>
      </c>
      <c r="B1912" t="s">
        <v>164</v>
      </c>
      <c r="C1912" t="s">
        <v>183</v>
      </c>
      <c r="D1912" t="s">
        <v>378</v>
      </c>
      <c r="E1912">
        <v>28</v>
      </c>
    </row>
    <row r="1913" spans="1:5">
      <c r="A1913">
        <v>11</v>
      </c>
      <c r="B1913" t="s">
        <v>164</v>
      </c>
      <c r="C1913" t="s">
        <v>187</v>
      </c>
      <c r="D1913" t="s">
        <v>376</v>
      </c>
      <c r="E1913">
        <v>0</v>
      </c>
    </row>
    <row r="1914" spans="1:5">
      <c r="A1914">
        <v>11</v>
      </c>
      <c r="B1914" t="s">
        <v>164</v>
      </c>
      <c r="C1914" t="s">
        <v>199</v>
      </c>
      <c r="D1914" t="s">
        <v>377</v>
      </c>
      <c r="E1914">
        <v>14</v>
      </c>
    </row>
    <row r="1915" spans="1:5">
      <c r="A1915">
        <v>11</v>
      </c>
      <c r="B1915" t="s">
        <v>164</v>
      </c>
      <c r="C1915" t="s">
        <v>191</v>
      </c>
      <c r="D1915" t="s">
        <v>365</v>
      </c>
      <c r="E1915">
        <v>15</v>
      </c>
    </row>
    <row r="1916" spans="1:5">
      <c r="A1916">
        <v>12</v>
      </c>
      <c r="B1916" t="s">
        <v>164</v>
      </c>
      <c r="C1916" t="s">
        <v>193</v>
      </c>
      <c r="D1916" t="s">
        <v>362</v>
      </c>
      <c r="E1916">
        <v>12</v>
      </c>
    </row>
    <row r="1917" spans="1:5">
      <c r="A1917">
        <v>12</v>
      </c>
      <c r="B1917" t="s">
        <v>164</v>
      </c>
      <c r="C1917" t="s">
        <v>195</v>
      </c>
      <c r="D1917" t="s">
        <v>374</v>
      </c>
      <c r="E1917">
        <v>0</v>
      </c>
    </row>
    <row r="1918" spans="1:5">
      <c r="A1918">
        <v>12</v>
      </c>
      <c r="B1918" t="s">
        <v>164</v>
      </c>
      <c r="C1918" t="s">
        <v>199</v>
      </c>
      <c r="D1918" t="s">
        <v>371</v>
      </c>
      <c r="E1918">
        <v>19</v>
      </c>
    </row>
    <row r="1919" spans="1:5">
      <c r="A1919">
        <v>12</v>
      </c>
      <c r="B1919" t="s">
        <v>164</v>
      </c>
      <c r="C1919" t="s">
        <v>183</v>
      </c>
      <c r="D1919" t="s">
        <v>378</v>
      </c>
      <c r="E1919">
        <v>24</v>
      </c>
    </row>
    <row r="1920" spans="1:5">
      <c r="A1920">
        <v>12</v>
      </c>
      <c r="B1920" t="s">
        <v>164</v>
      </c>
      <c r="C1920" t="s">
        <v>191</v>
      </c>
      <c r="D1920" t="s">
        <v>369</v>
      </c>
      <c r="E1920">
        <v>17.5</v>
      </c>
    </row>
    <row r="1921" spans="1:5">
      <c r="A1921">
        <v>12</v>
      </c>
      <c r="B1921" t="s">
        <v>164</v>
      </c>
      <c r="C1921" t="s">
        <v>203</v>
      </c>
      <c r="D1921" t="s">
        <v>367</v>
      </c>
      <c r="E1921">
        <v>0</v>
      </c>
    </row>
    <row r="1922" spans="1:5">
      <c r="A1922">
        <v>12</v>
      </c>
      <c r="B1922" t="s">
        <v>164</v>
      </c>
      <c r="C1922" t="s">
        <v>197</v>
      </c>
      <c r="D1922" t="s">
        <v>372</v>
      </c>
      <c r="E1922">
        <v>22</v>
      </c>
    </row>
    <row r="1923" spans="1:5">
      <c r="A1923">
        <v>12</v>
      </c>
      <c r="B1923" t="s">
        <v>164</v>
      </c>
      <c r="C1923" t="s">
        <v>187</v>
      </c>
      <c r="D1923" t="s">
        <v>376</v>
      </c>
      <c r="E1923">
        <v>7</v>
      </c>
    </row>
    <row r="1924" spans="1:5">
      <c r="A1924">
        <v>12</v>
      </c>
      <c r="B1924" t="s">
        <v>164</v>
      </c>
      <c r="C1924" t="s">
        <v>189</v>
      </c>
      <c r="D1924" t="s">
        <v>364</v>
      </c>
      <c r="E1924">
        <v>40</v>
      </c>
    </row>
    <row r="1925" spans="1:5">
      <c r="A1925">
        <v>12</v>
      </c>
      <c r="B1925" t="s">
        <v>164</v>
      </c>
      <c r="C1925" t="s">
        <v>201</v>
      </c>
      <c r="D1925" t="s">
        <v>368</v>
      </c>
      <c r="E1925">
        <v>16</v>
      </c>
    </row>
    <row r="1926" spans="1:5">
      <c r="A1926">
        <v>12</v>
      </c>
      <c r="B1926" t="s">
        <v>164</v>
      </c>
      <c r="C1926" t="s">
        <v>185</v>
      </c>
      <c r="D1926" t="s">
        <v>373</v>
      </c>
      <c r="E1926">
        <v>5</v>
      </c>
    </row>
    <row r="1927" spans="1:5">
      <c r="A1927">
        <v>13</v>
      </c>
      <c r="B1927" t="s">
        <v>164</v>
      </c>
      <c r="C1927" t="s">
        <v>193</v>
      </c>
      <c r="D1927" t="s">
        <v>362</v>
      </c>
      <c r="E1927">
        <v>21</v>
      </c>
    </row>
    <row r="1928" spans="1:5">
      <c r="A1928">
        <v>13</v>
      </c>
      <c r="B1928" t="s">
        <v>164</v>
      </c>
      <c r="C1928" t="s">
        <v>187</v>
      </c>
      <c r="D1928" t="s">
        <v>376</v>
      </c>
      <c r="E1928">
        <v>14</v>
      </c>
    </row>
    <row r="1929" spans="1:5">
      <c r="A1929">
        <v>13</v>
      </c>
      <c r="B1929" t="s">
        <v>164</v>
      </c>
      <c r="C1929" t="s">
        <v>191</v>
      </c>
      <c r="D1929" t="s">
        <v>364</v>
      </c>
      <c r="E1929">
        <v>29</v>
      </c>
    </row>
    <row r="1930" spans="1:5">
      <c r="A1930">
        <v>13</v>
      </c>
      <c r="B1930" t="s">
        <v>164</v>
      </c>
      <c r="C1930" t="s">
        <v>189</v>
      </c>
      <c r="D1930" t="s">
        <v>377</v>
      </c>
      <c r="E1930">
        <v>23</v>
      </c>
    </row>
    <row r="1931" spans="1:5">
      <c r="A1931">
        <v>13</v>
      </c>
      <c r="B1931" t="s">
        <v>164</v>
      </c>
      <c r="C1931" t="s">
        <v>183</v>
      </c>
      <c r="D1931" t="s">
        <v>371</v>
      </c>
      <c r="E1931">
        <v>14</v>
      </c>
    </row>
    <row r="1932" spans="1:5">
      <c r="A1932">
        <v>13</v>
      </c>
      <c r="B1932" t="s">
        <v>164</v>
      </c>
      <c r="C1932" t="s">
        <v>201</v>
      </c>
      <c r="D1932" t="s">
        <v>368</v>
      </c>
      <c r="E1932">
        <v>38</v>
      </c>
    </row>
    <row r="1933" spans="1:5">
      <c r="A1933">
        <v>13</v>
      </c>
      <c r="B1933" t="s">
        <v>164</v>
      </c>
      <c r="C1933" t="s">
        <v>199</v>
      </c>
      <c r="D1933" t="s">
        <v>374</v>
      </c>
      <c r="E1933">
        <v>36</v>
      </c>
    </row>
    <row r="1934" spans="1:5">
      <c r="A1934">
        <v>13</v>
      </c>
      <c r="B1934" t="s">
        <v>164</v>
      </c>
      <c r="C1934" t="s">
        <v>197</v>
      </c>
      <c r="D1934" t="s">
        <v>372</v>
      </c>
      <c r="E1934">
        <v>19</v>
      </c>
    </row>
    <row r="1935" spans="1:5">
      <c r="A1935">
        <v>13</v>
      </c>
      <c r="B1935" t="s">
        <v>164</v>
      </c>
      <c r="C1935" t="s">
        <v>195</v>
      </c>
      <c r="D1935" t="s">
        <v>373</v>
      </c>
      <c r="E1935">
        <v>0</v>
      </c>
    </row>
    <row r="1936" spans="1:5">
      <c r="A1936">
        <v>13</v>
      </c>
      <c r="B1936" t="s">
        <v>164</v>
      </c>
      <c r="C1936" t="s">
        <v>203</v>
      </c>
      <c r="D1936" t="s">
        <v>291</v>
      </c>
      <c r="E1936">
        <v>0</v>
      </c>
    </row>
    <row r="1937" spans="1:5">
      <c r="A1937">
        <v>13</v>
      </c>
      <c r="B1937" t="s">
        <v>164</v>
      </c>
      <c r="C1937" t="s">
        <v>185</v>
      </c>
      <c r="D1937" t="s">
        <v>363</v>
      </c>
      <c r="E1937">
        <v>5</v>
      </c>
    </row>
    <row r="1938" spans="1:5">
      <c r="A1938">
        <v>14</v>
      </c>
      <c r="B1938" t="s">
        <v>164</v>
      </c>
      <c r="C1938" t="s">
        <v>191</v>
      </c>
      <c r="D1938" t="s">
        <v>365</v>
      </c>
      <c r="E1938">
        <v>30</v>
      </c>
    </row>
    <row r="1939" spans="1:5">
      <c r="A1939">
        <v>14</v>
      </c>
      <c r="B1939" t="s">
        <v>164</v>
      </c>
      <c r="C1939" t="s">
        <v>193</v>
      </c>
      <c r="D1939" t="s">
        <v>363</v>
      </c>
      <c r="E1939">
        <v>14</v>
      </c>
    </row>
    <row r="1940" spans="1:5">
      <c r="A1940">
        <v>14</v>
      </c>
      <c r="B1940" t="s">
        <v>164</v>
      </c>
      <c r="C1940" t="s">
        <v>199</v>
      </c>
      <c r="D1940" t="s">
        <v>374</v>
      </c>
      <c r="E1940">
        <v>6</v>
      </c>
    </row>
    <row r="1941" spans="1:5">
      <c r="A1941">
        <v>14</v>
      </c>
      <c r="B1941" t="s">
        <v>164</v>
      </c>
      <c r="C1941" t="s">
        <v>203</v>
      </c>
      <c r="D1941" t="s">
        <v>377</v>
      </c>
      <c r="E1941">
        <v>0</v>
      </c>
    </row>
    <row r="1942" spans="1:5">
      <c r="A1942">
        <v>14</v>
      </c>
      <c r="B1942" t="s">
        <v>164</v>
      </c>
      <c r="C1942" t="s">
        <v>185</v>
      </c>
      <c r="E1942">
        <v>0</v>
      </c>
    </row>
    <row r="1943" spans="1:5">
      <c r="A1943">
        <v>14</v>
      </c>
      <c r="B1943" t="s">
        <v>164</v>
      </c>
      <c r="C1943" t="s">
        <v>183</v>
      </c>
      <c r="D1943" t="s">
        <v>378</v>
      </c>
      <c r="E1943">
        <v>46</v>
      </c>
    </row>
    <row r="1944" spans="1:5">
      <c r="A1944">
        <v>14</v>
      </c>
      <c r="B1944" t="s">
        <v>164</v>
      </c>
      <c r="C1944" t="s">
        <v>189</v>
      </c>
      <c r="D1944" t="s">
        <v>369</v>
      </c>
      <c r="E1944">
        <v>25</v>
      </c>
    </row>
    <row r="1945" spans="1:5">
      <c r="A1945">
        <v>14</v>
      </c>
      <c r="B1945" t="s">
        <v>164</v>
      </c>
      <c r="C1945" t="s">
        <v>195</v>
      </c>
      <c r="D1945" t="s">
        <v>379</v>
      </c>
      <c r="E1945">
        <v>0</v>
      </c>
    </row>
    <row r="1946" spans="1:5">
      <c r="A1946">
        <v>14</v>
      </c>
      <c r="B1946" t="s">
        <v>164</v>
      </c>
      <c r="C1946" t="s">
        <v>201</v>
      </c>
      <c r="D1946" t="s">
        <v>368</v>
      </c>
      <c r="E1946">
        <v>23</v>
      </c>
    </row>
    <row r="1947" spans="1:5">
      <c r="A1947">
        <v>14</v>
      </c>
      <c r="B1947" t="s">
        <v>164</v>
      </c>
      <c r="C1947" t="s">
        <v>187</v>
      </c>
      <c r="D1947" t="s">
        <v>376</v>
      </c>
      <c r="E1947">
        <v>19</v>
      </c>
    </row>
    <row r="1948" spans="1:5">
      <c r="A1948">
        <v>14</v>
      </c>
      <c r="B1948" t="s">
        <v>164</v>
      </c>
      <c r="C1948" t="s">
        <v>197</v>
      </c>
      <c r="D1948" t="s">
        <v>372</v>
      </c>
      <c r="E1948">
        <v>34</v>
      </c>
    </row>
    <row r="1949" spans="1:5">
      <c r="A1949">
        <v>15</v>
      </c>
      <c r="B1949" t="s">
        <v>164</v>
      </c>
      <c r="C1949" t="s">
        <v>183</v>
      </c>
      <c r="D1949" t="s">
        <v>378</v>
      </c>
      <c r="E1949">
        <v>28</v>
      </c>
    </row>
    <row r="1950" spans="1:5">
      <c r="A1950">
        <v>15</v>
      </c>
      <c r="B1950" t="s">
        <v>164</v>
      </c>
      <c r="C1950" t="s">
        <v>189</v>
      </c>
      <c r="D1950" t="s">
        <v>364</v>
      </c>
      <c r="E1950">
        <v>45</v>
      </c>
    </row>
    <row r="1951" spans="1:5">
      <c r="A1951">
        <v>15</v>
      </c>
      <c r="B1951" t="s">
        <v>164</v>
      </c>
      <c r="C1951" t="s">
        <v>193</v>
      </c>
      <c r="D1951" t="s">
        <v>375</v>
      </c>
      <c r="E1951">
        <v>8</v>
      </c>
    </row>
    <row r="1952" spans="1:5">
      <c r="A1952">
        <v>15</v>
      </c>
      <c r="B1952" t="s">
        <v>164</v>
      </c>
      <c r="C1952" t="s">
        <v>187</v>
      </c>
      <c r="D1952" t="s">
        <v>362</v>
      </c>
      <c r="E1952">
        <v>14</v>
      </c>
    </row>
    <row r="1953" spans="1:5">
      <c r="A1953">
        <v>15</v>
      </c>
      <c r="B1953" t="s">
        <v>164</v>
      </c>
      <c r="C1953" t="s">
        <v>199</v>
      </c>
      <c r="D1953" t="s">
        <v>369</v>
      </c>
      <c r="E1953">
        <v>28</v>
      </c>
    </row>
    <row r="1954" spans="1:5">
      <c r="A1954">
        <v>15</v>
      </c>
      <c r="B1954" t="s">
        <v>164</v>
      </c>
      <c r="C1954" t="s">
        <v>201</v>
      </c>
      <c r="D1954" t="s">
        <v>377</v>
      </c>
      <c r="E1954">
        <v>14</v>
      </c>
    </row>
    <row r="1955" spans="1:5">
      <c r="A1955">
        <v>15</v>
      </c>
      <c r="B1955" t="s">
        <v>164</v>
      </c>
      <c r="C1955" t="s">
        <v>195</v>
      </c>
      <c r="D1955" t="s">
        <v>373</v>
      </c>
      <c r="E1955">
        <v>0</v>
      </c>
    </row>
    <row r="1956" spans="1:5">
      <c r="A1956">
        <v>15</v>
      </c>
      <c r="B1956" t="s">
        <v>164</v>
      </c>
      <c r="C1956" t="s">
        <v>191</v>
      </c>
      <c r="D1956" t="s">
        <v>365</v>
      </c>
      <c r="E1956">
        <v>38</v>
      </c>
    </row>
    <row r="1957" spans="1:5">
      <c r="A1957">
        <v>15</v>
      </c>
      <c r="B1957" t="s">
        <v>164</v>
      </c>
      <c r="C1957" t="s">
        <v>185</v>
      </c>
      <c r="E1957">
        <v>0</v>
      </c>
    </row>
    <row r="1958" spans="1:5">
      <c r="A1958">
        <v>15</v>
      </c>
      <c r="B1958" t="s">
        <v>164</v>
      </c>
      <c r="C1958" t="s">
        <v>197</v>
      </c>
      <c r="D1958" t="s">
        <v>371</v>
      </c>
      <c r="E1958">
        <v>28</v>
      </c>
    </row>
    <row r="1959" spans="1:5">
      <c r="A1959">
        <v>15</v>
      </c>
      <c r="B1959" t="s">
        <v>164</v>
      </c>
      <c r="C1959" t="s">
        <v>203</v>
      </c>
      <c r="D1959" t="s">
        <v>366</v>
      </c>
      <c r="E1959">
        <v>0</v>
      </c>
    </row>
    <row r="1960" spans="1:5">
      <c r="A1960">
        <v>16</v>
      </c>
      <c r="B1960" t="s">
        <v>164</v>
      </c>
      <c r="C1960" t="s">
        <v>185</v>
      </c>
      <c r="E1960">
        <v>0</v>
      </c>
    </row>
    <row r="1961" spans="1:5">
      <c r="A1961">
        <v>16</v>
      </c>
      <c r="B1961" t="s">
        <v>164</v>
      </c>
      <c r="C1961" t="s">
        <v>187</v>
      </c>
      <c r="D1961" t="s">
        <v>362</v>
      </c>
      <c r="E1961">
        <v>19</v>
      </c>
    </row>
    <row r="1962" spans="1:5">
      <c r="A1962">
        <v>16</v>
      </c>
      <c r="B1962" t="s">
        <v>164</v>
      </c>
      <c r="C1962" t="s">
        <v>183</v>
      </c>
      <c r="D1962" t="s">
        <v>378</v>
      </c>
      <c r="E1962">
        <v>22</v>
      </c>
    </row>
    <row r="1963" spans="1:5">
      <c r="A1963">
        <v>16</v>
      </c>
      <c r="B1963" t="s">
        <v>164</v>
      </c>
      <c r="C1963" t="s">
        <v>203</v>
      </c>
      <c r="D1963" t="s">
        <v>363</v>
      </c>
      <c r="E1963">
        <v>0</v>
      </c>
    </row>
    <row r="1964" spans="1:5">
      <c r="A1964">
        <v>16</v>
      </c>
      <c r="B1964" t="s">
        <v>164</v>
      </c>
      <c r="C1964" t="s">
        <v>199</v>
      </c>
      <c r="D1964" t="s">
        <v>369</v>
      </c>
      <c r="E1964">
        <v>16</v>
      </c>
    </row>
    <row r="1965" spans="1:5">
      <c r="A1965">
        <v>16</v>
      </c>
      <c r="B1965" t="s">
        <v>164</v>
      </c>
      <c r="C1965" t="s">
        <v>201</v>
      </c>
      <c r="D1965" t="s">
        <v>368</v>
      </c>
      <c r="E1965">
        <v>33</v>
      </c>
    </row>
    <row r="1966" spans="1:5">
      <c r="A1966">
        <v>16</v>
      </c>
      <c r="B1966" t="s">
        <v>164</v>
      </c>
      <c r="C1966" t="s">
        <v>195</v>
      </c>
      <c r="D1966" t="s">
        <v>373</v>
      </c>
      <c r="E1966">
        <v>0</v>
      </c>
    </row>
    <row r="1967" spans="1:5">
      <c r="A1967">
        <v>16</v>
      </c>
      <c r="B1967" t="s">
        <v>164</v>
      </c>
      <c r="C1967" t="s">
        <v>191</v>
      </c>
      <c r="D1967" t="s">
        <v>365</v>
      </c>
      <c r="E1967">
        <v>32</v>
      </c>
    </row>
    <row r="1968" spans="1:5">
      <c r="A1968">
        <v>16</v>
      </c>
      <c r="B1968" t="s">
        <v>164</v>
      </c>
      <c r="C1968" t="s">
        <v>193</v>
      </c>
      <c r="D1968" t="s">
        <v>376</v>
      </c>
      <c r="E1968">
        <v>31</v>
      </c>
    </row>
    <row r="1969" spans="1:5">
      <c r="A1969">
        <v>16</v>
      </c>
      <c r="B1969" t="s">
        <v>164</v>
      </c>
      <c r="C1969" t="s">
        <v>197</v>
      </c>
      <c r="D1969" t="s">
        <v>372</v>
      </c>
      <c r="E1969">
        <v>18</v>
      </c>
    </row>
    <row r="1970" spans="1:5">
      <c r="A1970">
        <v>16</v>
      </c>
      <c r="B1970" t="s">
        <v>164</v>
      </c>
      <c r="C1970" t="s">
        <v>189</v>
      </c>
      <c r="D1970" t="s">
        <v>364</v>
      </c>
      <c r="E1970">
        <v>15</v>
      </c>
    </row>
    <row r="1971" spans="1:5">
      <c r="A1971">
        <v>17</v>
      </c>
      <c r="B1971" t="s">
        <v>164</v>
      </c>
      <c r="C1971" t="s">
        <v>199</v>
      </c>
      <c r="D1971" t="s">
        <v>369</v>
      </c>
      <c r="E1971">
        <v>26</v>
      </c>
    </row>
    <row r="1972" spans="1:5">
      <c r="A1972">
        <v>17</v>
      </c>
      <c r="B1972" t="s">
        <v>164</v>
      </c>
      <c r="C1972" t="s">
        <v>203</v>
      </c>
      <c r="D1972" t="s">
        <v>363</v>
      </c>
      <c r="E1972">
        <v>0</v>
      </c>
    </row>
    <row r="1973" spans="1:5">
      <c r="A1973">
        <v>17</v>
      </c>
      <c r="B1973" t="s">
        <v>164</v>
      </c>
      <c r="C1973" t="s">
        <v>183</v>
      </c>
      <c r="D1973" t="s">
        <v>378</v>
      </c>
      <c r="E1973">
        <v>30</v>
      </c>
    </row>
    <row r="1974" spans="1:5">
      <c r="A1974">
        <v>17</v>
      </c>
      <c r="B1974" t="s">
        <v>164</v>
      </c>
      <c r="C1974" t="s">
        <v>185</v>
      </c>
      <c r="E1974">
        <v>0</v>
      </c>
    </row>
    <row r="1975" spans="1:5">
      <c r="A1975">
        <v>17</v>
      </c>
      <c r="B1975" t="s">
        <v>164</v>
      </c>
      <c r="C1975" t="s">
        <v>195</v>
      </c>
      <c r="D1975" t="s">
        <v>373</v>
      </c>
      <c r="E1975">
        <v>0</v>
      </c>
    </row>
    <row r="1976" spans="1:5">
      <c r="A1976">
        <v>17</v>
      </c>
      <c r="B1976" t="s">
        <v>164</v>
      </c>
      <c r="C1976" t="s">
        <v>191</v>
      </c>
      <c r="D1976" t="s">
        <v>365</v>
      </c>
      <c r="E1976">
        <v>28.5</v>
      </c>
    </row>
    <row r="1977" spans="1:5">
      <c r="A1977">
        <v>17</v>
      </c>
      <c r="B1977" t="s">
        <v>164</v>
      </c>
      <c r="C1977" t="s">
        <v>197</v>
      </c>
      <c r="D1977" t="s">
        <v>372</v>
      </c>
      <c r="E1977">
        <v>34</v>
      </c>
    </row>
    <row r="1978" spans="1:5">
      <c r="A1978">
        <v>17</v>
      </c>
      <c r="B1978" t="s">
        <v>164</v>
      </c>
      <c r="C1978" t="s">
        <v>187</v>
      </c>
      <c r="D1978" t="s">
        <v>362</v>
      </c>
      <c r="E1978">
        <v>14</v>
      </c>
    </row>
    <row r="1979" spans="1:5">
      <c r="A1979">
        <v>17</v>
      </c>
      <c r="B1979" t="s">
        <v>164</v>
      </c>
      <c r="C1979" t="s">
        <v>193</v>
      </c>
      <c r="D1979" t="s">
        <v>376</v>
      </c>
      <c r="E1979">
        <v>19</v>
      </c>
    </row>
    <row r="1980" spans="1:5">
      <c r="A1980">
        <v>17</v>
      </c>
      <c r="B1980" t="s">
        <v>164</v>
      </c>
      <c r="C1980" t="s">
        <v>189</v>
      </c>
      <c r="D1980" t="s">
        <v>364</v>
      </c>
      <c r="E1980">
        <v>28</v>
      </c>
    </row>
    <row r="1981" spans="1:5">
      <c r="A1981">
        <v>17</v>
      </c>
      <c r="B1981" t="s">
        <v>164</v>
      </c>
      <c r="C1981" t="s">
        <v>201</v>
      </c>
      <c r="D1981" t="s">
        <v>368</v>
      </c>
      <c r="E1981">
        <v>20</v>
      </c>
    </row>
    <row r="1982" spans="1:5">
      <c r="A1982">
        <v>18</v>
      </c>
      <c r="B1982" t="s">
        <v>164</v>
      </c>
      <c r="C1982" t="s">
        <v>199</v>
      </c>
      <c r="D1982" t="s">
        <v>369</v>
      </c>
      <c r="E1982">
        <v>22</v>
      </c>
    </row>
    <row r="1983" spans="1:5">
      <c r="A1983">
        <v>18</v>
      </c>
      <c r="B1983" t="s">
        <v>164</v>
      </c>
      <c r="C1983" t="s">
        <v>187</v>
      </c>
      <c r="D1983" t="s">
        <v>362</v>
      </c>
      <c r="E1983">
        <v>7</v>
      </c>
    </row>
    <row r="1984" spans="1:5">
      <c r="A1984">
        <v>18</v>
      </c>
      <c r="B1984" t="s">
        <v>164</v>
      </c>
      <c r="C1984" t="s">
        <v>195</v>
      </c>
      <c r="D1984" t="s">
        <v>373</v>
      </c>
      <c r="E1984">
        <v>0</v>
      </c>
    </row>
    <row r="1985" spans="1:5">
      <c r="A1985">
        <v>18</v>
      </c>
      <c r="B1985" t="s">
        <v>164</v>
      </c>
      <c r="C1985" t="s">
        <v>201</v>
      </c>
      <c r="D1985" t="s">
        <v>372</v>
      </c>
      <c r="E1985">
        <v>26</v>
      </c>
    </row>
    <row r="1986" spans="1:5">
      <c r="A1986">
        <v>18</v>
      </c>
      <c r="B1986" t="s">
        <v>164</v>
      </c>
      <c r="C1986" t="s">
        <v>185</v>
      </c>
      <c r="E1986">
        <v>0</v>
      </c>
    </row>
    <row r="1987" spans="1:5">
      <c r="A1987">
        <v>18</v>
      </c>
      <c r="B1987" t="s">
        <v>164</v>
      </c>
      <c r="C1987" t="s">
        <v>189</v>
      </c>
      <c r="D1987" t="s">
        <v>364</v>
      </c>
      <c r="E1987">
        <v>18</v>
      </c>
    </row>
    <row r="1988" spans="1:5">
      <c r="A1988">
        <v>18</v>
      </c>
      <c r="B1988" t="s">
        <v>164</v>
      </c>
      <c r="C1988" t="s">
        <v>197</v>
      </c>
      <c r="D1988" t="s">
        <v>371</v>
      </c>
      <c r="E1988">
        <v>20</v>
      </c>
    </row>
    <row r="1989" spans="1:5">
      <c r="A1989">
        <v>18</v>
      </c>
      <c r="B1989" t="s">
        <v>164</v>
      </c>
      <c r="C1989" t="s">
        <v>193</v>
      </c>
      <c r="D1989" t="s">
        <v>376</v>
      </c>
      <c r="E1989">
        <v>13</v>
      </c>
    </row>
    <row r="1990" spans="1:5">
      <c r="A1990">
        <v>18</v>
      </c>
      <c r="B1990" t="s">
        <v>164</v>
      </c>
      <c r="C1990" t="s">
        <v>183</v>
      </c>
      <c r="D1990" t="s">
        <v>378</v>
      </c>
      <c r="E1990">
        <v>24</v>
      </c>
    </row>
    <row r="1991" spans="1:5">
      <c r="A1991">
        <v>18</v>
      </c>
      <c r="B1991" t="s">
        <v>164</v>
      </c>
      <c r="C1991" t="s">
        <v>203</v>
      </c>
      <c r="D1991" t="s">
        <v>374</v>
      </c>
      <c r="E1991">
        <v>0</v>
      </c>
    </row>
    <row r="1992" spans="1:5">
      <c r="A1992">
        <v>18</v>
      </c>
      <c r="B1992" t="s">
        <v>164</v>
      </c>
      <c r="C1992" t="s">
        <v>191</v>
      </c>
      <c r="D1992" t="s">
        <v>368</v>
      </c>
      <c r="E1992">
        <v>34.5</v>
      </c>
    </row>
    <row r="1993" spans="1:5">
      <c r="A1993">
        <v>19</v>
      </c>
      <c r="B1993" t="s">
        <v>164</v>
      </c>
      <c r="C1993" t="s">
        <v>201</v>
      </c>
      <c r="D1993" t="s">
        <v>372</v>
      </c>
      <c r="E1993">
        <v>25</v>
      </c>
    </row>
    <row r="1994" spans="1:5">
      <c r="A1994">
        <v>19</v>
      </c>
      <c r="B1994" t="s">
        <v>164</v>
      </c>
      <c r="C1994" t="s">
        <v>203</v>
      </c>
      <c r="D1994" t="s">
        <v>374</v>
      </c>
      <c r="E1994">
        <v>0</v>
      </c>
    </row>
    <row r="1995" spans="1:5">
      <c r="A1995">
        <v>19</v>
      </c>
      <c r="B1995" t="s">
        <v>164</v>
      </c>
      <c r="C1995" t="s">
        <v>183</v>
      </c>
      <c r="D1995" t="s">
        <v>378</v>
      </c>
      <c r="E1995">
        <v>26</v>
      </c>
    </row>
    <row r="1996" spans="1:5">
      <c r="A1996">
        <v>19</v>
      </c>
      <c r="B1996" t="s">
        <v>164</v>
      </c>
      <c r="C1996" t="s">
        <v>185</v>
      </c>
      <c r="D1996" t="s">
        <v>375</v>
      </c>
      <c r="E1996">
        <v>5</v>
      </c>
    </row>
    <row r="1997" spans="1:5">
      <c r="A1997">
        <v>19</v>
      </c>
      <c r="B1997" t="s">
        <v>164</v>
      </c>
      <c r="C1997" t="s">
        <v>191</v>
      </c>
      <c r="D1997" t="s">
        <v>364</v>
      </c>
      <c r="E1997">
        <v>30.5</v>
      </c>
    </row>
    <row r="1998" spans="1:5">
      <c r="A1998">
        <v>19</v>
      </c>
      <c r="B1998" t="s">
        <v>164</v>
      </c>
      <c r="C1998" t="s">
        <v>187</v>
      </c>
      <c r="D1998" t="s">
        <v>362</v>
      </c>
      <c r="E1998">
        <v>30</v>
      </c>
    </row>
    <row r="1999" spans="1:5">
      <c r="A1999">
        <v>19</v>
      </c>
      <c r="B1999" t="s">
        <v>164</v>
      </c>
      <c r="C1999" t="s">
        <v>195</v>
      </c>
      <c r="D1999" t="s">
        <v>373</v>
      </c>
      <c r="E1999">
        <v>0</v>
      </c>
    </row>
    <row r="2000" spans="1:5">
      <c r="A2000">
        <v>19</v>
      </c>
      <c r="B2000" t="s">
        <v>164</v>
      </c>
      <c r="C2000" t="s">
        <v>189</v>
      </c>
      <c r="D2000" t="s">
        <v>291</v>
      </c>
      <c r="E2000">
        <v>43</v>
      </c>
    </row>
    <row r="2001" spans="1:5">
      <c r="A2001">
        <v>19</v>
      </c>
      <c r="B2001" t="s">
        <v>164</v>
      </c>
      <c r="C2001" t="s">
        <v>193</v>
      </c>
      <c r="D2001" t="s">
        <v>376</v>
      </c>
      <c r="E2001">
        <v>12</v>
      </c>
    </row>
    <row r="2002" spans="1:5">
      <c r="A2002">
        <v>19</v>
      </c>
      <c r="B2002" t="s">
        <v>164</v>
      </c>
      <c r="C2002" t="s">
        <v>197</v>
      </c>
      <c r="D2002" t="s">
        <v>368</v>
      </c>
      <c r="E2002">
        <v>41</v>
      </c>
    </row>
    <row r="2003" spans="1:5">
      <c r="A2003">
        <v>19</v>
      </c>
      <c r="B2003" t="s">
        <v>164</v>
      </c>
      <c r="C2003" t="s">
        <v>199</v>
      </c>
      <c r="D2003" t="s">
        <v>369</v>
      </c>
      <c r="E2003">
        <v>7</v>
      </c>
    </row>
    <row r="2004" spans="1:5">
      <c r="A2004">
        <v>20</v>
      </c>
      <c r="B2004" t="s">
        <v>164</v>
      </c>
      <c r="C2004" t="s">
        <v>185</v>
      </c>
      <c r="D2004" t="s">
        <v>380</v>
      </c>
      <c r="E2004">
        <v>5</v>
      </c>
    </row>
    <row r="2005" spans="1:5">
      <c r="A2005">
        <v>20</v>
      </c>
      <c r="B2005" t="s">
        <v>164</v>
      </c>
      <c r="C2005" t="s">
        <v>191</v>
      </c>
      <c r="D2005" t="s">
        <v>364</v>
      </c>
      <c r="E2005">
        <v>32.5</v>
      </c>
    </row>
    <row r="2006" spans="1:5">
      <c r="A2006">
        <v>20</v>
      </c>
      <c r="B2006" t="s">
        <v>164</v>
      </c>
      <c r="C2006" t="s">
        <v>199</v>
      </c>
      <c r="D2006" t="s">
        <v>369</v>
      </c>
      <c r="E2006">
        <v>20</v>
      </c>
    </row>
    <row r="2007" spans="1:5">
      <c r="A2007">
        <v>20</v>
      </c>
      <c r="B2007" t="s">
        <v>164</v>
      </c>
      <c r="C2007" t="s">
        <v>193</v>
      </c>
      <c r="D2007" t="s">
        <v>376</v>
      </c>
      <c r="E2007">
        <v>25</v>
      </c>
    </row>
    <row r="2008" spans="1:5">
      <c r="A2008">
        <v>20</v>
      </c>
      <c r="B2008" t="s">
        <v>164</v>
      </c>
      <c r="C2008" t="s">
        <v>201</v>
      </c>
      <c r="D2008" t="s">
        <v>374</v>
      </c>
      <c r="E2008">
        <v>10</v>
      </c>
    </row>
    <row r="2009" spans="1:5">
      <c r="A2009">
        <v>20</v>
      </c>
      <c r="B2009" t="s">
        <v>164</v>
      </c>
      <c r="C2009" t="s">
        <v>187</v>
      </c>
      <c r="D2009" t="s">
        <v>362</v>
      </c>
      <c r="E2009">
        <v>4</v>
      </c>
    </row>
    <row r="2010" spans="1:5">
      <c r="A2010">
        <v>20</v>
      </c>
      <c r="B2010" t="s">
        <v>164</v>
      </c>
      <c r="C2010" t="s">
        <v>189</v>
      </c>
      <c r="D2010" t="s">
        <v>377</v>
      </c>
      <c r="E2010">
        <v>5</v>
      </c>
    </row>
    <row r="2011" spans="1:5">
      <c r="A2011">
        <v>20</v>
      </c>
      <c r="B2011" t="s">
        <v>164</v>
      </c>
      <c r="C2011" t="s">
        <v>195</v>
      </c>
      <c r="D2011" t="s">
        <v>373</v>
      </c>
      <c r="E2011">
        <v>0</v>
      </c>
    </row>
    <row r="2012" spans="1:5">
      <c r="A2012">
        <v>20</v>
      </c>
      <c r="B2012" t="s">
        <v>164</v>
      </c>
      <c r="C2012" t="s">
        <v>203</v>
      </c>
      <c r="D2012" t="s">
        <v>291</v>
      </c>
      <c r="E2012">
        <v>0</v>
      </c>
    </row>
    <row r="2013" spans="1:5">
      <c r="A2013">
        <v>20</v>
      </c>
      <c r="B2013" t="s">
        <v>164</v>
      </c>
      <c r="C2013" t="s">
        <v>183</v>
      </c>
      <c r="D2013" t="s">
        <v>378</v>
      </c>
      <c r="E2013">
        <v>20</v>
      </c>
    </row>
    <row r="2014" spans="1:5">
      <c r="A2014">
        <v>20</v>
      </c>
      <c r="B2014" t="s">
        <v>164</v>
      </c>
      <c r="C2014" t="s">
        <v>197</v>
      </c>
      <c r="D2014" t="s">
        <v>368</v>
      </c>
      <c r="E2014">
        <v>27</v>
      </c>
    </row>
    <row r="2015" spans="1:5">
      <c r="A2015">
        <v>1</v>
      </c>
      <c r="B2015" t="s">
        <v>163</v>
      </c>
      <c r="C2015" t="s">
        <v>193</v>
      </c>
      <c r="D2015" t="s">
        <v>381</v>
      </c>
      <c r="E2015">
        <v>21</v>
      </c>
    </row>
    <row r="2016" spans="1:5">
      <c r="A2016">
        <v>1</v>
      </c>
      <c r="B2016" t="s">
        <v>163</v>
      </c>
      <c r="C2016" t="s">
        <v>191</v>
      </c>
      <c r="D2016" t="s">
        <v>382</v>
      </c>
      <c r="E2016">
        <v>27</v>
      </c>
    </row>
    <row r="2017" spans="1:5">
      <c r="A2017">
        <v>1</v>
      </c>
      <c r="B2017" t="s">
        <v>163</v>
      </c>
      <c r="C2017" t="s">
        <v>189</v>
      </c>
      <c r="D2017" t="s">
        <v>383</v>
      </c>
      <c r="E2017">
        <v>48</v>
      </c>
    </row>
    <row r="2018" spans="1:5">
      <c r="A2018">
        <v>1</v>
      </c>
      <c r="B2018" t="s">
        <v>163</v>
      </c>
      <c r="C2018" t="s">
        <v>197</v>
      </c>
      <c r="D2018" t="s">
        <v>384</v>
      </c>
      <c r="E2018">
        <v>17</v>
      </c>
    </row>
    <row r="2019" spans="1:5">
      <c r="A2019">
        <v>1</v>
      </c>
      <c r="B2019" t="s">
        <v>163</v>
      </c>
      <c r="C2019" t="s">
        <v>185</v>
      </c>
      <c r="D2019" t="s">
        <v>385</v>
      </c>
      <c r="E2019">
        <v>5</v>
      </c>
    </row>
    <row r="2020" spans="1:5">
      <c r="A2020">
        <v>1</v>
      </c>
      <c r="B2020" t="s">
        <v>163</v>
      </c>
      <c r="C2020" t="s">
        <v>183</v>
      </c>
      <c r="D2020" t="s">
        <v>386</v>
      </c>
      <c r="E2020">
        <v>14</v>
      </c>
    </row>
    <row r="2021" spans="1:5">
      <c r="A2021">
        <v>1</v>
      </c>
      <c r="B2021" t="s">
        <v>163</v>
      </c>
      <c r="C2021" t="s">
        <v>201</v>
      </c>
      <c r="D2021" t="s">
        <v>387</v>
      </c>
      <c r="E2021">
        <v>34</v>
      </c>
    </row>
    <row r="2022" spans="1:5">
      <c r="A2022">
        <v>1</v>
      </c>
      <c r="B2022" t="s">
        <v>163</v>
      </c>
      <c r="C2022" t="s">
        <v>187</v>
      </c>
      <c r="D2022" t="s">
        <v>388</v>
      </c>
      <c r="E2022">
        <v>30</v>
      </c>
    </row>
    <row r="2023" spans="1:5">
      <c r="A2023">
        <v>1</v>
      </c>
      <c r="B2023" t="s">
        <v>163</v>
      </c>
      <c r="C2023" t="s">
        <v>199</v>
      </c>
      <c r="D2023" t="s">
        <v>389</v>
      </c>
      <c r="E2023">
        <v>20</v>
      </c>
    </row>
    <row r="2024" spans="1:5">
      <c r="A2024">
        <v>1</v>
      </c>
      <c r="B2024" t="s">
        <v>163</v>
      </c>
      <c r="C2024" t="s">
        <v>203</v>
      </c>
      <c r="D2024" t="s">
        <v>390</v>
      </c>
      <c r="E2024">
        <v>0</v>
      </c>
    </row>
    <row r="2025" spans="1:5">
      <c r="A2025">
        <v>1</v>
      </c>
      <c r="B2025" t="s">
        <v>163</v>
      </c>
      <c r="C2025" t="s">
        <v>195</v>
      </c>
      <c r="D2025" t="s">
        <v>391</v>
      </c>
      <c r="E2025">
        <v>0</v>
      </c>
    </row>
    <row r="2026" spans="1:5">
      <c r="A2026">
        <v>2</v>
      </c>
      <c r="B2026" t="s">
        <v>163</v>
      </c>
      <c r="C2026" t="s">
        <v>201</v>
      </c>
      <c r="D2026" t="s">
        <v>387</v>
      </c>
      <c r="E2026">
        <v>26</v>
      </c>
    </row>
    <row r="2027" spans="1:5">
      <c r="A2027">
        <v>2</v>
      </c>
      <c r="B2027" t="s">
        <v>163</v>
      </c>
      <c r="C2027" t="s">
        <v>191</v>
      </c>
      <c r="D2027" t="s">
        <v>382</v>
      </c>
      <c r="E2027">
        <v>29.5</v>
      </c>
    </row>
    <row r="2028" spans="1:5">
      <c r="A2028">
        <v>2</v>
      </c>
      <c r="B2028" t="s">
        <v>163</v>
      </c>
      <c r="C2028" t="s">
        <v>199</v>
      </c>
      <c r="D2028" t="s">
        <v>390</v>
      </c>
      <c r="E2028">
        <v>23</v>
      </c>
    </row>
    <row r="2029" spans="1:5">
      <c r="A2029">
        <v>2</v>
      </c>
      <c r="B2029" t="s">
        <v>163</v>
      </c>
      <c r="C2029" t="s">
        <v>183</v>
      </c>
      <c r="D2029" t="s">
        <v>386</v>
      </c>
      <c r="E2029">
        <v>16</v>
      </c>
    </row>
    <row r="2030" spans="1:5">
      <c r="A2030">
        <v>2</v>
      </c>
      <c r="B2030" t="s">
        <v>163</v>
      </c>
      <c r="C2030" t="s">
        <v>193</v>
      </c>
      <c r="D2030" t="s">
        <v>381</v>
      </c>
      <c r="E2030">
        <v>1</v>
      </c>
    </row>
    <row r="2031" spans="1:5">
      <c r="A2031">
        <v>2</v>
      </c>
      <c r="B2031" t="s">
        <v>163</v>
      </c>
      <c r="C2031" t="s">
        <v>203</v>
      </c>
      <c r="D2031" t="s">
        <v>391</v>
      </c>
      <c r="E2031">
        <v>0</v>
      </c>
    </row>
    <row r="2032" spans="1:5">
      <c r="A2032">
        <v>2</v>
      </c>
      <c r="B2032" t="s">
        <v>163</v>
      </c>
      <c r="C2032" t="s">
        <v>185</v>
      </c>
      <c r="E2032">
        <v>0</v>
      </c>
    </row>
    <row r="2033" spans="1:5">
      <c r="A2033">
        <v>2</v>
      </c>
      <c r="B2033" t="s">
        <v>163</v>
      </c>
      <c r="C2033" t="s">
        <v>195</v>
      </c>
      <c r="D2033" t="s">
        <v>389</v>
      </c>
      <c r="E2033">
        <v>0</v>
      </c>
    </row>
    <row r="2034" spans="1:5">
      <c r="A2034">
        <v>2</v>
      </c>
      <c r="B2034" t="s">
        <v>163</v>
      </c>
      <c r="C2034" t="s">
        <v>187</v>
      </c>
      <c r="D2034" t="s">
        <v>388</v>
      </c>
      <c r="E2034">
        <v>26</v>
      </c>
    </row>
    <row r="2035" spans="1:5">
      <c r="A2035">
        <v>2</v>
      </c>
      <c r="B2035" t="s">
        <v>163</v>
      </c>
      <c r="C2035" t="s">
        <v>189</v>
      </c>
      <c r="D2035" t="s">
        <v>383</v>
      </c>
      <c r="E2035">
        <v>15</v>
      </c>
    </row>
    <row r="2036" spans="1:5">
      <c r="A2036">
        <v>2</v>
      </c>
      <c r="B2036" t="s">
        <v>163</v>
      </c>
      <c r="C2036" t="s">
        <v>197</v>
      </c>
      <c r="D2036" t="s">
        <v>392</v>
      </c>
      <c r="E2036">
        <v>20</v>
      </c>
    </row>
    <row r="2037" spans="1:5">
      <c r="A2037">
        <v>2</v>
      </c>
      <c r="B2037" t="s">
        <v>163</v>
      </c>
      <c r="C2037" t="s">
        <v>197</v>
      </c>
      <c r="D2037" t="s">
        <v>387</v>
      </c>
      <c r="E2037">
        <v>26</v>
      </c>
    </row>
    <row r="2038" spans="1:5">
      <c r="A2038">
        <v>2</v>
      </c>
      <c r="B2038" t="s">
        <v>163</v>
      </c>
      <c r="C2038" t="s">
        <v>191</v>
      </c>
      <c r="D2038" t="s">
        <v>382</v>
      </c>
      <c r="E2038">
        <v>29.5</v>
      </c>
    </row>
    <row r="2039" spans="1:5">
      <c r="A2039">
        <v>2</v>
      </c>
      <c r="B2039" t="s">
        <v>163</v>
      </c>
      <c r="C2039" t="s">
        <v>183</v>
      </c>
      <c r="D2039" t="s">
        <v>386</v>
      </c>
      <c r="E2039">
        <v>16</v>
      </c>
    </row>
    <row r="2040" spans="1:5">
      <c r="A2040">
        <v>2</v>
      </c>
      <c r="B2040" t="s">
        <v>163</v>
      </c>
      <c r="C2040" t="s">
        <v>201</v>
      </c>
      <c r="D2040" t="s">
        <v>384</v>
      </c>
      <c r="E2040">
        <v>23</v>
      </c>
    </row>
    <row r="2041" spans="1:5">
      <c r="A2041">
        <v>2</v>
      </c>
      <c r="B2041" t="s">
        <v>163</v>
      </c>
      <c r="C2041" t="s">
        <v>193</v>
      </c>
      <c r="D2041" t="s">
        <v>381</v>
      </c>
      <c r="E2041">
        <v>1</v>
      </c>
    </row>
    <row r="2042" spans="1:5">
      <c r="A2042">
        <v>2</v>
      </c>
      <c r="B2042" t="s">
        <v>163</v>
      </c>
      <c r="C2042" t="s">
        <v>203</v>
      </c>
      <c r="D2042" t="s">
        <v>391</v>
      </c>
      <c r="E2042">
        <v>0</v>
      </c>
    </row>
    <row r="2043" spans="1:5">
      <c r="A2043">
        <v>2</v>
      </c>
      <c r="B2043" t="s">
        <v>163</v>
      </c>
      <c r="C2043" t="s">
        <v>199</v>
      </c>
      <c r="D2043" t="s">
        <v>389</v>
      </c>
      <c r="E2043">
        <v>19</v>
      </c>
    </row>
    <row r="2044" spans="1:5">
      <c r="A2044">
        <v>2</v>
      </c>
      <c r="B2044" t="s">
        <v>163</v>
      </c>
      <c r="C2044" t="s">
        <v>185</v>
      </c>
      <c r="E2044">
        <v>0</v>
      </c>
    </row>
    <row r="2045" spans="1:5">
      <c r="A2045">
        <v>2</v>
      </c>
      <c r="B2045" t="s">
        <v>163</v>
      </c>
      <c r="C2045" t="s">
        <v>187</v>
      </c>
      <c r="D2045" t="s">
        <v>388</v>
      </c>
      <c r="E2045">
        <v>26</v>
      </c>
    </row>
    <row r="2046" spans="1:5">
      <c r="A2046">
        <v>2</v>
      </c>
      <c r="B2046" t="s">
        <v>163</v>
      </c>
      <c r="C2046" t="s">
        <v>195</v>
      </c>
      <c r="D2046" t="s">
        <v>390</v>
      </c>
      <c r="E2046">
        <v>0</v>
      </c>
    </row>
    <row r="2047" spans="1:5">
      <c r="A2047">
        <v>2</v>
      </c>
      <c r="B2047" t="s">
        <v>163</v>
      </c>
      <c r="C2047" t="s">
        <v>189</v>
      </c>
      <c r="D2047" t="s">
        <v>383</v>
      </c>
      <c r="E2047">
        <v>15</v>
      </c>
    </row>
    <row r="2048" spans="1:5">
      <c r="A2048">
        <v>3</v>
      </c>
      <c r="B2048" t="s">
        <v>163</v>
      </c>
      <c r="C2048" t="s">
        <v>187</v>
      </c>
      <c r="D2048" t="s">
        <v>388</v>
      </c>
      <c r="E2048">
        <v>7</v>
      </c>
    </row>
    <row r="2049" spans="1:5">
      <c r="A2049">
        <v>3</v>
      </c>
      <c r="B2049" t="s">
        <v>163</v>
      </c>
      <c r="C2049" t="s">
        <v>191</v>
      </c>
      <c r="D2049" t="s">
        <v>382</v>
      </c>
      <c r="E2049">
        <v>17.5</v>
      </c>
    </row>
    <row r="2050" spans="1:5">
      <c r="A2050">
        <v>3</v>
      </c>
      <c r="B2050" t="s">
        <v>163</v>
      </c>
      <c r="C2050" t="s">
        <v>193</v>
      </c>
      <c r="D2050" t="s">
        <v>381</v>
      </c>
      <c r="E2050">
        <v>20</v>
      </c>
    </row>
    <row r="2051" spans="1:5">
      <c r="A2051">
        <v>3</v>
      </c>
      <c r="B2051" t="s">
        <v>163</v>
      </c>
      <c r="C2051" t="s">
        <v>183</v>
      </c>
      <c r="D2051" t="s">
        <v>386</v>
      </c>
      <c r="E2051">
        <v>10</v>
      </c>
    </row>
    <row r="2052" spans="1:5">
      <c r="A2052">
        <v>3</v>
      </c>
      <c r="B2052" t="s">
        <v>163</v>
      </c>
      <c r="C2052" t="s">
        <v>201</v>
      </c>
      <c r="D2052" t="s">
        <v>387</v>
      </c>
      <c r="E2052">
        <v>21</v>
      </c>
    </row>
    <row r="2053" spans="1:5">
      <c r="A2053">
        <v>3</v>
      </c>
      <c r="B2053" t="s">
        <v>163</v>
      </c>
      <c r="C2053" t="s">
        <v>203</v>
      </c>
      <c r="D2053" t="s">
        <v>391</v>
      </c>
      <c r="E2053">
        <v>0</v>
      </c>
    </row>
    <row r="2054" spans="1:5">
      <c r="A2054">
        <v>3</v>
      </c>
      <c r="B2054" t="s">
        <v>163</v>
      </c>
      <c r="C2054" t="s">
        <v>195</v>
      </c>
      <c r="D2054" t="s">
        <v>389</v>
      </c>
      <c r="E2054">
        <v>0</v>
      </c>
    </row>
    <row r="2055" spans="1:5">
      <c r="A2055">
        <v>3</v>
      </c>
      <c r="B2055" t="s">
        <v>163</v>
      </c>
      <c r="C2055" t="s">
        <v>199</v>
      </c>
      <c r="D2055" t="s">
        <v>390</v>
      </c>
      <c r="E2055">
        <v>15</v>
      </c>
    </row>
    <row r="2056" spans="1:5">
      <c r="A2056">
        <v>3</v>
      </c>
      <c r="B2056" t="s">
        <v>163</v>
      </c>
      <c r="C2056" t="s">
        <v>197</v>
      </c>
      <c r="D2056" t="s">
        <v>392</v>
      </c>
      <c r="E2056">
        <v>21</v>
      </c>
    </row>
    <row r="2057" spans="1:5">
      <c r="A2057">
        <v>3</v>
      </c>
      <c r="B2057" t="s">
        <v>163</v>
      </c>
      <c r="C2057" t="s">
        <v>189</v>
      </c>
      <c r="D2057" t="s">
        <v>383</v>
      </c>
      <c r="E2057">
        <v>49</v>
      </c>
    </row>
    <row r="2058" spans="1:5">
      <c r="A2058">
        <v>3</v>
      </c>
      <c r="B2058" t="s">
        <v>163</v>
      </c>
      <c r="C2058" t="s">
        <v>185</v>
      </c>
      <c r="D2058" t="s">
        <v>393</v>
      </c>
      <c r="E2058">
        <v>5</v>
      </c>
    </row>
    <row r="2059" spans="1:5">
      <c r="A2059">
        <v>4</v>
      </c>
      <c r="B2059" t="s">
        <v>163</v>
      </c>
      <c r="C2059" t="s">
        <v>185</v>
      </c>
      <c r="E2059">
        <v>0</v>
      </c>
    </row>
    <row r="2060" spans="1:5">
      <c r="A2060">
        <v>4</v>
      </c>
      <c r="B2060" t="s">
        <v>163</v>
      </c>
      <c r="C2060" t="s">
        <v>189</v>
      </c>
      <c r="D2060" t="s">
        <v>383</v>
      </c>
      <c r="E2060">
        <v>47</v>
      </c>
    </row>
    <row r="2061" spans="1:5">
      <c r="A2061">
        <v>4</v>
      </c>
      <c r="B2061" t="s">
        <v>163</v>
      </c>
      <c r="C2061" t="s">
        <v>199</v>
      </c>
      <c r="D2061" t="s">
        <v>390</v>
      </c>
      <c r="E2061">
        <v>23</v>
      </c>
    </row>
    <row r="2062" spans="1:5">
      <c r="A2062">
        <v>4</v>
      </c>
      <c r="B2062" t="s">
        <v>163</v>
      </c>
      <c r="C2062" t="s">
        <v>187</v>
      </c>
      <c r="D2062" t="s">
        <v>388</v>
      </c>
      <c r="E2062">
        <v>9</v>
      </c>
    </row>
    <row r="2063" spans="1:5">
      <c r="A2063">
        <v>4</v>
      </c>
      <c r="B2063" t="s">
        <v>163</v>
      </c>
      <c r="C2063" t="s">
        <v>195</v>
      </c>
      <c r="D2063" t="s">
        <v>394</v>
      </c>
      <c r="E2063">
        <v>0</v>
      </c>
    </row>
    <row r="2064" spans="1:5">
      <c r="A2064">
        <v>4</v>
      </c>
      <c r="B2064" t="s">
        <v>163</v>
      </c>
      <c r="C2064" t="s">
        <v>183</v>
      </c>
      <c r="D2064" t="s">
        <v>389</v>
      </c>
      <c r="E2064">
        <v>34</v>
      </c>
    </row>
    <row r="2065" spans="1:5">
      <c r="A2065">
        <v>4</v>
      </c>
      <c r="B2065" t="s">
        <v>163</v>
      </c>
      <c r="C2065" t="s">
        <v>203</v>
      </c>
      <c r="D2065" t="s">
        <v>391</v>
      </c>
      <c r="E2065">
        <v>0</v>
      </c>
    </row>
    <row r="2066" spans="1:5">
      <c r="A2066">
        <v>4</v>
      </c>
      <c r="B2066" t="s">
        <v>163</v>
      </c>
      <c r="C2066" t="s">
        <v>191</v>
      </c>
      <c r="D2066" t="s">
        <v>392</v>
      </c>
      <c r="E2066">
        <v>39.5</v>
      </c>
    </row>
    <row r="2067" spans="1:5">
      <c r="A2067">
        <v>4</v>
      </c>
      <c r="B2067" t="s">
        <v>163</v>
      </c>
      <c r="C2067" t="s">
        <v>197</v>
      </c>
      <c r="D2067" t="s">
        <v>395</v>
      </c>
      <c r="E2067">
        <v>17</v>
      </c>
    </row>
    <row r="2068" spans="1:5">
      <c r="A2068">
        <v>4</v>
      </c>
      <c r="B2068" t="s">
        <v>163</v>
      </c>
      <c r="C2068" t="s">
        <v>193</v>
      </c>
      <c r="D2068" t="s">
        <v>381</v>
      </c>
      <c r="E2068">
        <v>8</v>
      </c>
    </row>
    <row r="2069" spans="1:5">
      <c r="A2069">
        <v>4</v>
      </c>
      <c r="B2069" t="s">
        <v>163</v>
      </c>
      <c r="C2069" t="s">
        <v>201</v>
      </c>
      <c r="D2069" t="s">
        <v>387</v>
      </c>
      <c r="E2069">
        <v>31</v>
      </c>
    </row>
    <row r="2070" spans="1:5">
      <c r="A2070">
        <v>5</v>
      </c>
      <c r="B2070" t="s">
        <v>163</v>
      </c>
      <c r="C2070" t="s">
        <v>189</v>
      </c>
      <c r="D2070" t="s">
        <v>383</v>
      </c>
      <c r="E2070">
        <v>15</v>
      </c>
    </row>
    <row r="2071" spans="1:5">
      <c r="A2071">
        <v>5</v>
      </c>
      <c r="B2071" t="s">
        <v>163</v>
      </c>
      <c r="C2071" t="s">
        <v>193</v>
      </c>
      <c r="D2071" t="s">
        <v>381</v>
      </c>
      <c r="E2071">
        <v>18</v>
      </c>
    </row>
    <row r="2072" spans="1:5">
      <c r="A2072">
        <v>5</v>
      </c>
      <c r="B2072" t="s">
        <v>163</v>
      </c>
      <c r="C2072" t="s">
        <v>183</v>
      </c>
      <c r="D2072" t="s">
        <v>389</v>
      </c>
      <c r="E2072">
        <v>12</v>
      </c>
    </row>
    <row r="2073" spans="1:5">
      <c r="A2073">
        <v>5</v>
      </c>
      <c r="B2073" t="s">
        <v>163</v>
      </c>
      <c r="C2073" t="s">
        <v>203</v>
      </c>
      <c r="D2073" t="s">
        <v>391</v>
      </c>
      <c r="E2073">
        <v>0</v>
      </c>
    </row>
    <row r="2074" spans="1:5">
      <c r="A2074">
        <v>5</v>
      </c>
      <c r="B2074" t="s">
        <v>163</v>
      </c>
      <c r="C2074" t="s">
        <v>195</v>
      </c>
      <c r="D2074" t="s">
        <v>394</v>
      </c>
      <c r="E2074">
        <v>0</v>
      </c>
    </row>
    <row r="2075" spans="1:5">
      <c r="A2075">
        <v>5</v>
      </c>
      <c r="B2075" t="s">
        <v>163</v>
      </c>
      <c r="C2075" t="s">
        <v>201</v>
      </c>
      <c r="D2075" t="s">
        <v>387</v>
      </c>
      <c r="E2075">
        <v>30</v>
      </c>
    </row>
    <row r="2076" spans="1:5">
      <c r="A2076">
        <v>5</v>
      </c>
      <c r="B2076" t="s">
        <v>163</v>
      </c>
      <c r="C2076" t="s">
        <v>199</v>
      </c>
      <c r="D2076" t="s">
        <v>390</v>
      </c>
      <c r="E2076">
        <v>32</v>
      </c>
    </row>
    <row r="2077" spans="1:5">
      <c r="A2077">
        <v>5</v>
      </c>
      <c r="B2077" t="s">
        <v>163</v>
      </c>
      <c r="C2077" t="s">
        <v>185</v>
      </c>
      <c r="D2077" t="s">
        <v>393</v>
      </c>
      <c r="E2077">
        <v>5</v>
      </c>
    </row>
    <row r="2078" spans="1:5">
      <c r="A2078">
        <v>5</v>
      </c>
      <c r="B2078" t="s">
        <v>163</v>
      </c>
      <c r="C2078" t="s">
        <v>191</v>
      </c>
      <c r="D2078" t="s">
        <v>392</v>
      </c>
      <c r="E2078">
        <v>41</v>
      </c>
    </row>
    <row r="2079" spans="1:5">
      <c r="A2079">
        <v>5</v>
      </c>
      <c r="B2079" t="s">
        <v>163</v>
      </c>
      <c r="C2079" t="s">
        <v>197</v>
      </c>
      <c r="D2079" t="s">
        <v>395</v>
      </c>
      <c r="E2079">
        <v>25</v>
      </c>
    </row>
    <row r="2080" spans="1:5">
      <c r="A2080">
        <v>5</v>
      </c>
      <c r="B2080" t="s">
        <v>163</v>
      </c>
      <c r="C2080" t="s">
        <v>187</v>
      </c>
      <c r="D2080" t="s">
        <v>388</v>
      </c>
      <c r="E2080">
        <v>12</v>
      </c>
    </row>
    <row r="2081" spans="1:5">
      <c r="A2081">
        <v>6</v>
      </c>
      <c r="B2081" t="s">
        <v>163</v>
      </c>
      <c r="C2081" t="s">
        <v>193</v>
      </c>
      <c r="D2081" t="s">
        <v>381</v>
      </c>
      <c r="E2081">
        <v>13</v>
      </c>
    </row>
    <row r="2082" spans="1:5">
      <c r="A2082">
        <v>6</v>
      </c>
      <c r="B2082" t="s">
        <v>163</v>
      </c>
      <c r="C2082" t="s">
        <v>203</v>
      </c>
      <c r="D2082" t="s">
        <v>391</v>
      </c>
      <c r="E2082">
        <v>0</v>
      </c>
    </row>
    <row r="2083" spans="1:5">
      <c r="A2083">
        <v>6</v>
      </c>
      <c r="B2083" t="s">
        <v>163</v>
      </c>
      <c r="C2083" t="s">
        <v>189</v>
      </c>
      <c r="D2083" t="s">
        <v>383</v>
      </c>
      <c r="E2083">
        <v>66</v>
      </c>
    </row>
    <row r="2084" spans="1:5">
      <c r="A2084">
        <v>6</v>
      </c>
      <c r="B2084" t="s">
        <v>163</v>
      </c>
      <c r="C2084" t="s">
        <v>195</v>
      </c>
      <c r="D2084" t="s">
        <v>394</v>
      </c>
      <c r="E2084">
        <v>0</v>
      </c>
    </row>
    <row r="2085" spans="1:5">
      <c r="A2085">
        <v>6</v>
      </c>
      <c r="B2085" t="s">
        <v>163</v>
      </c>
      <c r="C2085" t="s">
        <v>201</v>
      </c>
      <c r="D2085" t="s">
        <v>387</v>
      </c>
      <c r="E2085">
        <v>28</v>
      </c>
    </row>
    <row r="2086" spans="1:5">
      <c r="A2086">
        <v>6</v>
      </c>
      <c r="B2086" t="s">
        <v>163</v>
      </c>
      <c r="C2086" t="s">
        <v>187</v>
      </c>
      <c r="D2086" t="s">
        <v>388</v>
      </c>
      <c r="E2086">
        <v>13</v>
      </c>
    </row>
    <row r="2087" spans="1:5">
      <c r="A2087">
        <v>6</v>
      </c>
      <c r="B2087" t="s">
        <v>163</v>
      </c>
      <c r="C2087" t="s">
        <v>199</v>
      </c>
      <c r="D2087" t="s">
        <v>390</v>
      </c>
      <c r="E2087">
        <v>26</v>
      </c>
    </row>
    <row r="2088" spans="1:5">
      <c r="A2088">
        <v>6</v>
      </c>
      <c r="B2088" t="s">
        <v>163</v>
      </c>
      <c r="C2088" t="s">
        <v>197</v>
      </c>
      <c r="D2088" t="s">
        <v>395</v>
      </c>
      <c r="E2088">
        <v>26</v>
      </c>
    </row>
    <row r="2089" spans="1:5">
      <c r="A2089">
        <v>6</v>
      </c>
      <c r="B2089" t="s">
        <v>163</v>
      </c>
      <c r="C2089" t="s">
        <v>191</v>
      </c>
      <c r="D2089" t="s">
        <v>392</v>
      </c>
      <c r="E2089">
        <v>50</v>
      </c>
    </row>
    <row r="2090" spans="1:5">
      <c r="A2090">
        <v>6</v>
      </c>
      <c r="B2090" t="s">
        <v>163</v>
      </c>
      <c r="C2090" t="s">
        <v>185</v>
      </c>
      <c r="E2090">
        <v>0</v>
      </c>
    </row>
    <row r="2091" spans="1:5">
      <c r="A2091">
        <v>6</v>
      </c>
      <c r="B2091" t="s">
        <v>163</v>
      </c>
      <c r="C2091" t="s">
        <v>183</v>
      </c>
      <c r="D2091" t="s">
        <v>389</v>
      </c>
      <c r="E2091">
        <v>36</v>
      </c>
    </row>
    <row r="2092" spans="1:5">
      <c r="A2092">
        <v>7</v>
      </c>
      <c r="B2092" t="s">
        <v>163</v>
      </c>
      <c r="C2092" t="s">
        <v>203</v>
      </c>
      <c r="D2092" t="s">
        <v>391</v>
      </c>
      <c r="E2092">
        <v>0</v>
      </c>
    </row>
    <row r="2093" spans="1:5">
      <c r="A2093">
        <v>7</v>
      </c>
      <c r="B2093" t="s">
        <v>163</v>
      </c>
      <c r="C2093" t="s">
        <v>193</v>
      </c>
      <c r="D2093" t="s">
        <v>381</v>
      </c>
      <c r="E2093">
        <v>30</v>
      </c>
    </row>
    <row r="2094" spans="1:5">
      <c r="A2094">
        <v>7</v>
      </c>
      <c r="B2094" t="s">
        <v>163</v>
      </c>
      <c r="C2094" t="s">
        <v>195</v>
      </c>
      <c r="D2094" t="s">
        <v>394</v>
      </c>
      <c r="E2094">
        <v>0</v>
      </c>
    </row>
    <row r="2095" spans="1:5">
      <c r="A2095">
        <v>7</v>
      </c>
      <c r="B2095" t="s">
        <v>163</v>
      </c>
      <c r="C2095" t="s">
        <v>189</v>
      </c>
      <c r="D2095" t="s">
        <v>383</v>
      </c>
      <c r="E2095">
        <v>44</v>
      </c>
    </row>
    <row r="2096" spans="1:5">
      <c r="A2096">
        <v>7</v>
      </c>
      <c r="B2096" t="s">
        <v>163</v>
      </c>
      <c r="C2096" t="s">
        <v>191</v>
      </c>
      <c r="D2096" t="s">
        <v>392</v>
      </c>
      <c r="E2096">
        <v>40</v>
      </c>
    </row>
    <row r="2097" spans="1:5">
      <c r="A2097">
        <v>7</v>
      </c>
      <c r="B2097" t="s">
        <v>163</v>
      </c>
      <c r="C2097" t="s">
        <v>197</v>
      </c>
      <c r="D2097" t="s">
        <v>395</v>
      </c>
      <c r="E2097">
        <v>26</v>
      </c>
    </row>
    <row r="2098" spans="1:5">
      <c r="A2098">
        <v>7</v>
      </c>
      <c r="B2098" t="s">
        <v>163</v>
      </c>
      <c r="C2098" t="s">
        <v>183</v>
      </c>
      <c r="D2098" t="s">
        <v>389</v>
      </c>
      <c r="E2098">
        <v>16</v>
      </c>
    </row>
    <row r="2099" spans="1:5">
      <c r="A2099">
        <v>7</v>
      </c>
      <c r="B2099" t="s">
        <v>163</v>
      </c>
      <c r="C2099" t="s">
        <v>199</v>
      </c>
      <c r="D2099" t="s">
        <v>384</v>
      </c>
      <c r="E2099">
        <v>19</v>
      </c>
    </row>
    <row r="2100" spans="1:5">
      <c r="A2100">
        <v>7</v>
      </c>
      <c r="B2100" t="s">
        <v>163</v>
      </c>
      <c r="C2100" t="s">
        <v>201</v>
      </c>
      <c r="D2100" t="s">
        <v>387</v>
      </c>
      <c r="E2100">
        <v>25</v>
      </c>
    </row>
    <row r="2101" spans="1:5">
      <c r="A2101">
        <v>7</v>
      </c>
      <c r="B2101" t="s">
        <v>163</v>
      </c>
      <c r="C2101" t="s">
        <v>185</v>
      </c>
      <c r="D2101" t="s">
        <v>396</v>
      </c>
      <c r="E2101">
        <v>5</v>
      </c>
    </row>
    <row r="2102" spans="1:5">
      <c r="A2102">
        <v>7</v>
      </c>
      <c r="B2102" t="s">
        <v>163</v>
      </c>
      <c r="C2102" t="s">
        <v>187</v>
      </c>
      <c r="D2102" t="s">
        <v>388</v>
      </c>
      <c r="E2102">
        <v>48</v>
      </c>
    </row>
    <row r="2103" spans="1:5">
      <c r="A2103">
        <v>8</v>
      </c>
      <c r="B2103" t="s">
        <v>163</v>
      </c>
      <c r="C2103" t="s">
        <v>201</v>
      </c>
      <c r="D2103" t="s">
        <v>387</v>
      </c>
      <c r="E2103">
        <v>34</v>
      </c>
    </row>
    <row r="2104" spans="1:5">
      <c r="A2104">
        <v>8</v>
      </c>
      <c r="B2104" t="s">
        <v>163</v>
      </c>
      <c r="C2104" t="s">
        <v>185</v>
      </c>
      <c r="E2104">
        <v>0</v>
      </c>
    </row>
    <row r="2105" spans="1:5">
      <c r="A2105">
        <v>8</v>
      </c>
      <c r="B2105" t="s">
        <v>163</v>
      </c>
      <c r="C2105" t="s">
        <v>197</v>
      </c>
      <c r="D2105" t="s">
        <v>395</v>
      </c>
      <c r="E2105">
        <v>29</v>
      </c>
    </row>
    <row r="2106" spans="1:5">
      <c r="A2106">
        <v>8</v>
      </c>
      <c r="B2106" t="s">
        <v>163</v>
      </c>
      <c r="C2106" t="s">
        <v>203</v>
      </c>
      <c r="D2106" t="s">
        <v>391</v>
      </c>
      <c r="E2106">
        <v>0</v>
      </c>
    </row>
    <row r="2107" spans="1:5">
      <c r="A2107">
        <v>8</v>
      </c>
      <c r="B2107" t="s">
        <v>163</v>
      </c>
      <c r="C2107" t="s">
        <v>195</v>
      </c>
      <c r="D2107" t="s">
        <v>397</v>
      </c>
      <c r="E2107">
        <v>0</v>
      </c>
    </row>
    <row r="2108" spans="1:5">
      <c r="A2108">
        <v>8</v>
      </c>
      <c r="B2108" t="s">
        <v>163</v>
      </c>
      <c r="C2108" t="s">
        <v>199</v>
      </c>
      <c r="D2108" t="s">
        <v>384</v>
      </c>
      <c r="E2108">
        <v>32</v>
      </c>
    </row>
    <row r="2109" spans="1:5">
      <c r="A2109">
        <v>8</v>
      </c>
      <c r="B2109" t="s">
        <v>163</v>
      </c>
      <c r="C2109" t="s">
        <v>191</v>
      </c>
      <c r="D2109" t="s">
        <v>392</v>
      </c>
      <c r="E2109">
        <v>49</v>
      </c>
    </row>
    <row r="2110" spans="1:5">
      <c r="A2110">
        <v>8</v>
      </c>
      <c r="B2110" t="s">
        <v>163</v>
      </c>
      <c r="C2110" t="s">
        <v>193</v>
      </c>
      <c r="D2110" t="s">
        <v>381</v>
      </c>
      <c r="E2110">
        <v>13</v>
      </c>
    </row>
    <row r="2111" spans="1:5">
      <c r="A2111">
        <v>8</v>
      </c>
      <c r="B2111" t="s">
        <v>163</v>
      </c>
      <c r="C2111" t="s">
        <v>189</v>
      </c>
      <c r="D2111" t="s">
        <v>383</v>
      </c>
      <c r="E2111">
        <v>28</v>
      </c>
    </row>
    <row r="2112" spans="1:5">
      <c r="A2112">
        <v>8</v>
      </c>
      <c r="B2112" t="s">
        <v>163</v>
      </c>
      <c r="C2112" t="s">
        <v>187</v>
      </c>
      <c r="D2112" t="s">
        <v>388</v>
      </c>
      <c r="E2112">
        <v>12</v>
      </c>
    </row>
    <row r="2113" spans="1:5">
      <c r="A2113">
        <v>8</v>
      </c>
      <c r="B2113" t="s">
        <v>163</v>
      </c>
      <c r="C2113" t="s">
        <v>183</v>
      </c>
      <c r="D2113" t="s">
        <v>389</v>
      </c>
      <c r="E2113">
        <v>20</v>
      </c>
    </row>
    <row r="2114" spans="1:5">
      <c r="A2114">
        <v>9</v>
      </c>
      <c r="B2114" t="s">
        <v>163</v>
      </c>
      <c r="C2114" t="s">
        <v>191</v>
      </c>
      <c r="D2114" t="s">
        <v>392</v>
      </c>
      <c r="E2114">
        <v>30.5</v>
      </c>
    </row>
    <row r="2115" spans="1:5">
      <c r="A2115">
        <v>9</v>
      </c>
      <c r="B2115" t="s">
        <v>163</v>
      </c>
      <c r="C2115" t="s">
        <v>183</v>
      </c>
      <c r="D2115" t="s">
        <v>389</v>
      </c>
      <c r="E2115">
        <v>36</v>
      </c>
    </row>
    <row r="2116" spans="1:5">
      <c r="A2116">
        <v>9</v>
      </c>
      <c r="B2116" t="s">
        <v>163</v>
      </c>
      <c r="C2116" t="s">
        <v>195</v>
      </c>
      <c r="D2116" t="s">
        <v>397</v>
      </c>
      <c r="E2116">
        <v>0</v>
      </c>
    </row>
    <row r="2117" spans="1:5">
      <c r="A2117">
        <v>9</v>
      </c>
      <c r="B2117" t="s">
        <v>163</v>
      </c>
      <c r="C2117" t="s">
        <v>203</v>
      </c>
      <c r="D2117" t="s">
        <v>384</v>
      </c>
      <c r="E2117">
        <v>0</v>
      </c>
    </row>
    <row r="2118" spans="1:5">
      <c r="A2118">
        <v>9</v>
      </c>
      <c r="B2118" t="s">
        <v>163</v>
      </c>
      <c r="C2118" t="s">
        <v>193</v>
      </c>
      <c r="D2118" t="s">
        <v>381</v>
      </c>
      <c r="E2118">
        <v>13</v>
      </c>
    </row>
    <row r="2119" spans="1:5">
      <c r="A2119">
        <v>9</v>
      </c>
      <c r="B2119" t="s">
        <v>163</v>
      </c>
      <c r="C2119" t="s">
        <v>197</v>
      </c>
      <c r="D2119" t="s">
        <v>395</v>
      </c>
      <c r="E2119">
        <v>17</v>
      </c>
    </row>
    <row r="2120" spans="1:5">
      <c r="A2120">
        <v>9</v>
      </c>
      <c r="B2120" t="s">
        <v>163</v>
      </c>
      <c r="C2120" t="s">
        <v>199</v>
      </c>
      <c r="D2120" t="s">
        <v>391</v>
      </c>
      <c r="E2120">
        <v>12</v>
      </c>
    </row>
    <row r="2121" spans="1:5">
      <c r="A2121">
        <v>9</v>
      </c>
      <c r="B2121" t="s">
        <v>163</v>
      </c>
      <c r="C2121" t="s">
        <v>187</v>
      </c>
      <c r="D2121" t="s">
        <v>388</v>
      </c>
      <c r="E2121">
        <v>7</v>
      </c>
    </row>
    <row r="2122" spans="1:5">
      <c r="A2122">
        <v>9</v>
      </c>
      <c r="B2122" t="s">
        <v>163</v>
      </c>
      <c r="C2122" t="s">
        <v>201</v>
      </c>
      <c r="D2122" t="s">
        <v>387</v>
      </c>
      <c r="E2122">
        <v>25</v>
      </c>
    </row>
    <row r="2123" spans="1:5">
      <c r="A2123">
        <v>9</v>
      </c>
      <c r="B2123" t="s">
        <v>163</v>
      </c>
      <c r="C2123" t="s">
        <v>185</v>
      </c>
      <c r="D2123" t="s">
        <v>382</v>
      </c>
      <c r="E2123">
        <v>5</v>
      </c>
    </row>
    <row r="2124" spans="1:5">
      <c r="A2124">
        <v>9</v>
      </c>
      <c r="B2124" t="s">
        <v>163</v>
      </c>
      <c r="C2124" t="s">
        <v>189</v>
      </c>
      <c r="D2124" t="s">
        <v>383</v>
      </c>
      <c r="E2124">
        <v>31</v>
      </c>
    </row>
    <row r="2125" spans="1:5">
      <c r="A2125">
        <v>10</v>
      </c>
      <c r="B2125" t="s">
        <v>163</v>
      </c>
      <c r="C2125" t="s">
        <v>183</v>
      </c>
      <c r="D2125" t="s">
        <v>386</v>
      </c>
      <c r="E2125">
        <v>2</v>
      </c>
    </row>
    <row r="2126" spans="1:5">
      <c r="A2126">
        <v>10</v>
      </c>
      <c r="B2126" t="s">
        <v>163</v>
      </c>
      <c r="C2126" t="s">
        <v>201</v>
      </c>
      <c r="D2126" t="s">
        <v>387</v>
      </c>
      <c r="E2126">
        <v>31</v>
      </c>
    </row>
    <row r="2127" spans="1:5">
      <c r="A2127">
        <v>10</v>
      </c>
      <c r="B2127" t="s">
        <v>163</v>
      </c>
      <c r="C2127" t="s">
        <v>187</v>
      </c>
      <c r="D2127" t="s">
        <v>388</v>
      </c>
      <c r="E2127">
        <v>6</v>
      </c>
    </row>
    <row r="2128" spans="1:5">
      <c r="A2128">
        <v>10</v>
      </c>
      <c r="B2128" t="s">
        <v>163</v>
      </c>
      <c r="C2128" t="s">
        <v>185</v>
      </c>
      <c r="E2128">
        <v>0</v>
      </c>
    </row>
    <row r="2129" spans="1:5">
      <c r="A2129">
        <v>10</v>
      </c>
      <c r="B2129" t="s">
        <v>163</v>
      </c>
      <c r="C2129" t="s">
        <v>191</v>
      </c>
      <c r="D2129" t="s">
        <v>392</v>
      </c>
      <c r="E2129">
        <v>38</v>
      </c>
    </row>
    <row r="2130" spans="1:5">
      <c r="A2130">
        <v>10</v>
      </c>
      <c r="B2130" t="s">
        <v>163</v>
      </c>
      <c r="C2130" t="s">
        <v>197</v>
      </c>
      <c r="D2130" t="s">
        <v>395</v>
      </c>
      <c r="E2130">
        <v>24</v>
      </c>
    </row>
    <row r="2131" spans="1:5">
      <c r="A2131">
        <v>10</v>
      </c>
      <c r="B2131" t="s">
        <v>163</v>
      </c>
      <c r="C2131" t="s">
        <v>189</v>
      </c>
      <c r="D2131" t="s">
        <v>383</v>
      </c>
      <c r="E2131">
        <v>60</v>
      </c>
    </row>
    <row r="2132" spans="1:5">
      <c r="A2132">
        <v>10</v>
      </c>
      <c r="B2132" t="s">
        <v>163</v>
      </c>
      <c r="C2132" t="s">
        <v>203</v>
      </c>
      <c r="D2132" t="s">
        <v>394</v>
      </c>
      <c r="E2132">
        <v>0</v>
      </c>
    </row>
    <row r="2133" spans="1:5">
      <c r="A2133">
        <v>10</v>
      </c>
      <c r="B2133" t="s">
        <v>163</v>
      </c>
      <c r="C2133" t="s">
        <v>199</v>
      </c>
      <c r="D2133" t="s">
        <v>384</v>
      </c>
      <c r="E2133">
        <v>15</v>
      </c>
    </row>
    <row r="2134" spans="1:5">
      <c r="A2134">
        <v>10</v>
      </c>
      <c r="B2134" t="s">
        <v>163</v>
      </c>
      <c r="C2134" t="s">
        <v>193</v>
      </c>
      <c r="D2134" t="s">
        <v>381</v>
      </c>
      <c r="E2134">
        <v>30</v>
      </c>
    </row>
    <row r="2135" spans="1:5">
      <c r="A2135">
        <v>10</v>
      </c>
      <c r="B2135" t="s">
        <v>163</v>
      </c>
      <c r="C2135" t="s">
        <v>195</v>
      </c>
      <c r="D2135" t="s">
        <v>389</v>
      </c>
      <c r="E2135">
        <v>0</v>
      </c>
    </row>
    <row r="2136" spans="1:5">
      <c r="A2136">
        <v>11</v>
      </c>
      <c r="B2136" t="s">
        <v>163</v>
      </c>
      <c r="C2136" t="s">
        <v>187</v>
      </c>
      <c r="D2136" t="s">
        <v>388</v>
      </c>
      <c r="E2136">
        <v>45</v>
      </c>
    </row>
    <row r="2137" spans="1:5">
      <c r="A2137">
        <v>11</v>
      </c>
      <c r="B2137" t="s">
        <v>163</v>
      </c>
      <c r="C2137" t="s">
        <v>185</v>
      </c>
      <c r="D2137" t="s">
        <v>382</v>
      </c>
      <c r="E2137">
        <v>5</v>
      </c>
    </row>
    <row r="2138" spans="1:5">
      <c r="A2138">
        <v>11</v>
      </c>
      <c r="B2138" t="s">
        <v>163</v>
      </c>
      <c r="C2138" t="s">
        <v>197</v>
      </c>
      <c r="D2138" t="s">
        <v>395</v>
      </c>
      <c r="E2138">
        <v>19</v>
      </c>
    </row>
    <row r="2139" spans="1:5">
      <c r="A2139">
        <v>11</v>
      </c>
      <c r="B2139" t="s">
        <v>163</v>
      </c>
      <c r="C2139" t="s">
        <v>203</v>
      </c>
      <c r="D2139" t="s">
        <v>394</v>
      </c>
      <c r="E2139">
        <v>0</v>
      </c>
    </row>
    <row r="2140" spans="1:5">
      <c r="A2140">
        <v>11</v>
      </c>
      <c r="B2140" t="s">
        <v>163</v>
      </c>
      <c r="C2140" t="s">
        <v>199</v>
      </c>
      <c r="D2140" t="s">
        <v>398</v>
      </c>
      <c r="E2140">
        <v>25</v>
      </c>
    </row>
    <row r="2141" spans="1:5">
      <c r="A2141">
        <v>11</v>
      </c>
      <c r="B2141" t="s">
        <v>163</v>
      </c>
      <c r="C2141" t="s">
        <v>193</v>
      </c>
      <c r="D2141" t="s">
        <v>381</v>
      </c>
      <c r="E2141">
        <v>2</v>
      </c>
    </row>
    <row r="2142" spans="1:5">
      <c r="A2142">
        <v>11</v>
      </c>
      <c r="B2142" t="s">
        <v>163</v>
      </c>
      <c r="C2142" t="s">
        <v>183</v>
      </c>
      <c r="D2142" t="s">
        <v>399</v>
      </c>
      <c r="E2142">
        <v>20</v>
      </c>
    </row>
    <row r="2143" spans="1:5">
      <c r="A2143">
        <v>11</v>
      </c>
      <c r="B2143" t="s">
        <v>163</v>
      </c>
      <c r="C2143" t="s">
        <v>195</v>
      </c>
      <c r="D2143" t="s">
        <v>389</v>
      </c>
      <c r="E2143">
        <v>0</v>
      </c>
    </row>
    <row r="2144" spans="1:5">
      <c r="A2144">
        <v>11</v>
      </c>
      <c r="B2144" t="s">
        <v>163</v>
      </c>
      <c r="C2144" t="s">
        <v>201</v>
      </c>
      <c r="D2144" t="s">
        <v>387</v>
      </c>
      <c r="E2144">
        <v>26</v>
      </c>
    </row>
    <row r="2145" spans="1:5">
      <c r="A2145">
        <v>11</v>
      </c>
      <c r="B2145" t="s">
        <v>163</v>
      </c>
      <c r="C2145" t="s">
        <v>189</v>
      </c>
      <c r="D2145" t="s">
        <v>383</v>
      </c>
      <c r="E2145">
        <v>49</v>
      </c>
    </row>
    <row r="2146" spans="1:5">
      <c r="A2146">
        <v>11</v>
      </c>
      <c r="B2146" t="s">
        <v>163</v>
      </c>
      <c r="C2146" t="s">
        <v>191</v>
      </c>
      <c r="D2146" t="s">
        <v>392</v>
      </c>
      <c r="E2146">
        <v>35.5</v>
      </c>
    </row>
    <row r="2147" spans="1:5">
      <c r="A2147">
        <v>12</v>
      </c>
      <c r="B2147" t="s">
        <v>163</v>
      </c>
      <c r="C2147" t="s">
        <v>197</v>
      </c>
      <c r="D2147" t="s">
        <v>395</v>
      </c>
      <c r="E2147">
        <v>27</v>
      </c>
    </row>
    <row r="2148" spans="1:5">
      <c r="A2148">
        <v>12</v>
      </c>
      <c r="B2148" t="s">
        <v>163</v>
      </c>
      <c r="C2148" t="s">
        <v>199</v>
      </c>
      <c r="D2148" t="s">
        <v>398</v>
      </c>
      <c r="E2148">
        <v>17</v>
      </c>
    </row>
    <row r="2149" spans="1:5">
      <c r="A2149">
        <v>12</v>
      </c>
      <c r="B2149" t="s">
        <v>163</v>
      </c>
      <c r="C2149" t="s">
        <v>203</v>
      </c>
      <c r="D2149" t="s">
        <v>399</v>
      </c>
      <c r="E2149">
        <v>0</v>
      </c>
    </row>
    <row r="2150" spans="1:5">
      <c r="A2150">
        <v>12</v>
      </c>
      <c r="B2150" t="s">
        <v>163</v>
      </c>
      <c r="C2150" t="s">
        <v>187</v>
      </c>
      <c r="D2150" t="s">
        <v>388</v>
      </c>
      <c r="E2150">
        <v>19</v>
      </c>
    </row>
    <row r="2151" spans="1:5">
      <c r="A2151">
        <v>12</v>
      </c>
      <c r="B2151" t="s">
        <v>163</v>
      </c>
      <c r="C2151" t="s">
        <v>189</v>
      </c>
      <c r="D2151" t="s">
        <v>383</v>
      </c>
      <c r="E2151">
        <v>10</v>
      </c>
    </row>
    <row r="2152" spans="1:5">
      <c r="A2152">
        <v>12</v>
      </c>
      <c r="B2152" t="s">
        <v>163</v>
      </c>
      <c r="C2152" t="s">
        <v>185</v>
      </c>
      <c r="E2152">
        <v>0</v>
      </c>
    </row>
    <row r="2153" spans="1:5">
      <c r="A2153">
        <v>12</v>
      </c>
      <c r="B2153" t="s">
        <v>163</v>
      </c>
      <c r="C2153" t="s">
        <v>191</v>
      </c>
      <c r="D2153" t="s">
        <v>392</v>
      </c>
      <c r="E2153">
        <v>32.5</v>
      </c>
    </row>
    <row r="2154" spans="1:5">
      <c r="A2154">
        <v>12</v>
      </c>
      <c r="B2154" t="s">
        <v>163</v>
      </c>
      <c r="C2154" t="s">
        <v>195</v>
      </c>
      <c r="D2154" t="s">
        <v>389</v>
      </c>
      <c r="E2154">
        <v>0</v>
      </c>
    </row>
    <row r="2155" spans="1:5">
      <c r="A2155">
        <v>12</v>
      </c>
      <c r="B2155" t="s">
        <v>163</v>
      </c>
      <c r="C2155" t="s">
        <v>201</v>
      </c>
      <c r="D2155" t="s">
        <v>387</v>
      </c>
      <c r="E2155">
        <v>29</v>
      </c>
    </row>
    <row r="2156" spans="1:5">
      <c r="A2156">
        <v>12</v>
      </c>
      <c r="B2156" t="s">
        <v>163</v>
      </c>
      <c r="C2156" t="s">
        <v>193</v>
      </c>
      <c r="D2156" t="s">
        <v>381</v>
      </c>
      <c r="E2156">
        <v>12</v>
      </c>
    </row>
    <row r="2157" spans="1:5">
      <c r="A2157">
        <v>12</v>
      </c>
      <c r="B2157" t="s">
        <v>163</v>
      </c>
      <c r="C2157" t="s">
        <v>183</v>
      </c>
      <c r="D2157" t="s">
        <v>394</v>
      </c>
      <c r="E2157">
        <v>34</v>
      </c>
    </row>
    <row r="2158" spans="1:5">
      <c r="A2158">
        <v>13</v>
      </c>
      <c r="B2158" t="s">
        <v>163</v>
      </c>
      <c r="C2158" t="s">
        <v>187</v>
      </c>
      <c r="D2158" t="s">
        <v>394</v>
      </c>
      <c r="E2158">
        <v>13</v>
      </c>
    </row>
    <row r="2159" spans="1:5">
      <c r="A2159">
        <v>13</v>
      </c>
      <c r="B2159" t="s">
        <v>163</v>
      </c>
      <c r="C2159" t="s">
        <v>191</v>
      </c>
      <c r="D2159" t="s">
        <v>392</v>
      </c>
      <c r="E2159">
        <v>58</v>
      </c>
    </row>
    <row r="2160" spans="1:5">
      <c r="A2160">
        <v>13</v>
      </c>
      <c r="B2160" t="s">
        <v>163</v>
      </c>
      <c r="C2160" t="s">
        <v>203</v>
      </c>
      <c r="D2160" t="s">
        <v>391</v>
      </c>
      <c r="E2160">
        <v>0</v>
      </c>
    </row>
    <row r="2161" spans="1:5">
      <c r="A2161">
        <v>13</v>
      </c>
      <c r="B2161" t="s">
        <v>163</v>
      </c>
      <c r="C2161" t="s">
        <v>183</v>
      </c>
      <c r="D2161" t="s">
        <v>399</v>
      </c>
      <c r="E2161">
        <v>10</v>
      </c>
    </row>
    <row r="2162" spans="1:5">
      <c r="A2162">
        <v>13</v>
      </c>
      <c r="B2162" t="s">
        <v>163</v>
      </c>
      <c r="C2162" t="s">
        <v>193</v>
      </c>
      <c r="D2162" t="s">
        <v>381</v>
      </c>
      <c r="E2162">
        <v>8</v>
      </c>
    </row>
    <row r="2163" spans="1:5">
      <c r="A2163">
        <v>13</v>
      </c>
      <c r="B2163" t="s">
        <v>163</v>
      </c>
      <c r="C2163" t="s">
        <v>199</v>
      </c>
      <c r="D2163" t="s">
        <v>384</v>
      </c>
      <c r="E2163">
        <v>15</v>
      </c>
    </row>
    <row r="2164" spans="1:5">
      <c r="A2164">
        <v>13</v>
      </c>
      <c r="B2164" t="s">
        <v>163</v>
      </c>
      <c r="C2164" t="s">
        <v>201</v>
      </c>
      <c r="D2164" t="s">
        <v>389</v>
      </c>
      <c r="E2164">
        <v>3</v>
      </c>
    </row>
    <row r="2165" spans="1:5">
      <c r="A2165">
        <v>13</v>
      </c>
      <c r="B2165" t="s">
        <v>163</v>
      </c>
      <c r="C2165" t="s">
        <v>197</v>
      </c>
      <c r="D2165" t="s">
        <v>395</v>
      </c>
      <c r="E2165">
        <v>21</v>
      </c>
    </row>
    <row r="2166" spans="1:5">
      <c r="A2166">
        <v>13</v>
      </c>
      <c r="B2166" t="s">
        <v>163</v>
      </c>
      <c r="C2166" t="s">
        <v>189</v>
      </c>
      <c r="D2166" t="s">
        <v>382</v>
      </c>
      <c r="E2166">
        <v>31</v>
      </c>
    </row>
    <row r="2167" spans="1:5">
      <c r="A2167">
        <v>13</v>
      </c>
      <c r="B2167" t="s">
        <v>163</v>
      </c>
      <c r="C2167" t="s">
        <v>185</v>
      </c>
      <c r="D2167" t="s">
        <v>386</v>
      </c>
      <c r="E2167">
        <v>5</v>
      </c>
    </row>
    <row r="2168" spans="1:5">
      <c r="A2168">
        <v>13</v>
      </c>
      <c r="B2168" t="s">
        <v>163</v>
      </c>
      <c r="C2168" t="s">
        <v>195</v>
      </c>
      <c r="D2168" t="s">
        <v>396</v>
      </c>
      <c r="E2168">
        <v>0</v>
      </c>
    </row>
    <row r="2169" spans="1:5">
      <c r="A2169">
        <v>14</v>
      </c>
      <c r="B2169" t="s">
        <v>163</v>
      </c>
      <c r="C2169" t="s">
        <v>195</v>
      </c>
      <c r="D2169" t="s">
        <v>386</v>
      </c>
      <c r="E2169">
        <v>0</v>
      </c>
    </row>
    <row r="2170" spans="1:5">
      <c r="A2170">
        <v>14</v>
      </c>
      <c r="B2170" t="s">
        <v>163</v>
      </c>
      <c r="C2170" t="s">
        <v>189</v>
      </c>
      <c r="D2170" t="s">
        <v>383</v>
      </c>
      <c r="E2170">
        <v>29</v>
      </c>
    </row>
    <row r="2171" spans="1:5">
      <c r="A2171">
        <v>14</v>
      </c>
      <c r="B2171" t="s">
        <v>163</v>
      </c>
      <c r="C2171" t="s">
        <v>201</v>
      </c>
      <c r="D2171" t="s">
        <v>396</v>
      </c>
      <c r="E2171">
        <v>24</v>
      </c>
    </row>
    <row r="2172" spans="1:5">
      <c r="A2172">
        <v>14</v>
      </c>
      <c r="B2172" t="s">
        <v>163</v>
      </c>
      <c r="C2172" t="s">
        <v>199</v>
      </c>
      <c r="D2172" t="s">
        <v>398</v>
      </c>
      <c r="E2172">
        <v>15</v>
      </c>
    </row>
    <row r="2173" spans="1:5">
      <c r="A2173">
        <v>14</v>
      </c>
      <c r="B2173" t="s">
        <v>163</v>
      </c>
      <c r="C2173" t="s">
        <v>185</v>
      </c>
      <c r="E2173">
        <v>0</v>
      </c>
    </row>
    <row r="2174" spans="1:5">
      <c r="A2174">
        <v>14</v>
      </c>
      <c r="B2174" t="s">
        <v>163</v>
      </c>
      <c r="C2174" t="s">
        <v>183</v>
      </c>
      <c r="D2174" t="s">
        <v>389</v>
      </c>
      <c r="E2174">
        <v>12</v>
      </c>
    </row>
    <row r="2175" spans="1:5">
      <c r="A2175">
        <v>14</v>
      </c>
      <c r="B2175" t="s">
        <v>163</v>
      </c>
      <c r="C2175" t="s">
        <v>187</v>
      </c>
      <c r="D2175" t="s">
        <v>400</v>
      </c>
      <c r="E2175">
        <v>12</v>
      </c>
    </row>
    <row r="2176" spans="1:5">
      <c r="A2176">
        <v>14</v>
      </c>
      <c r="B2176" t="s">
        <v>163</v>
      </c>
      <c r="C2176" t="s">
        <v>203</v>
      </c>
      <c r="D2176" t="s">
        <v>397</v>
      </c>
      <c r="E2176">
        <v>0</v>
      </c>
    </row>
    <row r="2177" spans="1:5">
      <c r="A2177">
        <v>14</v>
      </c>
      <c r="B2177" t="s">
        <v>163</v>
      </c>
      <c r="C2177" t="s">
        <v>193</v>
      </c>
      <c r="D2177" t="s">
        <v>388</v>
      </c>
      <c r="E2177">
        <v>8</v>
      </c>
    </row>
    <row r="2178" spans="1:5">
      <c r="A2178">
        <v>14</v>
      </c>
      <c r="B2178" t="s">
        <v>163</v>
      </c>
      <c r="C2178" t="s">
        <v>197</v>
      </c>
      <c r="D2178" t="s">
        <v>395</v>
      </c>
      <c r="E2178">
        <v>22</v>
      </c>
    </row>
    <row r="2179" spans="1:5">
      <c r="A2179">
        <v>14</v>
      </c>
      <c r="B2179" t="s">
        <v>163</v>
      </c>
      <c r="C2179" t="s">
        <v>191</v>
      </c>
      <c r="D2179" t="s">
        <v>387</v>
      </c>
      <c r="E2179">
        <v>43</v>
      </c>
    </row>
    <row r="2180" spans="1:5">
      <c r="A2180">
        <v>15</v>
      </c>
      <c r="B2180" t="s">
        <v>163</v>
      </c>
      <c r="C2180" t="s">
        <v>187</v>
      </c>
      <c r="D2180" t="s">
        <v>381</v>
      </c>
      <c r="E2180">
        <v>7</v>
      </c>
    </row>
    <row r="2181" spans="1:5">
      <c r="A2181">
        <v>15</v>
      </c>
      <c r="B2181" t="s">
        <v>163</v>
      </c>
      <c r="C2181" t="s">
        <v>195</v>
      </c>
      <c r="E2181">
        <v>0</v>
      </c>
    </row>
    <row r="2182" spans="1:5">
      <c r="A2182">
        <v>15</v>
      </c>
      <c r="B2182" t="s">
        <v>163</v>
      </c>
      <c r="C2182" t="s">
        <v>199</v>
      </c>
      <c r="D2182" t="s">
        <v>398</v>
      </c>
      <c r="E2182">
        <v>19</v>
      </c>
    </row>
    <row r="2183" spans="1:5">
      <c r="A2183">
        <v>15</v>
      </c>
      <c r="B2183" t="s">
        <v>163</v>
      </c>
      <c r="C2183" t="s">
        <v>183</v>
      </c>
      <c r="D2183" t="s">
        <v>399</v>
      </c>
      <c r="E2183">
        <v>6</v>
      </c>
    </row>
    <row r="2184" spans="1:5">
      <c r="A2184">
        <v>15</v>
      </c>
      <c r="B2184" t="s">
        <v>163</v>
      </c>
      <c r="C2184" t="s">
        <v>191</v>
      </c>
      <c r="D2184" t="s">
        <v>387</v>
      </c>
      <c r="E2184">
        <v>24</v>
      </c>
    </row>
    <row r="2185" spans="1:5">
      <c r="A2185">
        <v>15</v>
      </c>
      <c r="B2185" t="s">
        <v>163</v>
      </c>
      <c r="C2185" t="s">
        <v>203</v>
      </c>
      <c r="E2185">
        <v>0</v>
      </c>
    </row>
    <row r="2186" spans="1:5">
      <c r="A2186">
        <v>15</v>
      </c>
      <c r="B2186" t="s">
        <v>163</v>
      </c>
      <c r="C2186" t="s">
        <v>193</v>
      </c>
      <c r="D2186" t="s">
        <v>388</v>
      </c>
      <c r="E2186">
        <v>13</v>
      </c>
    </row>
    <row r="2187" spans="1:5">
      <c r="A2187">
        <v>15</v>
      </c>
      <c r="B2187" t="s">
        <v>163</v>
      </c>
      <c r="C2187" t="s">
        <v>185</v>
      </c>
      <c r="D2187" t="s">
        <v>401</v>
      </c>
      <c r="E2187">
        <v>0</v>
      </c>
    </row>
    <row r="2188" spans="1:5">
      <c r="A2188">
        <v>15</v>
      </c>
      <c r="B2188" t="s">
        <v>163</v>
      </c>
      <c r="C2188" t="s">
        <v>201</v>
      </c>
      <c r="D2188" t="s">
        <v>391</v>
      </c>
      <c r="E2188">
        <v>15</v>
      </c>
    </row>
    <row r="2189" spans="1:5">
      <c r="A2189">
        <v>15</v>
      </c>
      <c r="B2189" t="s">
        <v>163</v>
      </c>
      <c r="C2189" t="s">
        <v>197</v>
      </c>
      <c r="D2189" t="s">
        <v>402</v>
      </c>
      <c r="E2189">
        <v>0</v>
      </c>
    </row>
    <row r="2190" spans="1:5">
      <c r="A2190">
        <v>15</v>
      </c>
      <c r="B2190" t="s">
        <v>163</v>
      </c>
      <c r="C2190" t="s">
        <v>189</v>
      </c>
      <c r="D2190" t="s">
        <v>384</v>
      </c>
      <c r="E2190">
        <v>20</v>
      </c>
    </row>
    <row r="2191" spans="1:5">
      <c r="A2191">
        <v>16</v>
      </c>
      <c r="B2191" t="s">
        <v>163</v>
      </c>
      <c r="C2191" t="s">
        <v>199</v>
      </c>
      <c r="D2191" t="s">
        <v>398</v>
      </c>
      <c r="E2191">
        <v>2</v>
      </c>
    </row>
    <row r="2192" spans="1:5">
      <c r="A2192">
        <v>16</v>
      </c>
      <c r="B2192" t="s">
        <v>163</v>
      </c>
      <c r="C2192" t="s">
        <v>183</v>
      </c>
      <c r="D2192" t="s">
        <v>389</v>
      </c>
      <c r="E2192">
        <v>18</v>
      </c>
    </row>
    <row r="2193" spans="1:5">
      <c r="A2193">
        <v>16</v>
      </c>
      <c r="B2193" t="s">
        <v>163</v>
      </c>
      <c r="C2193" t="s">
        <v>187</v>
      </c>
      <c r="D2193" t="s">
        <v>381</v>
      </c>
      <c r="E2193">
        <v>0</v>
      </c>
    </row>
    <row r="2194" spans="1:5">
      <c r="A2194">
        <v>16</v>
      </c>
      <c r="B2194" t="s">
        <v>163</v>
      </c>
      <c r="C2194" t="s">
        <v>203</v>
      </c>
      <c r="D2194" t="s">
        <v>394</v>
      </c>
      <c r="E2194">
        <v>0</v>
      </c>
    </row>
    <row r="2195" spans="1:5">
      <c r="A2195">
        <v>16</v>
      </c>
      <c r="B2195" t="s">
        <v>163</v>
      </c>
      <c r="C2195" t="s">
        <v>195</v>
      </c>
      <c r="D2195" t="s">
        <v>384</v>
      </c>
      <c r="E2195">
        <v>0</v>
      </c>
    </row>
    <row r="2196" spans="1:5">
      <c r="A2196">
        <v>16</v>
      </c>
      <c r="B2196" t="s">
        <v>163</v>
      </c>
      <c r="C2196" t="s">
        <v>189</v>
      </c>
      <c r="D2196" t="s">
        <v>383</v>
      </c>
      <c r="E2196">
        <v>26</v>
      </c>
    </row>
    <row r="2197" spans="1:5">
      <c r="A2197">
        <v>16</v>
      </c>
      <c r="B2197" t="s">
        <v>163</v>
      </c>
      <c r="C2197" t="s">
        <v>191</v>
      </c>
      <c r="D2197" t="s">
        <v>392</v>
      </c>
      <c r="E2197">
        <v>34.5</v>
      </c>
    </row>
    <row r="2198" spans="1:5">
      <c r="A2198">
        <v>16</v>
      </c>
      <c r="B2198" t="s">
        <v>163</v>
      </c>
      <c r="C2198" t="s">
        <v>193</v>
      </c>
      <c r="D2198" t="s">
        <v>388</v>
      </c>
      <c r="E2198">
        <v>20</v>
      </c>
    </row>
    <row r="2199" spans="1:5">
      <c r="A2199">
        <v>16</v>
      </c>
      <c r="B2199" t="s">
        <v>163</v>
      </c>
      <c r="C2199" t="s">
        <v>185</v>
      </c>
      <c r="E2199">
        <v>0</v>
      </c>
    </row>
    <row r="2200" spans="1:5">
      <c r="A2200">
        <v>16</v>
      </c>
      <c r="B2200" t="s">
        <v>163</v>
      </c>
      <c r="C2200" t="s">
        <v>197</v>
      </c>
      <c r="D2200" t="s">
        <v>395</v>
      </c>
      <c r="E2200">
        <v>23</v>
      </c>
    </row>
    <row r="2201" spans="1:5">
      <c r="A2201">
        <v>16</v>
      </c>
      <c r="B2201" t="s">
        <v>163</v>
      </c>
      <c r="C2201" t="s">
        <v>201</v>
      </c>
      <c r="D2201" t="s">
        <v>387</v>
      </c>
      <c r="E2201">
        <v>27</v>
      </c>
    </row>
    <row r="2202" spans="1:5">
      <c r="A2202">
        <v>17</v>
      </c>
      <c r="B2202" t="s">
        <v>163</v>
      </c>
      <c r="C2202" t="s">
        <v>195</v>
      </c>
      <c r="E2202">
        <v>0</v>
      </c>
    </row>
    <row r="2203" spans="1:5">
      <c r="A2203">
        <v>17</v>
      </c>
      <c r="B2203" t="s">
        <v>163</v>
      </c>
      <c r="C2203" t="s">
        <v>193</v>
      </c>
      <c r="D2203" t="s">
        <v>388</v>
      </c>
      <c r="E2203">
        <v>7</v>
      </c>
    </row>
    <row r="2204" spans="1:5">
      <c r="A2204">
        <v>17</v>
      </c>
      <c r="B2204" t="s">
        <v>163</v>
      </c>
      <c r="C2204" t="s">
        <v>201</v>
      </c>
      <c r="D2204" t="s">
        <v>387</v>
      </c>
      <c r="E2204">
        <v>36</v>
      </c>
    </row>
    <row r="2205" spans="1:5">
      <c r="A2205">
        <v>17</v>
      </c>
      <c r="B2205" t="s">
        <v>163</v>
      </c>
      <c r="C2205" t="s">
        <v>183</v>
      </c>
      <c r="D2205" t="s">
        <v>391</v>
      </c>
      <c r="E2205">
        <v>22</v>
      </c>
    </row>
    <row r="2206" spans="1:5">
      <c r="A2206">
        <v>17</v>
      </c>
      <c r="B2206" t="s">
        <v>163</v>
      </c>
      <c r="C2206" t="s">
        <v>189</v>
      </c>
      <c r="D2206" t="s">
        <v>383</v>
      </c>
      <c r="E2206">
        <v>16</v>
      </c>
    </row>
    <row r="2207" spans="1:5">
      <c r="A2207">
        <v>17</v>
      </c>
      <c r="B2207" t="s">
        <v>163</v>
      </c>
      <c r="C2207" t="s">
        <v>187</v>
      </c>
      <c r="D2207" t="s">
        <v>394</v>
      </c>
      <c r="E2207">
        <v>12</v>
      </c>
    </row>
    <row r="2208" spans="1:5">
      <c r="A2208">
        <v>17</v>
      </c>
      <c r="B2208" t="s">
        <v>163</v>
      </c>
      <c r="C2208" t="s">
        <v>191</v>
      </c>
      <c r="D2208" t="s">
        <v>392</v>
      </c>
      <c r="E2208">
        <v>45.5</v>
      </c>
    </row>
    <row r="2209" spans="1:5">
      <c r="A2209">
        <v>17</v>
      </c>
      <c r="B2209" t="s">
        <v>163</v>
      </c>
      <c r="C2209" t="s">
        <v>197</v>
      </c>
      <c r="D2209" t="s">
        <v>395</v>
      </c>
      <c r="E2209">
        <v>26</v>
      </c>
    </row>
    <row r="2210" spans="1:5">
      <c r="A2210">
        <v>17</v>
      </c>
      <c r="B2210" t="s">
        <v>163</v>
      </c>
      <c r="C2210" t="s">
        <v>203</v>
      </c>
      <c r="D2210" t="s">
        <v>389</v>
      </c>
      <c r="E2210">
        <v>0</v>
      </c>
    </row>
    <row r="2211" spans="1:5">
      <c r="A2211">
        <v>17</v>
      </c>
      <c r="B2211" t="s">
        <v>163</v>
      </c>
      <c r="C2211" t="s">
        <v>185</v>
      </c>
      <c r="D2211" t="s">
        <v>386</v>
      </c>
      <c r="E2211">
        <v>5</v>
      </c>
    </row>
    <row r="2212" spans="1:5">
      <c r="A2212">
        <v>17</v>
      </c>
      <c r="B2212" t="s">
        <v>163</v>
      </c>
      <c r="C2212" t="s">
        <v>199</v>
      </c>
      <c r="D2212" t="s">
        <v>384</v>
      </c>
      <c r="E2212">
        <v>18</v>
      </c>
    </row>
    <row r="2213" spans="1:5">
      <c r="A2213">
        <v>18</v>
      </c>
      <c r="B2213" t="s">
        <v>163</v>
      </c>
      <c r="C2213" t="s">
        <v>185</v>
      </c>
      <c r="E2213">
        <v>0</v>
      </c>
    </row>
    <row r="2214" spans="1:5">
      <c r="A2214">
        <v>18</v>
      </c>
      <c r="B2214" t="s">
        <v>163</v>
      </c>
      <c r="C2214" t="s">
        <v>199</v>
      </c>
      <c r="D2214" t="s">
        <v>390</v>
      </c>
      <c r="E2214">
        <v>12</v>
      </c>
    </row>
    <row r="2215" spans="1:5">
      <c r="A2215">
        <v>18</v>
      </c>
      <c r="B2215" t="s">
        <v>163</v>
      </c>
      <c r="C2215" t="s">
        <v>189</v>
      </c>
      <c r="D2215" t="s">
        <v>383</v>
      </c>
      <c r="E2215">
        <v>4</v>
      </c>
    </row>
    <row r="2216" spans="1:5">
      <c r="A2216">
        <v>18</v>
      </c>
      <c r="B2216" t="s">
        <v>163</v>
      </c>
      <c r="C2216" t="s">
        <v>193</v>
      </c>
      <c r="D2216" t="s">
        <v>388</v>
      </c>
      <c r="E2216">
        <v>19</v>
      </c>
    </row>
    <row r="2217" spans="1:5">
      <c r="A2217">
        <v>18</v>
      </c>
      <c r="B2217" t="s">
        <v>163</v>
      </c>
      <c r="C2217" t="s">
        <v>203</v>
      </c>
      <c r="D2217" t="s">
        <v>391</v>
      </c>
      <c r="E2217">
        <v>0</v>
      </c>
    </row>
    <row r="2218" spans="1:5">
      <c r="A2218">
        <v>18</v>
      </c>
      <c r="B2218" t="s">
        <v>163</v>
      </c>
      <c r="C2218" t="s">
        <v>197</v>
      </c>
      <c r="D2218" t="s">
        <v>395</v>
      </c>
      <c r="E2218">
        <v>30</v>
      </c>
    </row>
    <row r="2219" spans="1:5">
      <c r="A2219">
        <v>18</v>
      </c>
      <c r="B2219" t="s">
        <v>163</v>
      </c>
      <c r="C2219" t="s">
        <v>187</v>
      </c>
      <c r="D2219" t="s">
        <v>394</v>
      </c>
      <c r="E2219">
        <v>18</v>
      </c>
    </row>
    <row r="2220" spans="1:5">
      <c r="A2220">
        <v>18</v>
      </c>
      <c r="B2220" t="s">
        <v>163</v>
      </c>
      <c r="C2220" t="s">
        <v>183</v>
      </c>
      <c r="D2220" t="s">
        <v>386</v>
      </c>
      <c r="E2220">
        <v>20</v>
      </c>
    </row>
    <row r="2221" spans="1:5">
      <c r="A2221">
        <v>18</v>
      </c>
      <c r="B2221" t="s">
        <v>163</v>
      </c>
      <c r="C2221" t="s">
        <v>195</v>
      </c>
      <c r="D2221" t="s">
        <v>381</v>
      </c>
      <c r="E2221">
        <v>0</v>
      </c>
    </row>
    <row r="2222" spans="1:5">
      <c r="A2222">
        <v>18</v>
      </c>
      <c r="B2222" t="s">
        <v>163</v>
      </c>
      <c r="C2222" t="s">
        <v>191</v>
      </c>
      <c r="D2222" t="s">
        <v>392</v>
      </c>
      <c r="E2222">
        <v>33</v>
      </c>
    </row>
    <row r="2223" spans="1:5">
      <c r="A2223">
        <v>18</v>
      </c>
      <c r="B2223" t="s">
        <v>163</v>
      </c>
      <c r="C2223" t="s">
        <v>201</v>
      </c>
      <c r="D2223" t="s">
        <v>387</v>
      </c>
      <c r="E2223">
        <v>23</v>
      </c>
    </row>
    <row r="2224" spans="1:5">
      <c r="A2224">
        <v>20</v>
      </c>
      <c r="B2224" t="s">
        <v>163</v>
      </c>
      <c r="C2224" t="s">
        <v>191</v>
      </c>
      <c r="D2224" t="s">
        <v>392</v>
      </c>
      <c r="E2224">
        <v>37</v>
      </c>
    </row>
    <row r="2225" spans="1:5">
      <c r="A2225">
        <v>20</v>
      </c>
      <c r="B2225" t="s">
        <v>163</v>
      </c>
      <c r="C2225" t="s">
        <v>201</v>
      </c>
      <c r="D2225" t="s">
        <v>387</v>
      </c>
      <c r="E2225">
        <v>24</v>
      </c>
    </row>
    <row r="2226" spans="1:5">
      <c r="A2226">
        <v>20</v>
      </c>
      <c r="B2226" t="s">
        <v>163</v>
      </c>
      <c r="C2226" t="s">
        <v>199</v>
      </c>
      <c r="D2226" t="s">
        <v>384</v>
      </c>
      <c r="E2226">
        <v>30</v>
      </c>
    </row>
    <row r="2227" spans="1:5">
      <c r="A2227">
        <v>20</v>
      </c>
      <c r="B2227" t="s">
        <v>163</v>
      </c>
      <c r="C2227" t="s">
        <v>185</v>
      </c>
      <c r="D2227" t="s">
        <v>386</v>
      </c>
      <c r="E2227">
        <v>5</v>
      </c>
    </row>
    <row r="2228" spans="1:5">
      <c r="A2228">
        <v>20</v>
      </c>
      <c r="B2228" t="s">
        <v>163</v>
      </c>
      <c r="C2228" t="s">
        <v>189</v>
      </c>
      <c r="D2228" t="s">
        <v>383</v>
      </c>
      <c r="E2228">
        <v>21</v>
      </c>
    </row>
    <row r="2229" spans="1:5">
      <c r="A2229">
        <v>20</v>
      </c>
      <c r="B2229" t="s">
        <v>163</v>
      </c>
      <c r="C2229" t="s">
        <v>195</v>
      </c>
      <c r="D2229" t="s">
        <v>381</v>
      </c>
      <c r="E2229">
        <v>0</v>
      </c>
    </row>
    <row r="2230" spans="1:5">
      <c r="A2230">
        <v>20</v>
      </c>
      <c r="B2230" t="s">
        <v>163</v>
      </c>
      <c r="C2230" t="s">
        <v>187</v>
      </c>
      <c r="D2230" t="s">
        <v>394</v>
      </c>
      <c r="E2230">
        <v>25</v>
      </c>
    </row>
    <row r="2231" spans="1:5">
      <c r="A2231">
        <v>20</v>
      </c>
      <c r="B2231" t="s">
        <v>163</v>
      </c>
      <c r="C2231" t="s">
        <v>183</v>
      </c>
      <c r="D2231" t="s">
        <v>389</v>
      </c>
      <c r="E2231">
        <v>32</v>
      </c>
    </row>
    <row r="2232" spans="1:5">
      <c r="A2232">
        <v>20</v>
      </c>
      <c r="B2232" t="s">
        <v>163</v>
      </c>
      <c r="C2232" t="s">
        <v>203</v>
      </c>
      <c r="D2232" t="s">
        <v>391</v>
      </c>
      <c r="E2232">
        <v>0</v>
      </c>
    </row>
    <row r="2233" spans="1:5">
      <c r="A2233">
        <v>20</v>
      </c>
      <c r="B2233" t="s">
        <v>163</v>
      </c>
      <c r="C2233" t="s">
        <v>193</v>
      </c>
      <c r="D2233" t="s">
        <v>388</v>
      </c>
      <c r="E2233">
        <v>20</v>
      </c>
    </row>
    <row r="2234" spans="1:5">
      <c r="A2234">
        <v>20</v>
      </c>
      <c r="B2234" t="s">
        <v>163</v>
      </c>
      <c r="C2234" t="s">
        <v>197</v>
      </c>
      <c r="D2234" t="s">
        <v>395</v>
      </c>
      <c r="E2234">
        <v>25</v>
      </c>
    </row>
    <row r="2235" spans="1:5">
      <c r="A2235">
        <v>21</v>
      </c>
      <c r="B2235" t="s">
        <v>163</v>
      </c>
      <c r="C2235" t="s">
        <v>183</v>
      </c>
      <c r="D2235" t="s">
        <v>389</v>
      </c>
      <c r="E2235">
        <v>10</v>
      </c>
    </row>
    <row r="2236" spans="1:5">
      <c r="A2236">
        <v>21</v>
      </c>
      <c r="B2236" t="s">
        <v>163</v>
      </c>
      <c r="C2236" t="s">
        <v>189</v>
      </c>
      <c r="D2236" t="s">
        <v>383</v>
      </c>
      <c r="E2236">
        <v>35</v>
      </c>
    </row>
    <row r="2237" spans="1:5">
      <c r="A2237">
        <v>21</v>
      </c>
      <c r="B2237" t="s">
        <v>163</v>
      </c>
      <c r="C2237" t="s">
        <v>197</v>
      </c>
      <c r="D2237" t="s">
        <v>395</v>
      </c>
      <c r="E2237">
        <v>21</v>
      </c>
    </row>
    <row r="2238" spans="1:5">
      <c r="A2238">
        <v>21</v>
      </c>
      <c r="B2238" t="s">
        <v>163</v>
      </c>
      <c r="C2238" t="s">
        <v>195</v>
      </c>
      <c r="D2238" t="s">
        <v>381</v>
      </c>
      <c r="E2238">
        <v>0</v>
      </c>
    </row>
    <row r="2239" spans="1:5">
      <c r="A2239">
        <v>21</v>
      </c>
      <c r="B2239" t="s">
        <v>163</v>
      </c>
      <c r="C2239" t="s">
        <v>193</v>
      </c>
      <c r="D2239" t="s">
        <v>388</v>
      </c>
      <c r="E2239">
        <v>33</v>
      </c>
    </row>
    <row r="2240" spans="1:5">
      <c r="A2240">
        <v>21</v>
      </c>
      <c r="B2240" t="s">
        <v>163</v>
      </c>
      <c r="C2240" t="s">
        <v>201</v>
      </c>
      <c r="D2240" t="s">
        <v>387</v>
      </c>
      <c r="E2240">
        <v>33</v>
      </c>
    </row>
    <row r="2241" spans="1:5">
      <c r="A2241">
        <v>21</v>
      </c>
      <c r="B2241" t="s">
        <v>163</v>
      </c>
      <c r="C2241" t="s">
        <v>191</v>
      </c>
      <c r="D2241" t="s">
        <v>392</v>
      </c>
      <c r="E2241">
        <v>42.5</v>
      </c>
    </row>
    <row r="2242" spans="1:5">
      <c r="A2242">
        <v>21</v>
      </c>
      <c r="B2242" t="s">
        <v>163</v>
      </c>
      <c r="C2242" t="s">
        <v>185</v>
      </c>
      <c r="D2242" t="s">
        <v>386</v>
      </c>
      <c r="E2242">
        <v>5</v>
      </c>
    </row>
    <row r="2243" spans="1:5">
      <c r="A2243">
        <v>21</v>
      </c>
      <c r="B2243" t="s">
        <v>163</v>
      </c>
      <c r="C2243" t="s">
        <v>203</v>
      </c>
      <c r="D2243" t="s">
        <v>391</v>
      </c>
      <c r="E2243">
        <v>0</v>
      </c>
    </row>
    <row r="2244" spans="1:5">
      <c r="A2244">
        <v>21</v>
      </c>
      <c r="B2244" t="s">
        <v>163</v>
      </c>
      <c r="C2244" t="s">
        <v>187</v>
      </c>
      <c r="D2244" t="s">
        <v>394</v>
      </c>
      <c r="E2244">
        <v>18</v>
      </c>
    </row>
    <row r="2245" spans="1:5">
      <c r="A2245">
        <v>21</v>
      </c>
      <c r="B2245" t="s">
        <v>163</v>
      </c>
      <c r="C2245" t="s">
        <v>199</v>
      </c>
      <c r="D2245" t="s">
        <v>384</v>
      </c>
      <c r="E2245">
        <v>29</v>
      </c>
    </row>
    <row r="2246" spans="1:5">
      <c r="A2246">
        <v>22</v>
      </c>
      <c r="B2246" t="s">
        <v>163</v>
      </c>
      <c r="C2246" t="s">
        <v>183</v>
      </c>
      <c r="D2246" t="s">
        <v>389</v>
      </c>
      <c r="E2246">
        <v>36</v>
      </c>
    </row>
    <row r="2247" spans="1:5">
      <c r="A2247">
        <v>22</v>
      </c>
      <c r="B2247" t="s">
        <v>163</v>
      </c>
      <c r="C2247" t="s">
        <v>187</v>
      </c>
      <c r="D2247" t="s">
        <v>394</v>
      </c>
      <c r="E2247">
        <v>0</v>
      </c>
    </row>
    <row r="2248" spans="1:5">
      <c r="A2248">
        <v>22</v>
      </c>
      <c r="B2248" t="s">
        <v>163</v>
      </c>
      <c r="C2248" t="s">
        <v>201</v>
      </c>
      <c r="D2248" t="s">
        <v>387</v>
      </c>
      <c r="E2248">
        <v>36</v>
      </c>
    </row>
    <row r="2249" spans="1:5">
      <c r="A2249">
        <v>22</v>
      </c>
      <c r="B2249" t="s">
        <v>163</v>
      </c>
      <c r="C2249" t="s">
        <v>193</v>
      </c>
      <c r="D2249" t="s">
        <v>388</v>
      </c>
      <c r="E2249">
        <v>14</v>
      </c>
    </row>
    <row r="2250" spans="1:5">
      <c r="A2250">
        <v>22</v>
      </c>
      <c r="B2250" t="s">
        <v>163</v>
      </c>
      <c r="C2250" t="s">
        <v>199</v>
      </c>
      <c r="D2250" t="s">
        <v>384</v>
      </c>
      <c r="E2250">
        <v>28</v>
      </c>
    </row>
    <row r="2251" spans="1:5">
      <c r="A2251">
        <v>22</v>
      </c>
      <c r="B2251" t="s">
        <v>163</v>
      </c>
      <c r="C2251" t="s">
        <v>203</v>
      </c>
      <c r="D2251" t="s">
        <v>391</v>
      </c>
      <c r="E2251">
        <v>0</v>
      </c>
    </row>
    <row r="2252" spans="1:5">
      <c r="A2252">
        <v>22</v>
      </c>
      <c r="B2252" t="s">
        <v>163</v>
      </c>
      <c r="C2252" t="s">
        <v>189</v>
      </c>
      <c r="D2252" t="s">
        <v>383</v>
      </c>
      <c r="E2252">
        <v>68</v>
      </c>
    </row>
    <row r="2253" spans="1:5">
      <c r="A2253">
        <v>22</v>
      </c>
      <c r="B2253" t="s">
        <v>163</v>
      </c>
      <c r="C2253" t="s">
        <v>195</v>
      </c>
      <c r="D2253" t="s">
        <v>390</v>
      </c>
      <c r="E2253">
        <v>0</v>
      </c>
    </row>
    <row r="2254" spans="1:5">
      <c r="A2254">
        <v>22</v>
      </c>
      <c r="B2254" t="s">
        <v>163</v>
      </c>
      <c r="C2254" t="s">
        <v>197</v>
      </c>
      <c r="D2254" t="s">
        <v>395</v>
      </c>
      <c r="E2254">
        <v>20</v>
      </c>
    </row>
    <row r="2255" spans="1:5">
      <c r="A2255">
        <v>22</v>
      </c>
      <c r="B2255" t="s">
        <v>163</v>
      </c>
      <c r="C2255" t="s">
        <v>191</v>
      </c>
      <c r="D2255" t="s">
        <v>392</v>
      </c>
      <c r="E2255">
        <v>21.5</v>
      </c>
    </row>
    <row r="2256" spans="1:5">
      <c r="A2256">
        <v>22</v>
      </c>
      <c r="B2256" t="s">
        <v>163</v>
      </c>
      <c r="C2256" t="s">
        <v>185</v>
      </c>
      <c r="E2256">
        <v>0</v>
      </c>
    </row>
  </sheetData>
  <pageMargins left="0.75" right="0.75" top="1" bottom="1" header="0.5" footer="0.5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41"/>
  <sheetViews>
    <sheetView workbookViewId="0">
      <selection activeCell="E6" sqref="E6"/>
    </sheetView>
  </sheetViews>
  <sheetFormatPr baseColWidth="10" defaultColWidth="8.7109375" defaultRowHeight="13" x14ac:dyDescent="0"/>
  <cols>
    <col min="1" max="1" width="11" customWidth="1"/>
    <col min="2" max="2" width="14.7109375" bestFit="1" customWidth="1"/>
    <col min="3" max="5" width="11" customWidth="1"/>
    <col min="6" max="6" width="12" bestFit="1" customWidth="1"/>
    <col min="7" max="15" width="11" customWidth="1"/>
    <col min="16" max="16" width="13.85546875" bestFit="1" customWidth="1"/>
    <col min="17" max="17" width="11" customWidth="1"/>
    <col min="18" max="18" width="13.42578125" bestFit="1" customWidth="1"/>
    <col min="19" max="256" width="11" customWidth="1"/>
  </cols>
  <sheetData>
    <row r="1" spans="1:21" ht="15">
      <c r="A1" s="304" t="s">
        <v>157</v>
      </c>
      <c r="B1" s="218"/>
      <c r="C1" s="218"/>
    </row>
    <row r="2" spans="1:21" ht="15">
      <c r="A2" s="218">
        <v>1</v>
      </c>
      <c r="B2" t="s">
        <v>76</v>
      </c>
      <c r="C2">
        <v>185.5</v>
      </c>
      <c r="D2" t="s">
        <v>41</v>
      </c>
      <c r="E2">
        <v>124</v>
      </c>
      <c r="F2" t="s">
        <v>167</v>
      </c>
      <c r="G2">
        <v>218.5</v>
      </c>
      <c r="H2" t="s">
        <v>165</v>
      </c>
      <c r="I2">
        <v>153.5</v>
      </c>
      <c r="J2" t="s">
        <v>22</v>
      </c>
      <c r="K2">
        <v>181.5</v>
      </c>
      <c r="L2" t="s">
        <v>48</v>
      </c>
      <c r="M2">
        <v>204.5</v>
      </c>
      <c r="N2" t="s">
        <v>63</v>
      </c>
      <c r="O2">
        <v>180.5</v>
      </c>
      <c r="P2" t="s">
        <v>164</v>
      </c>
      <c r="Q2">
        <v>178.5</v>
      </c>
      <c r="R2" t="s">
        <v>163</v>
      </c>
      <c r="S2">
        <v>216</v>
      </c>
      <c r="T2" t="s">
        <v>56</v>
      </c>
      <c r="U2">
        <v>222.5</v>
      </c>
    </row>
    <row r="3" spans="1:21" ht="15">
      <c r="A3" s="218">
        <v>2</v>
      </c>
      <c r="B3" t="s">
        <v>76</v>
      </c>
      <c r="C3">
        <v>144</v>
      </c>
      <c r="D3" t="s">
        <v>41</v>
      </c>
      <c r="E3">
        <v>208</v>
      </c>
      <c r="F3" t="s">
        <v>167</v>
      </c>
      <c r="G3">
        <v>130</v>
      </c>
      <c r="H3" t="s">
        <v>165</v>
      </c>
      <c r="I3">
        <v>164</v>
      </c>
      <c r="J3" t="s">
        <v>22</v>
      </c>
      <c r="K3">
        <v>174</v>
      </c>
      <c r="L3" t="s">
        <v>48</v>
      </c>
      <c r="M3">
        <v>172.5</v>
      </c>
      <c r="N3" t="s">
        <v>63</v>
      </c>
      <c r="O3">
        <v>223.5</v>
      </c>
      <c r="P3" t="s">
        <v>164</v>
      </c>
      <c r="Q3">
        <v>189</v>
      </c>
      <c r="R3" t="s">
        <v>163</v>
      </c>
      <c r="S3">
        <v>156.5</v>
      </c>
      <c r="T3" t="s">
        <v>56</v>
      </c>
      <c r="U3">
        <v>159</v>
      </c>
    </row>
    <row r="4" spans="1:21" ht="15">
      <c r="A4" s="218">
        <v>3</v>
      </c>
      <c r="B4" t="s">
        <v>76</v>
      </c>
      <c r="C4">
        <v>155</v>
      </c>
      <c r="D4" t="s">
        <v>41</v>
      </c>
      <c r="E4">
        <v>149.5</v>
      </c>
      <c r="F4" t="s">
        <v>167</v>
      </c>
      <c r="G4">
        <v>162.5</v>
      </c>
      <c r="H4" t="s">
        <v>165</v>
      </c>
      <c r="I4">
        <v>191.5</v>
      </c>
      <c r="J4" t="s">
        <v>22</v>
      </c>
      <c r="K4">
        <v>191.5</v>
      </c>
      <c r="L4" t="s">
        <v>48</v>
      </c>
      <c r="M4">
        <v>172.5</v>
      </c>
      <c r="N4" t="s">
        <v>63</v>
      </c>
      <c r="O4">
        <v>186</v>
      </c>
      <c r="P4" t="s">
        <v>164</v>
      </c>
      <c r="Q4">
        <v>147</v>
      </c>
      <c r="R4" t="s">
        <v>163</v>
      </c>
      <c r="S4">
        <v>165.5</v>
      </c>
      <c r="T4" t="s">
        <v>56</v>
      </c>
      <c r="U4">
        <v>191</v>
      </c>
    </row>
    <row r="5" spans="1:21" ht="15">
      <c r="A5" s="218">
        <v>4</v>
      </c>
      <c r="B5" t="s">
        <v>76</v>
      </c>
      <c r="C5">
        <v>128</v>
      </c>
      <c r="D5" t="s">
        <v>41</v>
      </c>
      <c r="E5">
        <v>178.5</v>
      </c>
      <c r="F5" t="s">
        <v>167</v>
      </c>
      <c r="G5">
        <v>185.5</v>
      </c>
      <c r="H5" t="s">
        <v>165</v>
      </c>
      <c r="I5">
        <v>169.5</v>
      </c>
      <c r="J5" t="s">
        <v>22</v>
      </c>
      <c r="K5">
        <v>195.5</v>
      </c>
      <c r="L5" t="s">
        <v>48</v>
      </c>
      <c r="M5">
        <v>163.5</v>
      </c>
      <c r="N5" t="s">
        <v>63</v>
      </c>
      <c r="O5">
        <v>168</v>
      </c>
      <c r="P5" t="s">
        <v>164</v>
      </c>
      <c r="Q5">
        <v>187</v>
      </c>
      <c r="R5" t="s">
        <v>163</v>
      </c>
      <c r="S5">
        <v>208.5</v>
      </c>
      <c r="T5" t="s">
        <v>56</v>
      </c>
      <c r="U5">
        <v>178.5</v>
      </c>
    </row>
    <row r="6" spans="1:21" ht="15">
      <c r="A6" s="218">
        <v>5</v>
      </c>
      <c r="B6" t="s">
        <v>76</v>
      </c>
      <c r="C6">
        <v>143</v>
      </c>
      <c r="D6" t="s">
        <v>41</v>
      </c>
      <c r="E6">
        <v>230</v>
      </c>
      <c r="F6" t="s">
        <v>167</v>
      </c>
      <c r="G6">
        <v>163.5</v>
      </c>
      <c r="H6" t="s">
        <v>165</v>
      </c>
      <c r="I6">
        <v>183.5</v>
      </c>
      <c r="J6" t="s">
        <v>22</v>
      </c>
      <c r="K6">
        <v>135</v>
      </c>
      <c r="L6" t="s">
        <v>48</v>
      </c>
      <c r="M6">
        <v>162</v>
      </c>
      <c r="N6" t="s">
        <v>63</v>
      </c>
      <c r="O6">
        <v>159</v>
      </c>
      <c r="P6" t="s">
        <v>164</v>
      </c>
      <c r="Q6">
        <v>179.5</v>
      </c>
      <c r="R6" t="s">
        <v>163</v>
      </c>
      <c r="S6">
        <v>190</v>
      </c>
      <c r="T6" t="s">
        <v>56</v>
      </c>
      <c r="U6">
        <v>270.5</v>
      </c>
    </row>
    <row r="7" spans="1:21" ht="15">
      <c r="A7" s="218">
        <v>6</v>
      </c>
      <c r="B7" t="s">
        <v>76</v>
      </c>
      <c r="C7">
        <v>196.5</v>
      </c>
      <c r="D7" t="s">
        <v>41</v>
      </c>
      <c r="E7">
        <v>201</v>
      </c>
      <c r="F7" t="s">
        <v>167</v>
      </c>
      <c r="G7">
        <v>196</v>
      </c>
      <c r="H7" t="s">
        <v>165</v>
      </c>
      <c r="I7">
        <v>173.5</v>
      </c>
      <c r="J7" t="s">
        <v>22</v>
      </c>
      <c r="K7">
        <v>182</v>
      </c>
      <c r="L7" t="s">
        <v>48</v>
      </c>
      <c r="M7">
        <v>206</v>
      </c>
      <c r="N7" t="s">
        <v>63</v>
      </c>
      <c r="O7">
        <v>220</v>
      </c>
      <c r="P7" t="s">
        <v>164</v>
      </c>
      <c r="Q7">
        <v>199.5</v>
      </c>
      <c r="R7" t="s">
        <v>163</v>
      </c>
      <c r="S7">
        <v>258</v>
      </c>
      <c r="T7" t="s">
        <v>56</v>
      </c>
      <c r="U7">
        <v>277.5</v>
      </c>
    </row>
    <row r="8" spans="1:21" ht="15">
      <c r="A8" s="218">
        <v>7</v>
      </c>
      <c r="B8" t="s">
        <v>76</v>
      </c>
      <c r="C8">
        <v>190</v>
      </c>
      <c r="D8" t="s">
        <v>41</v>
      </c>
      <c r="E8">
        <v>253</v>
      </c>
      <c r="F8" t="s">
        <v>167</v>
      </c>
      <c r="G8">
        <v>157</v>
      </c>
      <c r="H8" t="s">
        <v>165</v>
      </c>
      <c r="I8">
        <v>206.5</v>
      </c>
      <c r="J8" t="s">
        <v>22</v>
      </c>
      <c r="K8">
        <v>248</v>
      </c>
      <c r="L8" t="s">
        <v>48</v>
      </c>
      <c r="M8">
        <v>210.5</v>
      </c>
      <c r="N8" t="s">
        <v>63</v>
      </c>
      <c r="O8">
        <v>191</v>
      </c>
      <c r="P8" t="s">
        <v>164</v>
      </c>
      <c r="Q8">
        <v>165</v>
      </c>
      <c r="R8" t="s">
        <v>163</v>
      </c>
      <c r="S8">
        <v>253</v>
      </c>
      <c r="T8" t="s">
        <v>56</v>
      </c>
      <c r="U8">
        <v>216.5</v>
      </c>
    </row>
    <row r="9" spans="1:21" ht="15">
      <c r="A9" s="218">
        <v>8</v>
      </c>
      <c r="B9" t="s">
        <v>76</v>
      </c>
      <c r="C9">
        <v>218</v>
      </c>
      <c r="D9" t="s">
        <v>41</v>
      </c>
      <c r="E9">
        <v>248</v>
      </c>
      <c r="F9" t="s">
        <v>167</v>
      </c>
      <c r="G9">
        <v>189.5</v>
      </c>
      <c r="H9" t="s">
        <v>165</v>
      </c>
      <c r="I9">
        <v>179.5</v>
      </c>
      <c r="J9" t="s">
        <v>22</v>
      </c>
      <c r="K9">
        <v>267.5</v>
      </c>
      <c r="L9" t="s">
        <v>48</v>
      </c>
      <c r="M9">
        <v>216.5</v>
      </c>
      <c r="N9" t="s">
        <v>63</v>
      </c>
      <c r="O9">
        <v>211.5</v>
      </c>
      <c r="P9" t="s">
        <v>164</v>
      </c>
      <c r="Q9">
        <v>197.5</v>
      </c>
      <c r="R9" t="s">
        <v>163</v>
      </c>
      <c r="S9">
        <v>217</v>
      </c>
      <c r="T9" t="s">
        <v>56</v>
      </c>
      <c r="U9">
        <v>241.5</v>
      </c>
    </row>
    <row r="10" spans="1:21" ht="15">
      <c r="A10" s="218">
        <v>9</v>
      </c>
      <c r="B10" t="s">
        <v>76</v>
      </c>
      <c r="C10">
        <v>212.5</v>
      </c>
      <c r="D10" t="s">
        <v>41</v>
      </c>
      <c r="E10">
        <v>192</v>
      </c>
      <c r="F10" t="s">
        <v>167</v>
      </c>
      <c r="G10">
        <v>220</v>
      </c>
      <c r="H10" t="s">
        <v>165</v>
      </c>
      <c r="I10">
        <v>196</v>
      </c>
      <c r="J10" t="s">
        <v>22</v>
      </c>
      <c r="K10">
        <v>197</v>
      </c>
      <c r="L10" t="s">
        <v>48</v>
      </c>
      <c r="M10">
        <v>174</v>
      </c>
      <c r="N10" t="s">
        <v>63</v>
      </c>
      <c r="O10">
        <v>168.5</v>
      </c>
      <c r="P10" t="s">
        <v>164</v>
      </c>
      <c r="Q10">
        <v>170</v>
      </c>
      <c r="R10" t="s">
        <v>163</v>
      </c>
      <c r="S10">
        <v>176.5</v>
      </c>
      <c r="T10" t="s">
        <v>56</v>
      </c>
      <c r="U10">
        <v>214</v>
      </c>
    </row>
    <row r="11" spans="1:21" ht="15">
      <c r="A11" s="218">
        <v>10</v>
      </c>
      <c r="B11" t="s">
        <v>76</v>
      </c>
      <c r="C11">
        <v>234.5</v>
      </c>
      <c r="D11" t="s">
        <v>41</v>
      </c>
      <c r="E11">
        <v>205</v>
      </c>
      <c r="F11" t="s">
        <v>167</v>
      </c>
      <c r="G11">
        <v>208.5</v>
      </c>
      <c r="H11" t="s">
        <v>165</v>
      </c>
      <c r="I11">
        <v>180.5</v>
      </c>
      <c r="J11" t="s">
        <v>22</v>
      </c>
      <c r="K11">
        <v>234.5</v>
      </c>
      <c r="L11" t="s">
        <v>48</v>
      </c>
      <c r="M11">
        <v>192</v>
      </c>
      <c r="N11" t="s">
        <v>63</v>
      </c>
      <c r="O11">
        <v>234</v>
      </c>
      <c r="P11" t="s">
        <v>164</v>
      </c>
      <c r="Q11">
        <v>186</v>
      </c>
      <c r="R11" t="s">
        <v>163</v>
      </c>
      <c r="S11">
        <v>206</v>
      </c>
      <c r="T11" t="s">
        <v>56</v>
      </c>
      <c r="U11">
        <v>198.5</v>
      </c>
    </row>
    <row r="12" spans="1:21" ht="15">
      <c r="A12" s="218">
        <v>11</v>
      </c>
      <c r="B12" t="s">
        <v>76</v>
      </c>
      <c r="C12">
        <v>163</v>
      </c>
      <c r="D12" t="s">
        <v>41</v>
      </c>
      <c r="E12">
        <v>162.5</v>
      </c>
      <c r="F12" t="s">
        <v>167</v>
      </c>
      <c r="G12">
        <v>232</v>
      </c>
      <c r="H12" t="s">
        <v>165</v>
      </c>
      <c r="I12">
        <v>204.5</v>
      </c>
      <c r="J12" t="s">
        <v>22</v>
      </c>
      <c r="K12">
        <v>216</v>
      </c>
      <c r="L12" t="s">
        <v>48</v>
      </c>
      <c r="M12">
        <v>165.5</v>
      </c>
      <c r="N12" t="s">
        <v>63</v>
      </c>
      <c r="O12">
        <v>232</v>
      </c>
      <c r="P12" t="s">
        <v>164</v>
      </c>
      <c r="Q12">
        <v>174</v>
      </c>
      <c r="R12" t="s">
        <v>163</v>
      </c>
      <c r="S12">
        <v>226.5</v>
      </c>
      <c r="T12" t="s">
        <v>56</v>
      </c>
      <c r="U12">
        <v>205</v>
      </c>
    </row>
    <row r="13" spans="1:21" ht="15">
      <c r="A13" s="218">
        <v>12</v>
      </c>
      <c r="B13" t="s">
        <v>76</v>
      </c>
      <c r="C13">
        <v>212</v>
      </c>
      <c r="D13" t="s">
        <v>41</v>
      </c>
      <c r="E13">
        <v>219.5</v>
      </c>
      <c r="F13" t="s">
        <v>167</v>
      </c>
      <c r="G13">
        <v>200.5</v>
      </c>
      <c r="H13" t="s">
        <v>165</v>
      </c>
      <c r="I13">
        <v>203.5</v>
      </c>
      <c r="J13" t="s">
        <v>22</v>
      </c>
      <c r="K13">
        <v>200.5</v>
      </c>
      <c r="L13" t="s">
        <v>48</v>
      </c>
      <c r="M13">
        <v>171.5</v>
      </c>
      <c r="N13" t="s">
        <v>63</v>
      </c>
      <c r="O13">
        <v>213</v>
      </c>
      <c r="P13" t="s">
        <v>164</v>
      </c>
      <c r="Q13">
        <v>162.5</v>
      </c>
      <c r="R13" t="s">
        <v>163</v>
      </c>
      <c r="S13">
        <v>193.5</v>
      </c>
      <c r="T13" t="s">
        <v>56</v>
      </c>
      <c r="U13">
        <v>216</v>
      </c>
    </row>
    <row r="14" spans="1:21" ht="15">
      <c r="A14" s="218">
        <v>13</v>
      </c>
      <c r="B14" t="s">
        <v>76</v>
      </c>
      <c r="C14">
        <v>186.5</v>
      </c>
      <c r="D14" t="s">
        <v>41</v>
      </c>
      <c r="E14">
        <v>181</v>
      </c>
      <c r="F14" t="s">
        <v>167</v>
      </c>
      <c r="G14">
        <v>186</v>
      </c>
      <c r="H14" t="s">
        <v>165</v>
      </c>
      <c r="I14">
        <v>141.5</v>
      </c>
      <c r="J14" t="s">
        <v>22</v>
      </c>
      <c r="K14">
        <v>206.5</v>
      </c>
      <c r="L14" t="s">
        <v>48</v>
      </c>
      <c r="M14">
        <v>188</v>
      </c>
      <c r="N14" t="s">
        <v>63</v>
      </c>
      <c r="O14">
        <v>171</v>
      </c>
      <c r="P14" t="s">
        <v>164</v>
      </c>
      <c r="Q14">
        <v>199</v>
      </c>
      <c r="R14" t="s">
        <v>163</v>
      </c>
      <c r="S14">
        <v>164</v>
      </c>
      <c r="T14" t="s">
        <v>56</v>
      </c>
      <c r="U14">
        <v>220</v>
      </c>
    </row>
    <row r="15" spans="1:21" ht="15">
      <c r="A15" s="218">
        <v>14</v>
      </c>
      <c r="B15" t="s">
        <v>76</v>
      </c>
      <c r="C15">
        <v>135</v>
      </c>
      <c r="D15" t="s">
        <v>41</v>
      </c>
      <c r="E15">
        <v>128.5</v>
      </c>
      <c r="F15" t="s">
        <v>167</v>
      </c>
      <c r="G15">
        <v>181</v>
      </c>
      <c r="H15" t="s">
        <v>165</v>
      </c>
      <c r="I15">
        <v>163</v>
      </c>
      <c r="J15" t="s">
        <v>22</v>
      </c>
      <c r="K15">
        <v>226</v>
      </c>
      <c r="L15" t="s">
        <v>48</v>
      </c>
      <c r="M15">
        <v>210</v>
      </c>
      <c r="N15" t="s">
        <v>63</v>
      </c>
      <c r="O15">
        <v>188.5</v>
      </c>
      <c r="P15" t="s">
        <v>164</v>
      </c>
      <c r="Q15">
        <v>197</v>
      </c>
      <c r="R15" t="s">
        <v>163</v>
      </c>
      <c r="S15">
        <v>165</v>
      </c>
      <c r="T15" t="s">
        <v>56</v>
      </c>
      <c r="U15">
        <v>163.5</v>
      </c>
    </row>
    <row r="16" spans="1:21" ht="15">
      <c r="A16" s="218">
        <v>15</v>
      </c>
      <c r="B16" t="s">
        <v>76</v>
      </c>
      <c r="C16">
        <v>163.5</v>
      </c>
      <c r="D16" t="s">
        <v>41</v>
      </c>
      <c r="E16">
        <v>235</v>
      </c>
      <c r="F16" t="s">
        <v>167</v>
      </c>
      <c r="G16">
        <v>158.5</v>
      </c>
      <c r="H16" t="s">
        <v>165</v>
      </c>
      <c r="I16">
        <v>179</v>
      </c>
      <c r="J16" t="s">
        <v>22</v>
      </c>
      <c r="K16">
        <v>247.5</v>
      </c>
      <c r="L16" t="s">
        <v>48</v>
      </c>
      <c r="M16">
        <v>203</v>
      </c>
      <c r="N16" t="s">
        <v>63</v>
      </c>
      <c r="O16">
        <v>202.5</v>
      </c>
      <c r="P16" t="s">
        <v>164</v>
      </c>
      <c r="Q16">
        <v>203</v>
      </c>
      <c r="R16" t="s">
        <v>163</v>
      </c>
      <c r="S16">
        <v>109</v>
      </c>
      <c r="T16" t="s">
        <v>56</v>
      </c>
      <c r="U16">
        <v>192.5</v>
      </c>
    </row>
    <row r="17" spans="1:40" ht="15">
      <c r="A17" s="218">
        <v>16</v>
      </c>
      <c r="B17" t="s">
        <v>76</v>
      </c>
      <c r="C17">
        <v>200.5</v>
      </c>
      <c r="D17" t="s">
        <v>41</v>
      </c>
      <c r="E17">
        <v>211.5</v>
      </c>
      <c r="F17" t="s">
        <v>167</v>
      </c>
      <c r="G17">
        <v>203</v>
      </c>
      <c r="H17" t="s">
        <v>165</v>
      </c>
      <c r="I17">
        <v>205</v>
      </c>
      <c r="J17" t="s">
        <v>22</v>
      </c>
      <c r="K17">
        <v>206</v>
      </c>
      <c r="L17" t="s">
        <v>48</v>
      </c>
      <c r="M17">
        <v>202</v>
      </c>
      <c r="N17" t="s">
        <v>63</v>
      </c>
      <c r="O17">
        <v>206.5</v>
      </c>
      <c r="P17" t="s">
        <v>164</v>
      </c>
      <c r="Q17">
        <v>186</v>
      </c>
      <c r="R17" t="s">
        <v>163</v>
      </c>
      <c r="S17">
        <v>150.5</v>
      </c>
      <c r="T17" t="s">
        <v>56</v>
      </c>
      <c r="U17">
        <v>186.5</v>
      </c>
    </row>
    <row r="18" spans="1:40" ht="15">
      <c r="A18" s="218">
        <v>17</v>
      </c>
      <c r="B18" t="s">
        <v>76</v>
      </c>
      <c r="C18">
        <v>208</v>
      </c>
      <c r="D18" t="s">
        <v>41</v>
      </c>
      <c r="E18">
        <v>196.5</v>
      </c>
      <c r="F18" t="s">
        <v>167</v>
      </c>
      <c r="G18">
        <v>208</v>
      </c>
      <c r="H18" t="s">
        <v>165</v>
      </c>
      <c r="I18">
        <v>207.5</v>
      </c>
      <c r="J18" t="s">
        <v>22</v>
      </c>
      <c r="K18">
        <v>189.5</v>
      </c>
      <c r="L18" t="s">
        <v>48</v>
      </c>
      <c r="M18">
        <v>167</v>
      </c>
      <c r="N18" t="s">
        <v>63</v>
      </c>
      <c r="O18">
        <v>251</v>
      </c>
      <c r="P18" t="s">
        <v>164</v>
      </c>
      <c r="Q18">
        <v>199.5</v>
      </c>
      <c r="R18" t="s">
        <v>163</v>
      </c>
      <c r="S18">
        <v>187.5</v>
      </c>
      <c r="T18" t="s">
        <v>56</v>
      </c>
      <c r="U18">
        <v>169.5</v>
      </c>
    </row>
    <row r="19" spans="1:40" ht="15">
      <c r="A19" s="218">
        <v>18</v>
      </c>
      <c r="B19" t="s">
        <v>76</v>
      </c>
      <c r="C19">
        <v>187.5</v>
      </c>
      <c r="D19" t="s">
        <v>41</v>
      </c>
      <c r="E19">
        <v>213</v>
      </c>
      <c r="F19" t="s">
        <v>167</v>
      </c>
      <c r="G19">
        <v>184.5</v>
      </c>
      <c r="H19" t="s">
        <v>165</v>
      </c>
      <c r="I19">
        <v>257</v>
      </c>
      <c r="J19" t="s">
        <v>22</v>
      </c>
      <c r="K19">
        <v>181.5</v>
      </c>
      <c r="L19" t="s">
        <v>48</v>
      </c>
      <c r="M19">
        <v>183.5</v>
      </c>
      <c r="N19" t="s">
        <v>63</v>
      </c>
      <c r="O19">
        <v>192</v>
      </c>
      <c r="P19" t="s">
        <v>164</v>
      </c>
      <c r="Q19">
        <v>164.5</v>
      </c>
      <c r="R19" t="s">
        <v>163</v>
      </c>
      <c r="S19">
        <v>159</v>
      </c>
      <c r="T19" t="s">
        <v>56</v>
      </c>
      <c r="U19">
        <v>187.5</v>
      </c>
    </row>
    <row r="20" spans="1:40" ht="15">
      <c r="A20" s="218" t="s">
        <v>403</v>
      </c>
      <c r="B20" t="s">
        <v>76</v>
      </c>
      <c r="C20">
        <v>196.5</v>
      </c>
      <c r="D20" t="s">
        <v>41</v>
      </c>
      <c r="E20">
        <v>229.5</v>
      </c>
      <c r="F20" t="s">
        <v>167</v>
      </c>
      <c r="G20">
        <v>159.5</v>
      </c>
      <c r="H20" t="s">
        <v>165</v>
      </c>
      <c r="I20">
        <v>195.5</v>
      </c>
      <c r="J20" t="s">
        <v>22</v>
      </c>
      <c r="K20">
        <v>228</v>
      </c>
      <c r="L20" t="s">
        <v>48</v>
      </c>
      <c r="M20">
        <v>199</v>
      </c>
      <c r="N20" t="s">
        <v>63</v>
      </c>
      <c r="O20">
        <v>154.5</v>
      </c>
      <c r="P20" t="s">
        <v>164</v>
      </c>
      <c r="Q20">
        <v>219.5</v>
      </c>
      <c r="S20">
        <v>219</v>
      </c>
    </row>
    <row r="21" spans="1:40" ht="15">
      <c r="A21" s="218" t="s">
        <v>404</v>
      </c>
      <c r="D21" t="s">
        <v>41</v>
      </c>
      <c r="E21">
        <v>265.5</v>
      </c>
      <c r="F21" t="s">
        <v>167</v>
      </c>
      <c r="G21">
        <v>221</v>
      </c>
      <c r="J21" t="s">
        <v>22</v>
      </c>
      <c r="K21">
        <v>185</v>
      </c>
      <c r="L21" t="s">
        <v>48</v>
      </c>
      <c r="M21">
        <v>221.5</v>
      </c>
      <c r="N21" t="s">
        <v>63</v>
      </c>
      <c r="O21">
        <v>215.5</v>
      </c>
      <c r="P21" t="s">
        <v>164</v>
      </c>
      <c r="Q21">
        <v>148.5</v>
      </c>
      <c r="R21" t="s">
        <v>163</v>
      </c>
      <c r="S21">
        <v>226.5</v>
      </c>
      <c r="T21" t="s">
        <v>56</v>
      </c>
      <c r="U21">
        <v>163</v>
      </c>
    </row>
    <row r="22" spans="1:40" ht="15">
      <c r="A22" s="218" t="s">
        <v>405</v>
      </c>
      <c r="L22" t="s">
        <v>48</v>
      </c>
      <c r="M22">
        <v>203.5</v>
      </c>
      <c r="N22" t="s">
        <v>63</v>
      </c>
      <c r="O22">
        <v>173.5</v>
      </c>
      <c r="R22" t="s">
        <v>163</v>
      </c>
      <c r="T22" t="s">
        <v>56</v>
      </c>
      <c r="U22">
        <v>180</v>
      </c>
    </row>
    <row r="23" spans="1:40" ht="15">
      <c r="A23" s="218" t="s">
        <v>406</v>
      </c>
      <c r="D23" t="s">
        <v>41</v>
      </c>
      <c r="E23">
        <v>228</v>
      </c>
      <c r="F23" t="s">
        <v>167</v>
      </c>
      <c r="L23" t="s">
        <v>48</v>
      </c>
      <c r="M23">
        <v>172</v>
      </c>
      <c r="R23" t="s">
        <v>163</v>
      </c>
    </row>
    <row r="24" spans="1:40" ht="15">
      <c r="A24" s="218"/>
      <c r="B24" s="218"/>
      <c r="C24" s="218" t="s">
        <v>407</v>
      </c>
      <c r="D24" s="218"/>
      <c r="E24" s="218" t="s">
        <v>408</v>
      </c>
      <c r="F24" s="218"/>
      <c r="G24" s="218" t="s">
        <v>409</v>
      </c>
      <c r="H24" s="218"/>
      <c r="I24" s="218" t="s">
        <v>410</v>
      </c>
      <c r="J24" s="218"/>
      <c r="K24" s="218" t="s">
        <v>411</v>
      </c>
      <c r="L24" s="218"/>
      <c r="M24" s="218" t="s">
        <v>412</v>
      </c>
      <c r="N24" s="218"/>
      <c r="O24" s="218" t="s">
        <v>413</v>
      </c>
      <c r="P24" s="218"/>
      <c r="Q24" s="218" t="s">
        <v>414</v>
      </c>
      <c r="R24" s="218"/>
      <c r="S24" s="218" t="s">
        <v>415</v>
      </c>
      <c r="T24" s="218"/>
      <c r="U24" s="218" t="s">
        <v>416</v>
      </c>
      <c r="V24" s="218"/>
      <c r="W24" s="218"/>
      <c r="X24" s="218"/>
      <c r="Y24" s="218"/>
      <c r="Z24" s="218"/>
      <c r="AA24" s="218"/>
      <c r="AB24" s="218"/>
      <c r="AC24" s="218"/>
      <c r="AD24" s="218"/>
      <c r="AE24" s="218"/>
      <c r="AF24" s="218"/>
      <c r="AG24" s="218"/>
      <c r="AH24" s="218"/>
      <c r="AI24" s="218"/>
      <c r="AJ24" s="218"/>
      <c r="AK24" s="218"/>
      <c r="AL24" s="218"/>
      <c r="AM24" s="218"/>
      <c r="AN24" s="218"/>
    </row>
    <row r="25" spans="1:40" ht="15">
      <c r="A25" s="305" t="s">
        <v>417</v>
      </c>
      <c r="B25" s="103"/>
      <c r="C25" s="103">
        <f>AVERAGE(C2:C10)</f>
        <v>174.72222222222223</v>
      </c>
      <c r="D25" s="103"/>
      <c r="E25" s="103">
        <f>AVERAGE(E2:E10)</f>
        <v>198.22222222222223</v>
      </c>
      <c r="F25" s="103"/>
      <c r="G25" s="103">
        <f>AVERAGE(G2:G10)</f>
        <v>180.27777777777777</v>
      </c>
      <c r="H25" s="103"/>
      <c r="I25" s="103">
        <f>AVERAGE(I2:I10)</f>
        <v>179.72222222222223</v>
      </c>
      <c r="J25" s="103"/>
      <c r="K25" s="103">
        <f>AVERAGE(K2:K10)</f>
        <v>196.88888888888889</v>
      </c>
      <c r="L25" s="103"/>
      <c r="M25" s="103">
        <f>AVERAGE(M2:M10)</f>
        <v>186.88888888888889</v>
      </c>
      <c r="N25" s="103"/>
      <c r="O25" s="103">
        <f>AVERAGE(O2:O10)</f>
        <v>189.77777777777777</v>
      </c>
      <c r="P25" s="103"/>
      <c r="Q25" s="103">
        <f>AVERAGE(Q2:Q10)</f>
        <v>179.22222222222223</v>
      </c>
      <c r="R25" s="103"/>
      <c r="S25" s="103">
        <f>AVERAGE(S2:S10)</f>
        <v>204.55555555555554</v>
      </c>
      <c r="T25" s="103"/>
      <c r="U25" s="103">
        <f>AVERAGE(U2:U10)</f>
        <v>219</v>
      </c>
      <c r="V25" s="103"/>
      <c r="W25" s="103"/>
      <c r="X25" s="103"/>
      <c r="Y25" s="103"/>
      <c r="Z25" s="103"/>
      <c r="AA25" s="103"/>
      <c r="AB25" s="103"/>
      <c r="AC25" s="103"/>
      <c r="AD25" s="103"/>
      <c r="AE25" s="103"/>
      <c r="AF25" s="103"/>
      <c r="AG25" s="103"/>
      <c r="AH25" s="103"/>
      <c r="AI25" s="103"/>
      <c r="AJ25" s="103"/>
      <c r="AK25" s="103"/>
      <c r="AL25" s="103"/>
      <c r="AM25" s="103"/>
      <c r="AN25" s="103"/>
    </row>
    <row r="26" spans="1:40" ht="15">
      <c r="A26" s="305" t="s">
        <v>418</v>
      </c>
      <c r="B26" s="103"/>
      <c r="C26" s="103">
        <f>AVERAGE(C11:C23)</f>
        <v>188.7</v>
      </c>
      <c r="D26" s="103"/>
      <c r="E26" s="103">
        <f>AVERAGE(E11:E23)</f>
        <v>206.29166666666666</v>
      </c>
      <c r="F26" s="103"/>
      <c r="G26" s="103">
        <f>AVERAGE(G11:G23)</f>
        <v>194.77272727272728</v>
      </c>
      <c r="H26" s="103"/>
      <c r="I26" s="103">
        <f>AVERAGE(I11:I23)</f>
        <v>193.7</v>
      </c>
      <c r="J26" s="103"/>
      <c r="K26" s="103">
        <f>AVERAGE(K11:K23)</f>
        <v>211</v>
      </c>
      <c r="L26" s="103"/>
      <c r="M26" s="103">
        <f>AVERAGE(M11:M23)</f>
        <v>190.65384615384616</v>
      </c>
      <c r="N26" s="103"/>
      <c r="O26" s="103">
        <f>AVERAGE(O11:O23)</f>
        <v>202.83333333333334</v>
      </c>
      <c r="P26" s="103"/>
      <c r="Q26" s="103">
        <f>AVERAGE(Q11:Q23)</f>
        <v>185.40909090909091</v>
      </c>
      <c r="R26" s="103"/>
      <c r="S26" s="103">
        <f>AVERAGE(S11:S23)</f>
        <v>182.40909090909091</v>
      </c>
      <c r="T26" s="103"/>
      <c r="U26" s="103">
        <f>AVERAGE(U11:U23)</f>
        <v>189.27272727272728</v>
      </c>
      <c r="V26" s="103"/>
      <c r="W26" s="103"/>
      <c r="X26" s="103"/>
      <c r="Y26" s="103"/>
      <c r="Z26" s="103"/>
      <c r="AA26" s="103"/>
      <c r="AB26" s="103"/>
      <c r="AC26" s="103"/>
      <c r="AD26" s="103"/>
      <c r="AE26" s="103"/>
      <c r="AF26" s="103"/>
      <c r="AG26" s="103"/>
      <c r="AH26" s="103"/>
      <c r="AI26" s="103"/>
      <c r="AJ26" s="103"/>
      <c r="AK26" s="103"/>
      <c r="AL26" s="103"/>
      <c r="AM26" s="103"/>
      <c r="AN26" s="103"/>
    </row>
    <row r="27" spans="1:40" ht="15">
      <c r="A27" s="305" t="s">
        <v>419</v>
      </c>
      <c r="B27" s="103"/>
      <c r="C27" s="103">
        <f>AVERAGE(C11:C13,C17:C23)</f>
        <v>200.28571428571428</v>
      </c>
      <c r="D27" s="103"/>
      <c r="E27" s="103">
        <f>AVERAGE(E11:E13,E17:E23)</f>
        <v>214.55555555555554</v>
      </c>
      <c r="F27" s="103"/>
      <c r="G27" s="103">
        <f>AVERAGE(G11:G13,G17:G23)</f>
        <v>202.125</v>
      </c>
      <c r="H27" s="103"/>
      <c r="I27" s="103">
        <f>AVERAGE(I11:I13,I17:I23)</f>
        <v>207.64285714285714</v>
      </c>
      <c r="J27" s="103"/>
      <c r="K27" s="103">
        <f>AVERAGE(K11:K13,K17:K23)</f>
        <v>205.125</v>
      </c>
      <c r="L27" s="103"/>
      <c r="M27" s="103">
        <f>AVERAGE(M11:M13,M17:M23)</f>
        <v>187.75</v>
      </c>
      <c r="N27" s="103"/>
      <c r="O27" s="103">
        <f>AVERAGE(O11:O13,O17:O23)</f>
        <v>208</v>
      </c>
      <c r="P27" s="103"/>
      <c r="Q27" s="103">
        <f>AVERAGE(Q11:Q13,Q17:Q23)</f>
        <v>180.0625</v>
      </c>
      <c r="R27" s="103"/>
      <c r="S27" s="103">
        <f>AVERAGE(S11:S13,S17:S23)</f>
        <v>196.0625</v>
      </c>
      <c r="T27" s="103"/>
      <c r="U27" s="103">
        <f>AVERAGE(U11:U13,U17:U23)</f>
        <v>188.25</v>
      </c>
      <c r="V27" s="103"/>
      <c r="W27" s="103"/>
      <c r="X27" s="103"/>
      <c r="Y27" s="103"/>
      <c r="Z27" s="103"/>
      <c r="AA27" s="103"/>
      <c r="AB27" s="103"/>
      <c r="AC27" s="103"/>
      <c r="AD27" s="103"/>
      <c r="AE27" s="103"/>
      <c r="AF27" s="103"/>
      <c r="AG27" s="103"/>
      <c r="AH27" s="103"/>
      <c r="AI27" s="103"/>
      <c r="AJ27" s="103"/>
      <c r="AK27" s="103"/>
      <c r="AL27" s="103"/>
      <c r="AM27" s="103"/>
      <c r="AN27" s="103"/>
    </row>
    <row r="28" spans="1:40" ht="15">
      <c r="A28" s="305" t="s">
        <v>420</v>
      </c>
      <c r="C28" s="103">
        <f>C27-C25</f>
        <v>25.563492063492049</v>
      </c>
      <c r="D28" s="103"/>
      <c r="E28" s="103">
        <f t="shared" ref="E28:U28" si="0">E27-E25</f>
        <v>16.333333333333314</v>
      </c>
      <c r="F28" s="103"/>
      <c r="G28" s="103">
        <f t="shared" si="0"/>
        <v>21.847222222222229</v>
      </c>
      <c r="H28" s="103"/>
      <c r="I28" s="103">
        <f t="shared" si="0"/>
        <v>27.92063492063491</v>
      </c>
      <c r="J28" s="103"/>
      <c r="K28" s="103">
        <f t="shared" si="0"/>
        <v>8.2361111111111143</v>
      </c>
      <c r="L28" s="103"/>
      <c r="M28" s="103">
        <f t="shared" si="0"/>
        <v>0.86111111111111427</v>
      </c>
      <c r="N28" s="103"/>
      <c r="O28" s="103">
        <f t="shared" si="0"/>
        <v>18.222222222222229</v>
      </c>
      <c r="P28" s="103"/>
      <c r="Q28" s="103">
        <f t="shared" si="0"/>
        <v>0.84027777777777146</v>
      </c>
      <c r="R28" s="103"/>
      <c r="S28" s="103">
        <f t="shared" si="0"/>
        <v>-8.4930555555555429</v>
      </c>
      <c r="T28" s="103"/>
      <c r="U28" s="103">
        <f t="shared" si="0"/>
        <v>-30.75</v>
      </c>
    </row>
    <row r="31" spans="1:40" ht="30">
      <c r="A31" s="306"/>
      <c r="B31" s="306"/>
      <c r="C31" s="307" t="s">
        <v>421</v>
      </c>
      <c r="D31" s="307" t="s">
        <v>422</v>
      </c>
      <c r="E31" s="306"/>
      <c r="F31" s="306"/>
      <c r="G31" s="306"/>
      <c r="H31" s="306"/>
      <c r="I31" s="306"/>
      <c r="J31" s="306"/>
      <c r="K31" s="306"/>
      <c r="L31" s="306"/>
      <c r="M31" s="306"/>
      <c r="N31" s="306"/>
      <c r="O31" s="306"/>
      <c r="P31" s="306"/>
      <c r="Q31" s="306"/>
      <c r="R31" s="306"/>
      <c r="S31" s="306"/>
      <c r="T31" s="306"/>
      <c r="U31" s="306"/>
      <c r="V31" s="306"/>
      <c r="W31" s="306"/>
      <c r="X31" s="306"/>
      <c r="Y31" s="306"/>
      <c r="Z31" s="306"/>
      <c r="AA31" s="306"/>
      <c r="AB31" s="306"/>
      <c r="AC31" s="306"/>
      <c r="AD31" s="306"/>
      <c r="AE31" s="306"/>
      <c r="AF31" s="306"/>
      <c r="AG31" s="306"/>
      <c r="AH31" s="306"/>
      <c r="AI31" s="306"/>
      <c r="AJ31" s="306"/>
      <c r="AK31" s="306"/>
      <c r="AL31" s="306"/>
      <c r="AM31" s="306"/>
      <c r="AN31" s="306"/>
    </row>
    <row r="32" spans="1:40" ht="15">
      <c r="A32" s="305"/>
      <c r="B32" t="s">
        <v>410</v>
      </c>
      <c r="C32" s="103">
        <f t="shared" ref="C32:C41" si="1">HLOOKUP(B32,$C$24:$U$28,5)</f>
        <v>27.92063492063491</v>
      </c>
      <c r="D32" s="103">
        <f t="shared" ref="D32:D41" si="2">HLOOKUP(B32,$C$24:$U$28,4)</f>
        <v>207.64285714285714</v>
      </c>
    </row>
    <row r="33" spans="1:4" ht="15">
      <c r="A33" s="305"/>
      <c r="B33" t="s">
        <v>407</v>
      </c>
      <c r="C33" s="103">
        <f t="shared" si="1"/>
        <v>25.563492063492049</v>
      </c>
      <c r="D33" s="103">
        <f t="shared" si="2"/>
        <v>200.28571428571428</v>
      </c>
    </row>
    <row r="34" spans="1:4">
      <c r="B34" t="s">
        <v>409</v>
      </c>
      <c r="C34" s="103">
        <f t="shared" si="1"/>
        <v>21.847222222222229</v>
      </c>
      <c r="D34" s="103">
        <f t="shared" si="2"/>
        <v>202.125</v>
      </c>
    </row>
    <row r="35" spans="1:4">
      <c r="B35" t="s">
        <v>408</v>
      </c>
      <c r="C35" s="103">
        <f t="shared" si="1"/>
        <v>16.333333333333314</v>
      </c>
      <c r="D35" s="103">
        <f t="shared" si="2"/>
        <v>214.55555555555554</v>
      </c>
    </row>
    <row r="36" spans="1:4">
      <c r="B36" t="s">
        <v>411</v>
      </c>
      <c r="C36" s="103">
        <f t="shared" si="1"/>
        <v>8.2361111111111143</v>
      </c>
      <c r="D36" s="103">
        <f t="shared" si="2"/>
        <v>205.125</v>
      </c>
    </row>
    <row r="37" spans="1:4">
      <c r="B37" t="s">
        <v>413</v>
      </c>
      <c r="C37" s="103">
        <f t="shared" si="1"/>
        <v>8.2361111111111143</v>
      </c>
      <c r="D37" s="103">
        <f t="shared" si="2"/>
        <v>205.125</v>
      </c>
    </row>
    <row r="38" spans="1:4">
      <c r="B38" t="s">
        <v>414</v>
      </c>
      <c r="C38" s="103">
        <f t="shared" si="1"/>
        <v>8.2361111111111143</v>
      </c>
      <c r="D38" s="103">
        <f t="shared" si="2"/>
        <v>205.125</v>
      </c>
    </row>
    <row r="39" spans="1:4">
      <c r="B39" t="s">
        <v>412</v>
      </c>
      <c r="C39" s="103">
        <f t="shared" si="1"/>
        <v>0.86111111111111427</v>
      </c>
      <c r="D39" s="103">
        <f t="shared" si="2"/>
        <v>187.75</v>
      </c>
    </row>
    <row r="40" spans="1:4">
      <c r="B40" t="s">
        <v>423</v>
      </c>
      <c r="C40" s="103">
        <f t="shared" si="1"/>
        <v>-8.4930555555555429</v>
      </c>
      <c r="D40" s="103">
        <f t="shared" si="2"/>
        <v>196.0625</v>
      </c>
    </row>
    <row r="41" spans="1:4">
      <c r="B41" t="s">
        <v>416</v>
      </c>
      <c r="C41" s="103">
        <f t="shared" si="1"/>
        <v>-30.75</v>
      </c>
      <c r="D41" s="103">
        <f t="shared" si="2"/>
        <v>188.25</v>
      </c>
    </row>
  </sheetData>
  <pageMargins left="0.75" right="0.75" top="1" bottom="1" header="0.5" footer="0.5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 enableFormatConditionsCalculation="0"/>
  <dimension ref="A1:L104"/>
  <sheetViews>
    <sheetView workbookViewId="0">
      <selection activeCell="B4" sqref="B4"/>
    </sheetView>
  </sheetViews>
  <sheetFormatPr baseColWidth="10" defaultColWidth="8.7109375" defaultRowHeight="13" x14ac:dyDescent="0"/>
  <cols>
    <col min="1" max="1" width="3" customWidth="1"/>
    <col min="2" max="2" width="17.28515625" style="3" bestFit="1" customWidth="1"/>
    <col min="3" max="3" width="17.140625" style="3" bestFit="1" customWidth="1"/>
    <col min="4" max="4" width="16.5703125" style="3" bestFit="1" customWidth="1"/>
    <col min="5" max="5" width="15.7109375" style="3" bestFit="1" customWidth="1"/>
    <col min="6" max="6" width="17.28515625" style="3" bestFit="1" customWidth="1"/>
    <col min="7" max="7" width="15.85546875" style="3" bestFit="1" customWidth="1"/>
    <col min="8" max="8" width="18.7109375" style="3" bestFit="1" customWidth="1"/>
    <col min="9" max="9" width="16.28515625" style="3" bestFit="1" customWidth="1"/>
    <col min="10" max="10" width="15.85546875" style="3" bestFit="1" customWidth="1"/>
    <col min="11" max="256" width="11" customWidth="1"/>
  </cols>
  <sheetData>
    <row r="1" spans="1:12">
      <c r="A1" s="76" t="s">
        <v>424</v>
      </c>
    </row>
    <row r="3" spans="1:12" ht="15">
      <c r="A3" s="2"/>
      <c r="B3" s="287" t="s">
        <v>425</v>
      </c>
      <c r="C3" s="287" t="s">
        <v>426</v>
      </c>
      <c r="D3" s="287" t="s">
        <v>427</v>
      </c>
      <c r="E3" s="287" t="s">
        <v>428</v>
      </c>
      <c r="F3" s="287" t="s">
        <v>429</v>
      </c>
      <c r="G3" s="287" t="s">
        <v>430</v>
      </c>
      <c r="H3" s="287" t="s">
        <v>431</v>
      </c>
      <c r="I3" s="287" t="s">
        <v>432</v>
      </c>
      <c r="J3" s="287" t="s">
        <v>433</v>
      </c>
    </row>
    <row r="4" spans="1:12" ht="15">
      <c r="B4" s="288" t="s">
        <v>434</v>
      </c>
      <c r="C4" s="3" t="s">
        <v>435</v>
      </c>
      <c r="D4" s="3" t="s">
        <v>436</v>
      </c>
      <c r="E4" s="3" t="s">
        <v>305</v>
      </c>
      <c r="F4" s="289" t="s">
        <v>437</v>
      </c>
      <c r="G4" s="3" t="s">
        <v>438</v>
      </c>
      <c r="H4" s="288" t="s">
        <v>439</v>
      </c>
      <c r="I4" s="3" t="s">
        <v>440</v>
      </c>
      <c r="J4" s="3" t="s">
        <v>441</v>
      </c>
      <c r="L4" s="218"/>
    </row>
    <row r="5" spans="1:12" ht="15">
      <c r="B5" s="288" t="s">
        <v>289</v>
      </c>
      <c r="C5" s="3" t="s">
        <v>396</v>
      </c>
      <c r="D5" s="3" t="s">
        <v>442</v>
      </c>
      <c r="E5" s="3" t="s">
        <v>443</v>
      </c>
      <c r="F5" s="289" t="s">
        <v>444</v>
      </c>
      <c r="G5" s="3" t="s">
        <v>445</v>
      </c>
      <c r="H5" s="288" t="s">
        <v>446</v>
      </c>
      <c r="I5" s="3" t="s">
        <v>447</v>
      </c>
      <c r="J5" s="3" t="s">
        <v>448</v>
      </c>
      <c r="L5" s="251"/>
    </row>
    <row r="6" spans="1:12" ht="15">
      <c r="B6" s="288" t="s">
        <v>449</v>
      </c>
      <c r="C6" s="3" t="s">
        <v>450</v>
      </c>
      <c r="D6" s="3" t="s">
        <v>451</v>
      </c>
      <c r="E6" s="3" t="s">
        <v>452</v>
      </c>
      <c r="F6" s="289" t="s">
        <v>453</v>
      </c>
      <c r="G6" s="3" t="s">
        <v>400</v>
      </c>
      <c r="H6" s="288" t="s">
        <v>282</v>
      </c>
      <c r="I6" s="3" t="s">
        <v>454</v>
      </c>
      <c r="J6" s="3" t="s">
        <v>455</v>
      </c>
      <c r="L6" s="251"/>
    </row>
    <row r="7" spans="1:12" ht="15">
      <c r="B7" s="288" t="s">
        <v>256</v>
      </c>
      <c r="C7" s="3" t="s">
        <v>209</v>
      </c>
      <c r="D7" s="3" t="s">
        <v>456</v>
      </c>
      <c r="E7" s="3" t="s">
        <v>457</v>
      </c>
      <c r="F7" s="289" t="s">
        <v>458</v>
      </c>
      <c r="G7" s="3" t="s">
        <v>242</v>
      </c>
      <c r="H7" s="288" t="s">
        <v>459</v>
      </c>
      <c r="I7" s="3" t="s">
        <v>460</v>
      </c>
      <c r="J7" s="3" t="s">
        <v>376</v>
      </c>
      <c r="L7" s="251"/>
    </row>
    <row r="8" spans="1:12" ht="15">
      <c r="B8" s="288" t="s">
        <v>461</v>
      </c>
      <c r="C8" s="3" t="s">
        <v>462</v>
      </c>
      <c r="D8" s="3" t="s">
        <v>312</v>
      </c>
      <c r="E8" s="3" t="s">
        <v>463</v>
      </c>
      <c r="F8" s="289" t="s">
        <v>464</v>
      </c>
      <c r="G8" s="3" t="s">
        <v>465</v>
      </c>
      <c r="H8" s="288" t="s">
        <v>311</v>
      </c>
      <c r="I8" s="3" t="s">
        <v>466</v>
      </c>
      <c r="J8" s="3" t="s">
        <v>272</v>
      </c>
      <c r="L8" s="251"/>
    </row>
    <row r="9" spans="1:12" ht="15">
      <c r="B9" s="288" t="s">
        <v>285</v>
      </c>
      <c r="C9" s="3" t="s">
        <v>467</v>
      </c>
      <c r="D9" s="3" t="s">
        <v>468</v>
      </c>
      <c r="E9" s="3" t="s">
        <v>304</v>
      </c>
      <c r="F9" s="289" t="s">
        <v>235</v>
      </c>
      <c r="G9" s="3" t="s">
        <v>469</v>
      </c>
      <c r="H9" s="288" t="s">
        <v>470</v>
      </c>
      <c r="I9" s="3" t="s">
        <v>471</v>
      </c>
      <c r="J9" s="3" t="s">
        <v>472</v>
      </c>
      <c r="L9" s="251"/>
    </row>
    <row r="10" spans="1:12" ht="15">
      <c r="B10" s="288" t="s">
        <v>276</v>
      </c>
      <c r="C10" s="3" t="s">
        <v>473</v>
      </c>
      <c r="D10" s="3" t="s">
        <v>474</v>
      </c>
      <c r="E10" s="3" t="s">
        <v>322</v>
      </c>
      <c r="F10" s="289" t="s">
        <v>196</v>
      </c>
      <c r="G10" s="3" t="s">
        <v>475</v>
      </c>
      <c r="H10" s="288" t="s">
        <v>476</v>
      </c>
      <c r="I10" s="3" t="s">
        <v>477</v>
      </c>
      <c r="J10" s="3" t="s">
        <v>478</v>
      </c>
      <c r="L10" s="251"/>
    </row>
    <row r="11" spans="1:12" ht="15">
      <c r="B11" s="288" t="s">
        <v>479</v>
      </c>
      <c r="C11" s="3" t="s">
        <v>480</v>
      </c>
      <c r="D11" s="3" t="s">
        <v>481</v>
      </c>
      <c r="E11" s="3" t="s">
        <v>482</v>
      </c>
      <c r="F11" s="289" t="s">
        <v>483</v>
      </c>
      <c r="G11" s="3" t="s">
        <v>484</v>
      </c>
      <c r="H11" s="288" t="s">
        <v>485</v>
      </c>
      <c r="I11" s="3" t="s">
        <v>486</v>
      </c>
      <c r="J11" s="3" t="s">
        <v>487</v>
      </c>
      <c r="L11" s="251"/>
    </row>
    <row r="12" spans="1:12" ht="15">
      <c r="B12" s="288" t="s">
        <v>488</v>
      </c>
      <c r="C12" s="3" t="s">
        <v>489</v>
      </c>
      <c r="D12" s="3" t="s">
        <v>490</v>
      </c>
      <c r="E12" s="3" t="s">
        <v>273</v>
      </c>
      <c r="F12" s="289" t="s">
        <v>491</v>
      </c>
      <c r="G12" s="3" t="s">
        <v>492</v>
      </c>
      <c r="H12" s="288" t="s">
        <v>493</v>
      </c>
      <c r="I12" s="3" t="s">
        <v>494</v>
      </c>
      <c r="J12" s="3" t="s">
        <v>495</v>
      </c>
      <c r="L12" s="251"/>
    </row>
    <row r="13" spans="1:12" ht="15">
      <c r="B13" s="288" t="s">
        <v>496</v>
      </c>
      <c r="C13" s="3" t="s">
        <v>497</v>
      </c>
      <c r="D13" s="3" t="s">
        <v>340</v>
      </c>
      <c r="E13" s="3" t="s">
        <v>402</v>
      </c>
      <c r="F13" s="289" t="s">
        <v>498</v>
      </c>
      <c r="G13" s="3" t="s">
        <v>499</v>
      </c>
      <c r="H13" s="288" t="s">
        <v>246</v>
      </c>
      <c r="I13" s="3" t="s">
        <v>365</v>
      </c>
      <c r="J13" s="3" t="s">
        <v>500</v>
      </c>
      <c r="L13" s="251"/>
    </row>
    <row r="14" spans="1:12" ht="15">
      <c r="B14" s="288" t="s">
        <v>501</v>
      </c>
      <c r="C14" s="3" t="s">
        <v>502</v>
      </c>
      <c r="D14" s="3" t="s">
        <v>503</v>
      </c>
      <c r="E14" s="3" t="s">
        <v>277</v>
      </c>
      <c r="F14" s="289" t="s">
        <v>504</v>
      </c>
      <c r="G14" s="3" t="s">
        <v>505</v>
      </c>
      <c r="H14" s="288" t="s">
        <v>252</v>
      </c>
      <c r="I14" s="3" t="s">
        <v>506</v>
      </c>
      <c r="J14" s="3" t="s">
        <v>213</v>
      </c>
      <c r="L14" s="251"/>
    </row>
    <row r="15" spans="1:12" ht="15">
      <c r="B15" s="288" t="s">
        <v>507</v>
      </c>
      <c r="C15" s="3" t="s">
        <v>508</v>
      </c>
      <c r="D15" s="3" t="s">
        <v>509</v>
      </c>
      <c r="E15" s="3" t="s">
        <v>510</v>
      </c>
      <c r="F15" s="289" t="s">
        <v>511</v>
      </c>
      <c r="G15" s="3" t="s">
        <v>512</v>
      </c>
      <c r="H15" s="288" t="s">
        <v>335</v>
      </c>
      <c r="I15" s="3" t="s">
        <v>513</v>
      </c>
      <c r="J15" s="3" t="s">
        <v>514</v>
      </c>
      <c r="L15" s="251"/>
    </row>
    <row r="16" spans="1:12" ht="15">
      <c r="B16" s="288" t="s">
        <v>515</v>
      </c>
      <c r="C16" s="3" t="s">
        <v>516</v>
      </c>
      <c r="D16" s="3" t="s">
        <v>267</v>
      </c>
      <c r="E16" s="3" t="s">
        <v>517</v>
      </c>
      <c r="F16" s="289" t="s">
        <v>518</v>
      </c>
      <c r="G16" s="3" t="s">
        <v>519</v>
      </c>
      <c r="H16" s="288" t="s">
        <v>520</v>
      </c>
      <c r="I16" s="3" t="s">
        <v>366</v>
      </c>
      <c r="J16" s="3" t="s">
        <v>521</v>
      </c>
      <c r="L16" s="251"/>
    </row>
    <row r="17" spans="2:12" ht="15">
      <c r="B17" s="288" t="s">
        <v>522</v>
      </c>
      <c r="C17" s="3" t="s">
        <v>523</v>
      </c>
      <c r="D17" s="3" t="s">
        <v>524</v>
      </c>
      <c r="E17" s="3" t="s">
        <v>525</v>
      </c>
      <c r="F17" s="289" t="s">
        <v>346</v>
      </c>
      <c r="G17" s="3" t="s">
        <v>526</v>
      </c>
      <c r="H17" s="288" t="s">
        <v>527</v>
      </c>
      <c r="I17" s="3" t="s">
        <v>528</v>
      </c>
      <c r="J17" s="3" t="s">
        <v>529</v>
      </c>
      <c r="L17" s="251"/>
    </row>
    <row r="18" spans="2:12" ht="15">
      <c r="B18" s="288" t="s">
        <v>530</v>
      </c>
      <c r="C18" s="3" t="s">
        <v>531</v>
      </c>
      <c r="D18" s="3" t="s">
        <v>532</v>
      </c>
      <c r="E18" s="3" t="s">
        <v>313</v>
      </c>
      <c r="F18" s="289" t="s">
        <v>533</v>
      </c>
      <c r="G18" s="3" t="s">
        <v>534</v>
      </c>
      <c r="H18" s="288" t="s">
        <v>296</v>
      </c>
      <c r="I18" s="3" t="s">
        <v>535</v>
      </c>
      <c r="J18" s="3" t="s">
        <v>233</v>
      </c>
    </row>
    <row r="19" spans="2:12" ht="15">
      <c r="B19" s="288" t="s">
        <v>536</v>
      </c>
      <c r="C19" s="3" t="s">
        <v>374</v>
      </c>
      <c r="D19" s="3" t="s">
        <v>537</v>
      </c>
      <c r="E19" s="3" t="s">
        <v>538</v>
      </c>
      <c r="F19" s="289" t="s">
        <v>539</v>
      </c>
      <c r="G19" s="3" t="s">
        <v>319</v>
      </c>
      <c r="H19" s="288" t="s">
        <v>259</v>
      </c>
      <c r="I19" s="3" t="s">
        <v>540</v>
      </c>
      <c r="J19" s="3" t="s">
        <v>541</v>
      </c>
    </row>
    <row r="20" spans="2:12" ht="15">
      <c r="B20" s="288" t="s">
        <v>542</v>
      </c>
      <c r="C20" s="3" t="s">
        <v>543</v>
      </c>
      <c r="D20" s="3" t="s">
        <v>544</v>
      </c>
      <c r="E20" s="3" t="s">
        <v>317</v>
      </c>
      <c r="F20" s="289" t="s">
        <v>545</v>
      </c>
      <c r="G20" s="3" t="s">
        <v>546</v>
      </c>
      <c r="H20" s="288" t="s">
        <v>547</v>
      </c>
      <c r="I20" s="3" t="s">
        <v>548</v>
      </c>
      <c r="J20" s="3" t="s">
        <v>238</v>
      </c>
    </row>
    <row r="21" spans="2:12" ht="15">
      <c r="B21" s="288" t="s">
        <v>549</v>
      </c>
      <c r="C21" s="3" t="s">
        <v>550</v>
      </c>
      <c r="D21" s="3" t="s">
        <v>551</v>
      </c>
      <c r="E21" s="3" t="s">
        <v>552</v>
      </c>
      <c r="F21" s="289" t="s">
        <v>553</v>
      </c>
      <c r="G21" s="3" t="s">
        <v>380</v>
      </c>
      <c r="H21" s="288" t="s">
        <v>274</v>
      </c>
      <c r="I21" s="3" t="s">
        <v>554</v>
      </c>
      <c r="J21" s="3" t="s">
        <v>555</v>
      </c>
    </row>
    <row r="22" spans="2:12" ht="15">
      <c r="B22" s="288" t="s">
        <v>388</v>
      </c>
      <c r="C22" s="3" t="s">
        <v>556</v>
      </c>
      <c r="D22" s="3" t="s">
        <v>324</v>
      </c>
      <c r="E22" s="3" t="s">
        <v>557</v>
      </c>
      <c r="F22" s="289" t="s">
        <v>558</v>
      </c>
      <c r="G22" s="3" t="s">
        <v>208</v>
      </c>
      <c r="H22" s="288" t="s">
        <v>559</v>
      </c>
      <c r="I22" s="3" t="s">
        <v>560</v>
      </c>
      <c r="J22" s="3" t="s">
        <v>561</v>
      </c>
    </row>
    <row r="23" spans="2:12" ht="15">
      <c r="B23" s="288" t="s">
        <v>562</v>
      </c>
      <c r="C23" s="3" t="s">
        <v>563</v>
      </c>
      <c r="D23" s="3" t="s">
        <v>564</v>
      </c>
      <c r="E23" s="3" t="s">
        <v>565</v>
      </c>
      <c r="F23" s="289" t="s">
        <v>566</v>
      </c>
      <c r="G23" s="3" t="s">
        <v>567</v>
      </c>
      <c r="H23" s="288" t="s">
        <v>236</v>
      </c>
      <c r="I23" s="3" t="s">
        <v>568</v>
      </c>
      <c r="J23" s="3" t="s">
        <v>569</v>
      </c>
    </row>
    <row r="24" spans="2:12" ht="15">
      <c r="B24" s="288" t="s">
        <v>570</v>
      </c>
      <c r="C24" s="3" t="s">
        <v>571</v>
      </c>
      <c r="D24" s="3" t="s">
        <v>572</v>
      </c>
      <c r="E24" s="3" t="s">
        <v>573</v>
      </c>
      <c r="F24" s="289" t="s">
        <v>574</v>
      </c>
      <c r="G24" s="3" t="s">
        <v>575</v>
      </c>
      <c r="H24" s="288" t="s">
        <v>576</v>
      </c>
      <c r="I24" s="3" t="s">
        <v>577</v>
      </c>
      <c r="J24" s="3" t="s">
        <v>578</v>
      </c>
    </row>
    <row r="25" spans="2:12" ht="15">
      <c r="B25" s="288" t="s">
        <v>186</v>
      </c>
      <c r="C25" s="3" t="s">
        <v>579</v>
      </c>
      <c r="D25" s="3" t="s">
        <v>580</v>
      </c>
      <c r="E25" s="3" t="s">
        <v>375</v>
      </c>
      <c r="F25" s="289" t="s">
        <v>581</v>
      </c>
      <c r="G25" s="3" t="s">
        <v>218</v>
      </c>
      <c r="H25" s="288" t="s">
        <v>582</v>
      </c>
      <c r="I25" s="3" t="s">
        <v>583</v>
      </c>
      <c r="J25" s="3" t="s">
        <v>584</v>
      </c>
    </row>
    <row r="26" spans="2:12" ht="15">
      <c r="B26" s="288" t="s">
        <v>585</v>
      </c>
      <c r="C26" s="3" t="s">
        <v>586</v>
      </c>
      <c r="D26" s="3" t="s">
        <v>308</v>
      </c>
      <c r="E26" s="3" t="s">
        <v>587</v>
      </c>
      <c r="F26" s="289" t="s">
        <v>588</v>
      </c>
      <c r="G26" s="3" t="s">
        <v>589</v>
      </c>
      <c r="H26" s="288" t="s">
        <v>590</v>
      </c>
      <c r="I26" s="3" t="s">
        <v>210</v>
      </c>
      <c r="J26" s="3" t="s">
        <v>591</v>
      </c>
    </row>
    <row r="27" spans="2:12" ht="15">
      <c r="B27" s="288" t="s">
        <v>592</v>
      </c>
      <c r="C27" s="3" t="s">
        <v>593</v>
      </c>
      <c r="D27" s="3" t="s">
        <v>594</v>
      </c>
      <c r="E27" s="3" t="s">
        <v>306</v>
      </c>
      <c r="F27" s="289" t="s">
        <v>595</v>
      </c>
      <c r="G27" s="3" t="s">
        <v>368</v>
      </c>
      <c r="H27" s="288" t="s">
        <v>596</v>
      </c>
      <c r="I27" s="3" t="s">
        <v>597</v>
      </c>
      <c r="J27" s="3" t="s">
        <v>598</v>
      </c>
    </row>
    <row r="28" spans="2:12" ht="15">
      <c r="B28" s="288" t="s">
        <v>599</v>
      </c>
      <c r="C28" s="3" t="s">
        <v>600</v>
      </c>
      <c r="D28" s="3" t="s">
        <v>601</v>
      </c>
      <c r="E28" s="3" t="s">
        <v>602</v>
      </c>
      <c r="F28" s="289" t="s">
        <v>216</v>
      </c>
      <c r="G28" s="3" t="s">
        <v>363</v>
      </c>
      <c r="H28" s="288" t="s">
        <v>284</v>
      </c>
      <c r="I28" s="3" t="s">
        <v>603</v>
      </c>
      <c r="J28" s="3" t="s">
        <v>604</v>
      </c>
    </row>
    <row r="29" spans="2:12" ht="15">
      <c r="B29" s="288" t="s">
        <v>605</v>
      </c>
      <c r="C29" s="3" t="s">
        <v>606</v>
      </c>
      <c r="D29" s="3" t="s">
        <v>607</v>
      </c>
      <c r="E29" s="3" t="s">
        <v>608</v>
      </c>
      <c r="F29" s="289" t="s">
        <v>609</v>
      </c>
      <c r="G29" s="3" t="s">
        <v>610</v>
      </c>
      <c r="H29" s="288" t="s">
        <v>611</v>
      </c>
      <c r="I29" s="3" t="s">
        <v>331</v>
      </c>
      <c r="J29" s="3" t="s">
        <v>612</v>
      </c>
    </row>
    <row r="30" spans="2:12" ht="15">
      <c r="B30" s="288" t="s">
        <v>613</v>
      </c>
      <c r="C30" s="3" t="s">
        <v>614</v>
      </c>
      <c r="D30" s="3" t="s">
        <v>615</v>
      </c>
      <c r="E30" s="3" t="s">
        <v>378</v>
      </c>
      <c r="F30" s="289" t="s">
        <v>360</v>
      </c>
      <c r="G30" s="3" t="s">
        <v>616</v>
      </c>
      <c r="H30" s="288" t="s">
        <v>617</v>
      </c>
      <c r="I30" s="3" t="s">
        <v>328</v>
      </c>
      <c r="J30" s="3" t="s">
        <v>618</v>
      </c>
    </row>
    <row r="31" spans="2:12" ht="15">
      <c r="B31" s="288" t="s">
        <v>619</v>
      </c>
      <c r="C31" s="3" t="s">
        <v>620</v>
      </c>
      <c r="D31" s="3" t="s">
        <v>290</v>
      </c>
      <c r="E31" s="3" t="s">
        <v>621</v>
      </c>
      <c r="F31" s="289" t="s">
        <v>622</v>
      </c>
      <c r="G31" s="3" t="s">
        <v>623</v>
      </c>
      <c r="H31" s="288" t="s">
        <v>320</v>
      </c>
      <c r="I31" s="3" t="s">
        <v>271</v>
      </c>
      <c r="J31" s="3" t="s">
        <v>624</v>
      </c>
    </row>
    <row r="32" spans="2:12" ht="15">
      <c r="B32" s="288" t="s">
        <v>625</v>
      </c>
      <c r="C32" s="3" t="s">
        <v>350</v>
      </c>
      <c r="D32" s="3" t="s">
        <v>626</v>
      </c>
      <c r="E32" s="3" t="s">
        <v>332</v>
      </c>
      <c r="F32" s="289" t="s">
        <v>627</v>
      </c>
      <c r="G32" s="3" t="s">
        <v>628</v>
      </c>
      <c r="H32" s="288" t="s">
        <v>314</v>
      </c>
      <c r="I32" s="3" t="s">
        <v>629</v>
      </c>
      <c r="J32" s="3" t="s">
        <v>275</v>
      </c>
    </row>
    <row r="33" spans="2:10" ht="15">
      <c r="B33" s="288" t="s">
        <v>630</v>
      </c>
      <c r="C33" s="3" t="s">
        <v>228</v>
      </c>
      <c r="D33" s="3" t="s">
        <v>631</v>
      </c>
      <c r="E33" s="3" t="s">
        <v>632</v>
      </c>
      <c r="F33" s="289" t="s">
        <v>633</v>
      </c>
      <c r="G33" s="3" t="s">
        <v>206</v>
      </c>
      <c r="H33" s="288" t="s">
        <v>634</v>
      </c>
      <c r="I33" s="3" t="s">
        <v>635</v>
      </c>
      <c r="J33" s="3" t="s">
        <v>636</v>
      </c>
    </row>
    <row r="34" spans="2:10" ht="15">
      <c r="B34" s="288" t="s">
        <v>637</v>
      </c>
      <c r="C34" s="3" t="s">
        <v>638</v>
      </c>
      <c r="D34" s="3" t="s">
        <v>639</v>
      </c>
      <c r="E34" s="3" t="s">
        <v>640</v>
      </c>
      <c r="F34" s="289" t="s">
        <v>641</v>
      </c>
      <c r="G34" s="3" t="s">
        <v>642</v>
      </c>
      <c r="H34" s="288" t="s">
        <v>262</v>
      </c>
      <c r="I34" s="3" t="s">
        <v>643</v>
      </c>
      <c r="J34" s="3" t="s">
        <v>295</v>
      </c>
    </row>
    <row r="35" spans="2:10" ht="15">
      <c r="B35" s="288" t="s">
        <v>644</v>
      </c>
      <c r="C35" s="3" t="s">
        <v>345</v>
      </c>
      <c r="D35" s="3" t="s">
        <v>645</v>
      </c>
      <c r="E35" s="3" t="s">
        <v>200</v>
      </c>
      <c r="F35" s="289" t="s">
        <v>646</v>
      </c>
      <c r="G35" s="3" t="s">
        <v>647</v>
      </c>
      <c r="H35" s="288" t="s">
        <v>648</v>
      </c>
      <c r="I35" s="3" t="s">
        <v>649</v>
      </c>
      <c r="J35" s="3" t="s">
        <v>253</v>
      </c>
    </row>
    <row r="36" spans="2:10" ht="15">
      <c r="B36" s="288" t="s">
        <v>650</v>
      </c>
      <c r="C36" s="3" t="s">
        <v>325</v>
      </c>
      <c r="D36" s="3" t="s">
        <v>651</v>
      </c>
      <c r="E36" s="3" t="s">
        <v>652</v>
      </c>
      <c r="F36" s="289" t="s">
        <v>653</v>
      </c>
      <c r="G36" s="3" t="s">
        <v>654</v>
      </c>
      <c r="H36" s="288" t="s">
        <v>655</v>
      </c>
      <c r="I36" s="3" t="s">
        <v>656</v>
      </c>
      <c r="J36" s="3" t="s">
        <v>372</v>
      </c>
    </row>
    <row r="37" spans="2:10" ht="15">
      <c r="B37" s="288" t="s">
        <v>657</v>
      </c>
      <c r="C37" s="3" t="s">
        <v>237</v>
      </c>
      <c r="D37" s="3" t="s">
        <v>658</v>
      </c>
      <c r="E37" s="3" t="s">
        <v>387</v>
      </c>
      <c r="F37" s="289" t="s">
        <v>659</v>
      </c>
      <c r="G37" s="3" t="s">
        <v>660</v>
      </c>
      <c r="H37" s="288" t="s">
        <v>661</v>
      </c>
      <c r="I37" s="3" t="s">
        <v>662</v>
      </c>
      <c r="J37" s="3" t="s">
        <v>663</v>
      </c>
    </row>
    <row r="38" spans="2:10" ht="15">
      <c r="B38" s="288" t="s">
        <v>664</v>
      </c>
      <c r="C38" s="3" t="s">
        <v>665</v>
      </c>
      <c r="D38" s="3" t="s">
        <v>666</v>
      </c>
      <c r="E38" s="3" t="s">
        <v>667</v>
      </c>
      <c r="F38" s="289" t="s">
        <v>668</v>
      </c>
      <c r="G38" s="3" t="s">
        <v>669</v>
      </c>
      <c r="H38" s="288" t="s">
        <v>670</v>
      </c>
      <c r="I38" s="3" t="s">
        <v>671</v>
      </c>
      <c r="J38" s="3" t="s">
        <v>672</v>
      </c>
    </row>
    <row r="39" spans="2:10" ht="15">
      <c r="B39" s="288" t="s">
        <v>222</v>
      </c>
      <c r="C39" s="3" t="s">
        <v>673</v>
      </c>
      <c r="D39" s="3" t="s">
        <v>227</v>
      </c>
      <c r="E39" s="3" t="s">
        <v>674</v>
      </c>
      <c r="F39" s="289" t="s">
        <v>675</v>
      </c>
      <c r="G39" s="3" t="s">
        <v>676</v>
      </c>
      <c r="H39" s="288" t="s">
        <v>245</v>
      </c>
      <c r="I39" s="3" t="s">
        <v>677</v>
      </c>
      <c r="J39" s="3" t="s">
        <v>397</v>
      </c>
    </row>
    <row r="40" spans="2:10" ht="15">
      <c r="B40" s="288" t="s">
        <v>678</v>
      </c>
      <c r="C40" s="3" t="s">
        <v>679</v>
      </c>
      <c r="D40" s="3" t="s">
        <v>680</v>
      </c>
      <c r="E40" s="3" t="s">
        <v>681</v>
      </c>
      <c r="F40" s="289" t="s">
        <v>682</v>
      </c>
      <c r="G40" s="3" t="s">
        <v>244</v>
      </c>
      <c r="H40" s="288" t="s">
        <v>683</v>
      </c>
      <c r="I40" s="3" t="s">
        <v>684</v>
      </c>
      <c r="J40" s="3" t="s">
        <v>685</v>
      </c>
    </row>
    <row r="41" spans="2:10" ht="15">
      <c r="B41" s="288" t="s">
        <v>686</v>
      </c>
      <c r="C41" s="3" t="s">
        <v>687</v>
      </c>
      <c r="D41" s="3" t="s">
        <v>688</v>
      </c>
      <c r="E41" s="3" t="s">
        <v>689</v>
      </c>
      <c r="F41" s="289" t="s">
        <v>294</v>
      </c>
      <c r="G41" s="3" t="s">
        <v>690</v>
      </c>
      <c r="H41" s="288" t="s">
        <v>691</v>
      </c>
      <c r="I41" s="3" t="s">
        <v>692</v>
      </c>
      <c r="J41" s="3" t="s">
        <v>379</v>
      </c>
    </row>
    <row r="42" spans="2:10" ht="15">
      <c r="B42" s="288" t="s">
        <v>309</v>
      </c>
      <c r="C42" s="3" t="s">
        <v>693</v>
      </c>
      <c r="D42" s="3" t="s">
        <v>694</v>
      </c>
      <c r="E42" s="3" t="s">
        <v>695</v>
      </c>
      <c r="F42" s="289" t="s">
        <v>696</v>
      </c>
      <c r="G42" s="3" t="s">
        <v>401</v>
      </c>
      <c r="H42" s="288" t="s">
        <v>697</v>
      </c>
      <c r="I42" s="3" t="s">
        <v>258</v>
      </c>
      <c r="J42" s="3" t="s">
        <v>326</v>
      </c>
    </row>
    <row r="43" spans="2:10" ht="15">
      <c r="B43" s="288" t="s">
        <v>698</v>
      </c>
      <c r="C43" s="3" t="s">
        <v>392</v>
      </c>
      <c r="D43" s="3" t="s">
        <v>699</v>
      </c>
      <c r="E43" s="3" t="s">
        <v>700</v>
      </c>
      <c r="F43" s="289" t="s">
        <v>701</v>
      </c>
      <c r="G43" s="3" t="s">
        <v>702</v>
      </c>
      <c r="H43" s="288" t="s">
        <v>703</v>
      </c>
      <c r="I43" s="3" t="s">
        <v>704</v>
      </c>
      <c r="J43" s="3" t="s">
        <v>389</v>
      </c>
    </row>
    <row r="44" spans="2:10" ht="15">
      <c r="B44" s="288" t="s">
        <v>329</v>
      </c>
      <c r="C44" s="3" t="s">
        <v>705</v>
      </c>
      <c r="D44" s="3" t="s">
        <v>706</v>
      </c>
      <c r="E44" s="3" t="s">
        <v>707</v>
      </c>
      <c r="F44" s="289" t="s">
        <v>708</v>
      </c>
      <c r="G44" s="3" t="s">
        <v>709</v>
      </c>
      <c r="H44" s="288" t="s">
        <v>710</v>
      </c>
      <c r="I44" s="3" t="s">
        <v>711</v>
      </c>
      <c r="J44" s="3" t="s">
        <v>712</v>
      </c>
    </row>
    <row r="45" spans="2:10" ht="15">
      <c r="B45" s="288" t="s">
        <v>713</v>
      </c>
      <c r="C45" s="3" t="s">
        <v>714</v>
      </c>
      <c r="D45" s="3" t="s">
        <v>715</v>
      </c>
      <c r="E45" s="3" t="s">
        <v>716</v>
      </c>
      <c r="F45" s="289" t="s">
        <v>717</v>
      </c>
      <c r="G45" s="3" t="s">
        <v>718</v>
      </c>
      <c r="H45" s="288" t="s">
        <v>719</v>
      </c>
      <c r="I45" s="3" t="s">
        <v>720</v>
      </c>
      <c r="J45" s="3" t="s">
        <v>721</v>
      </c>
    </row>
    <row r="46" spans="2:10">
      <c r="B46" s="288" t="s">
        <v>722</v>
      </c>
      <c r="C46" s="3" t="s">
        <v>723</v>
      </c>
      <c r="D46" s="3" t="s">
        <v>724</v>
      </c>
      <c r="E46" s="3" t="s">
        <v>725</v>
      </c>
      <c r="G46" s="3" t="s">
        <v>726</v>
      </c>
      <c r="H46" s="288" t="s">
        <v>727</v>
      </c>
      <c r="I46" s="3" t="s">
        <v>728</v>
      </c>
      <c r="J46" s="3" t="s">
        <v>729</v>
      </c>
    </row>
    <row r="47" spans="2:10">
      <c r="B47" s="288" t="s">
        <v>730</v>
      </c>
      <c r="C47" s="3" t="s">
        <v>731</v>
      </c>
      <c r="D47" s="3" t="s">
        <v>732</v>
      </c>
      <c r="E47" s="3" t="s">
        <v>298</v>
      </c>
      <c r="G47" s="3" t="s">
        <v>733</v>
      </c>
      <c r="H47" s="288" t="s">
        <v>734</v>
      </c>
      <c r="I47" s="3" t="s">
        <v>735</v>
      </c>
      <c r="J47" s="3" t="s">
        <v>736</v>
      </c>
    </row>
    <row r="48" spans="2:10">
      <c r="B48" s="288" t="s">
        <v>737</v>
      </c>
      <c r="C48" s="3" t="s">
        <v>738</v>
      </c>
      <c r="D48" s="3" t="s">
        <v>739</v>
      </c>
      <c r="E48" s="3" t="s">
        <v>740</v>
      </c>
      <c r="H48" s="288" t="s">
        <v>741</v>
      </c>
      <c r="I48" s="3" t="s">
        <v>742</v>
      </c>
    </row>
    <row r="49" spans="2:10">
      <c r="B49" s="288" t="s">
        <v>743</v>
      </c>
      <c r="C49" s="3" t="s">
        <v>744</v>
      </c>
      <c r="E49" s="3" t="s">
        <v>745</v>
      </c>
    </row>
    <row r="50" spans="2:10" ht="15">
      <c r="B50" s="290"/>
      <c r="C50" s="3" t="s">
        <v>746</v>
      </c>
      <c r="F50" s="291"/>
    </row>
    <row r="51" spans="2:10" ht="15">
      <c r="D51" s="291"/>
      <c r="J51" s="3" t="s">
        <v>747</v>
      </c>
    </row>
    <row r="52" spans="2:10" ht="15">
      <c r="D52" s="291"/>
      <c r="J52" s="291"/>
    </row>
    <row r="53" spans="2:10" ht="15">
      <c r="D53" s="291"/>
      <c r="J53" s="291"/>
    </row>
    <row r="54" spans="2:10" ht="15">
      <c r="D54" s="291"/>
      <c r="J54" s="291"/>
    </row>
    <row r="55" spans="2:10" ht="15">
      <c r="B55" s="287" t="s">
        <v>748</v>
      </c>
      <c r="C55" s="287" t="s">
        <v>749</v>
      </c>
      <c r="D55" s="287" t="s">
        <v>750</v>
      </c>
      <c r="E55" s="287" t="s">
        <v>751</v>
      </c>
      <c r="F55" s="287" t="s">
        <v>752</v>
      </c>
      <c r="G55" s="287" t="s">
        <v>753</v>
      </c>
      <c r="H55" s="287" t="s">
        <v>754</v>
      </c>
      <c r="I55" s="287" t="s">
        <v>755</v>
      </c>
      <c r="J55" s="287" t="s">
        <v>756</v>
      </c>
    </row>
    <row r="56" spans="2:10">
      <c r="B56" s="3" t="s">
        <v>757</v>
      </c>
      <c r="C56" s="3" t="s">
        <v>758</v>
      </c>
      <c r="D56" s="3" t="s">
        <v>759</v>
      </c>
      <c r="E56" s="288" t="s">
        <v>760</v>
      </c>
      <c r="F56" s="3" t="s">
        <v>761</v>
      </c>
      <c r="G56" s="3" t="s">
        <v>762</v>
      </c>
      <c r="H56" s="3" t="s">
        <v>763</v>
      </c>
      <c r="I56" s="3" t="s">
        <v>764</v>
      </c>
      <c r="J56" s="3" t="s">
        <v>399</v>
      </c>
    </row>
    <row r="57" spans="2:10">
      <c r="B57" s="3" t="s">
        <v>765</v>
      </c>
      <c r="C57" s="3" t="s">
        <v>377</v>
      </c>
      <c r="D57" s="3" t="s">
        <v>766</v>
      </c>
      <c r="E57" s="288" t="s">
        <v>767</v>
      </c>
      <c r="F57" s="3" t="s">
        <v>768</v>
      </c>
      <c r="G57" s="3" t="s">
        <v>287</v>
      </c>
      <c r="H57" s="3" t="s">
        <v>769</v>
      </c>
      <c r="I57" s="3" t="s">
        <v>770</v>
      </c>
      <c r="J57" s="3" t="s">
        <v>771</v>
      </c>
    </row>
    <row r="58" spans="2:10">
      <c r="B58" s="3" t="s">
        <v>300</v>
      </c>
      <c r="C58" s="3" t="s">
        <v>772</v>
      </c>
      <c r="D58" s="3" t="s">
        <v>773</v>
      </c>
      <c r="E58" s="288" t="s">
        <v>774</v>
      </c>
      <c r="F58" s="3" t="s">
        <v>775</v>
      </c>
      <c r="G58" s="3" t="s">
        <v>232</v>
      </c>
      <c r="H58" s="3" t="s">
        <v>776</v>
      </c>
      <c r="I58" s="3" t="s">
        <v>777</v>
      </c>
      <c r="J58" s="3" t="s">
        <v>249</v>
      </c>
    </row>
    <row r="59" spans="2:10">
      <c r="B59" s="3" t="s">
        <v>778</v>
      </c>
      <c r="C59" s="3" t="s">
        <v>779</v>
      </c>
      <c r="D59" s="3" t="s">
        <v>780</v>
      </c>
      <c r="E59" s="288" t="s">
        <v>198</v>
      </c>
      <c r="F59" s="3" t="s">
        <v>781</v>
      </c>
      <c r="G59" s="3" t="s">
        <v>323</v>
      </c>
      <c r="H59" s="3" t="s">
        <v>782</v>
      </c>
      <c r="I59" s="3" t="s">
        <v>783</v>
      </c>
      <c r="J59" s="3" t="s">
        <v>333</v>
      </c>
    </row>
    <row r="60" spans="2:10">
      <c r="B60" s="3" t="s">
        <v>784</v>
      </c>
      <c r="C60" s="3" t="s">
        <v>785</v>
      </c>
      <c r="D60" s="3" t="s">
        <v>786</v>
      </c>
      <c r="E60" s="288" t="s">
        <v>787</v>
      </c>
      <c r="F60" s="3" t="s">
        <v>788</v>
      </c>
      <c r="G60" s="3" t="s">
        <v>789</v>
      </c>
      <c r="H60" s="3" t="s">
        <v>790</v>
      </c>
      <c r="I60" s="3" t="s">
        <v>791</v>
      </c>
      <c r="J60" s="3" t="s">
        <v>792</v>
      </c>
    </row>
    <row r="61" spans="2:10">
      <c r="B61" s="3" t="s">
        <v>793</v>
      </c>
      <c r="C61" s="3" t="s">
        <v>794</v>
      </c>
      <c r="D61" s="3" t="s">
        <v>795</v>
      </c>
      <c r="E61" s="288" t="s">
        <v>796</v>
      </c>
      <c r="F61" s="3" t="s">
        <v>797</v>
      </c>
      <c r="G61" s="3" t="s">
        <v>798</v>
      </c>
      <c r="H61" s="3" t="s">
        <v>240</v>
      </c>
      <c r="I61" s="3" t="s">
        <v>799</v>
      </c>
      <c r="J61" s="3" t="s">
        <v>800</v>
      </c>
    </row>
    <row r="62" spans="2:10">
      <c r="B62" s="3" t="s">
        <v>386</v>
      </c>
      <c r="C62" s="3" t="s">
        <v>194</v>
      </c>
      <c r="D62" s="3" t="s">
        <v>336</v>
      </c>
      <c r="E62" s="288" t="s">
        <v>801</v>
      </c>
      <c r="F62" s="3" t="s">
        <v>356</v>
      </c>
      <c r="G62" s="3" t="s">
        <v>393</v>
      </c>
      <c r="H62" s="3" t="s">
        <v>802</v>
      </c>
      <c r="I62" s="3" t="s">
        <v>803</v>
      </c>
      <c r="J62" s="3" t="s">
        <v>804</v>
      </c>
    </row>
    <row r="63" spans="2:10">
      <c r="B63" s="3" t="s">
        <v>805</v>
      </c>
      <c r="C63" s="3" t="s">
        <v>806</v>
      </c>
      <c r="D63" s="3" t="s">
        <v>807</v>
      </c>
      <c r="E63" s="288" t="s">
        <v>808</v>
      </c>
      <c r="F63" s="3" t="s">
        <v>254</v>
      </c>
      <c r="G63" s="3" t="s">
        <v>809</v>
      </c>
      <c r="H63" s="3" t="s">
        <v>810</v>
      </c>
      <c r="I63" s="3" t="s">
        <v>241</v>
      </c>
      <c r="J63" s="3" t="s">
        <v>811</v>
      </c>
    </row>
    <row r="64" spans="2:10">
      <c r="B64" s="3" t="s">
        <v>812</v>
      </c>
      <c r="C64" s="3" t="s">
        <v>813</v>
      </c>
      <c r="D64" s="3" t="s">
        <v>814</v>
      </c>
      <c r="E64" s="288" t="s">
        <v>815</v>
      </c>
      <c r="F64" s="3" t="s">
        <v>816</v>
      </c>
      <c r="G64" s="3" t="s">
        <v>357</v>
      </c>
      <c r="H64" s="3" t="s">
        <v>342</v>
      </c>
      <c r="I64" s="3" t="s">
        <v>334</v>
      </c>
      <c r="J64" s="3" t="s">
        <v>223</v>
      </c>
    </row>
    <row r="65" spans="2:10">
      <c r="B65" s="3" t="s">
        <v>817</v>
      </c>
      <c r="C65" s="3" t="s">
        <v>818</v>
      </c>
      <c r="D65" s="3" t="s">
        <v>819</v>
      </c>
      <c r="E65" s="288" t="s">
        <v>820</v>
      </c>
      <c r="F65" s="3" t="s">
        <v>821</v>
      </c>
      <c r="G65" s="3" t="s">
        <v>822</v>
      </c>
      <c r="H65" s="3" t="s">
        <v>823</v>
      </c>
      <c r="I65" s="3" t="s">
        <v>385</v>
      </c>
      <c r="J65" s="3" t="s">
        <v>824</v>
      </c>
    </row>
    <row r="66" spans="2:10">
      <c r="B66" s="3" t="s">
        <v>280</v>
      </c>
      <c r="C66" s="3" t="s">
        <v>219</v>
      </c>
      <c r="D66" s="3" t="s">
        <v>825</v>
      </c>
      <c r="E66" s="288" t="s">
        <v>826</v>
      </c>
      <c r="F66" s="3" t="s">
        <v>224</v>
      </c>
      <c r="G66" s="3" t="s">
        <v>827</v>
      </c>
      <c r="H66" s="3" t="s">
        <v>828</v>
      </c>
      <c r="I66" s="3" t="s">
        <v>829</v>
      </c>
      <c r="J66" s="3" t="s">
        <v>830</v>
      </c>
    </row>
    <row r="67" spans="2:10">
      <c r="B67" s="3" t="s">
        <v>831</v>
      </c>
      <c r="C67" s="3" t="s">
        <v>832</v>
      </c>
      <c r="D67" s="3" t="s">
        <v>833</v>
      </c>
      <c r="E67" s="288" t="s">
        <v>381</v>
      </c>
      <c r="F67" s="3" t="s">
        <v>834</v>
      </c>
      <c r="G67" s="3" t="s">
        <v>835</v>
      </c>
      <c r="H67" s="3" t="s">
        <v>836</v>
      </c>
      <c r="I67" s="3" t="s">
        <v>239</v>
      </c>
      <c r="J67" s="3" t="s">
        <v>211</v>
      </c>
    </row>
    <row r="68" spans="2:10">
      <c r="B68" s="3" t="s">
        <v>837</v>
      </c>
      <c r="C68" s="3" t="s">
        <v>838</v>
      </c>
      <c r="D68" s="3" t="s">
        <v>839</v>
      </c>
      <c r="E68" s="288" t="s">
        <v>840</v>
      </c>
      <c r="F68" s="3" t="s">
        <v>841</v>
      </c>
      <c r="G68" s="3" t="s">
        <v>842</v>
      </c>
      <c r="H68" s="3" t="s">
        <v>281</v>
      </c>
      <c r="I68" s="3" t="s">
        <v>843</v>
      </c>
      <c r="J68" s="3" t="s">
        <v>844</v>
      </c>
    </row>
    <row r="69" spans="2:10">
      <c r="B69" s="3" t="s">
        <v>845</v>
      </c>
      <c r="C69" s="3" t="s">
        <v>846</v>
      </c>
      <c r="D69" s="3" t="s">
        <v>221</v>
      </c>
      <c r="E69" s="288" t="s">
        <v>847</v>
      </c>
      <c r="F69" s="3" t="s">
        <v>848</v>
      </c>
      <c r="G69" s="3" t="s">
        <v>849</v>
      </c>
      <c r="H69" s="3" t="s">
        <v>850</v>
      </c>
      <c r="I69" s="3" t="s">
        <v>851</v>
      </c>
      <c r="J69" s="3" t="s">
        <v>852</v>
      </c>
    </row>
    <row r="70" spans="2:10">
      <c r="B70" s="3" t="s">
        <v>231</v>
      </c>
      <c r="C70" s="3" t="s">
        <v>853</v>
      </c>
      <c r="D70" s="3" t="s">
        <v>854</v>
      </c>
      <c r="E70" s="288" t="s">
        <v>855</v>
      </c>
      <c r="F70" s="3" t="s">
        <v>339</v>
      </c>
      <c r="G70" s="3" t="s">
        <v>856</v>
      </c>
      <c r="H70" s="3" t="s">
        <v>857</v>
      </c>
      <c r="I70" s="3" t="s">
        <v>858</v>
      </c>
      <c r="J70" s="3" t="s">
        <v>859</v>
      </c>
    </row>
    <row r="71" spans="2:10">
      <c r="B71" s="3" t="s">
        <v>349</v>
      </c>
      <c r="C71" s="3" t="s">
        <v>354</v>
      </c>
      <c r="D71" s="3" t="s">
        <v>860</v>
      </c>
      <c r="E71" s="288" t="s">
        <v>250</v>
      </c>
      <c r="F71" s="3" t="s">
        <v>861</v>
      </c>
      <c r="G71" s="3" t="s">
        <v>862</v>
      </c>
      <c r="H71" s="3" t="s">
        <v>220</v>
      </c>
      <c r="I71" s="3" t="s">
        <v>863</v>
      </c>
      <c r="J71" s="3" t="s">
        <v>864</v>
      </c>
    </row>
    <row r="72" spans="2:10">
      <c r="B72" s="3" t="s">
        <v>865</v>
      </c>
      <c r="C72" s="3" t="s">
        <v>866</v>
      </c>
      <c r="D72" s="3" t="s">
        <v>867</v>
      </c>
      <c r="E72" s="288" t="s">
        <v>330</v>
      </c>
      <c r="F72" s="3" t="s">
        <v>868</v>
      </c>
      <c r="G72" s="3" t="s">
        <v>869</v>
      </c>
      <c r="H72" s="3" t="s">
        <v>870</v>
      </c>
      <c r="I72" s="3" t="s">
        <v>871</v>
      </c>
      <c r="J72" s="3" t="s">
        <v>872</v>
      </c>
    </row>
    <row r="73" spans="2:10">
      <c r="B73" s="3" t="s">
        <v>873</v>
      </c>
      <c r="C73" s="3" t="s">
        <v>874</v>
      </c>
      <c r="D73" s="3" t="s">
        <v>875</v>
      </c>
      <c r="E73" s="288" t="s">
        <v>876</v>
      </c>
      <c r="F73" s="3" t="s">
        <v>352</v>
      </c>
      <c r="G73" s="3" t="s">
        <v>293</v>
      </c>
      <c r="H73" s="3" t="s">
        <v>877</v>
      </c>
      <c r="I73" s="3" t="s">
        <v>878</v>
      </c>
      <c r="J73" s="3" t="s">
        <v>879</v>
      </c>
    </row>
    <row r="74" spans="2:10">
      <c r="B74" s="3" t="s">
        <v>217</v>
      </c>
      <c r="C74" s="3" t="s">
        <v>880</v>
      </c>
      <c r="D74" s="3" t="s">
        <v>881</v>
      </c>
      <c r="E74" s="288" t="s">
        <v>882</v>
      </c>
      <c r="F74" s="3" t="s">
        <v>883</v>
      </c>
      <c r="G74" s="3" t="s">
        <v>884</v>
      </c>
      <c r="H74" s="3" t="s">
        <v>207</v>
      </c>
      <c r="I74" s="3" t="s">
        <v>344</v>
      </c>
      <c r="J74" s="3" t="s">
        <v>205</v>
      </c>
    </row>
    <row r="75" spans="2:10">
      <c r="B75" s="3" t="s">
        <v>885</v>
      </c>
      <c r="C75" s="3" t="s">
        <v>886</v>
      </c>
      <c r="D75" s="3" t="s">
        <v>887</v>
      </c>
      <c r="E75" s="288" t="s">
        <v>888</v>
      </c>
      <c r="F75" s="3" t="s">
        <v>889</v>
      </c>
      <c r="G75" s="3" t="s">
        <v>890</v>
      </c>
      <c r="H75" s="3" t="s">
        <v>891</v>
      </c>
      <c r="I75" s="3" t="s">
        <v>892</v>
      </c>
      <c r="J75" s="3" t="s">
        <v>893</v>
      </c>
    </row>
    <row r="76" spans="2:10">
      <c r="B76" s="3" t="s">
        <v>894</v>
      </c>
      <c r="C76" s="3" t="s">
        <v>895</v>
      </c>
      <c r="D76" s="3" t="s">
        <v>896</v>
      </c>
      <c r="E76" s="288" t="s">
        <v>897</v>
      </c>
      <c r="F76" s="3" t="s">
        <v>898</v>
      </c>
      <c r="G76" s="3" t="s">
        <v>214</v>
      </c>
      <c r="H76" s="3" t="s">
        <v>337</v>
      </c>
      <c r="I76" s="3" t="s">
        <v>391</v>
      </c>
      <c r="J76" s="3" t="s">
        <v>899</v>
      </c>
    </row>
    <row r="77" spans="2:10">
      <c r="B77" s="3" t="s">
        <v>900</v>
      </c>
      <c r="C77" s="3" t="s">
        <v>901</v>
      </c>
      <c r="D77" s="3" t="s">
        <v>902</v>
      </c>
      <c r="E77" s="288" t="s">
        <v>903</v>
      </c>
      <c r="F77" s="3" t="s">
        <v>904</v>
      </c>
      <c r="G77" s="3" t="s">
        <v>905</v>
      </c>
      <c r="H77" s="3" t="s">
        <v>278</v>
      </c>
      <c r="I77" s="3" t="s">
        <v>906</v>
      </c>
      <c r="J77" s="3" t="s">
        <v>907</v>
      </c>
    </row>
    <row r="78" spans="2:10">
      <c r="B78" s="3" t="s">
        <v>908</v>
      </c>
      <c r="C78" s="3" t="s">
        <v>355</v>
      </c>
      <c r="D78" s="3" t="s">
        <v>909</v>
      </c>
      <c r="E78" s="288" t="s">
        <v>910</v>
      </c>
      <c r="F78" s="3" t="s">
        <v>911</v>
      </c>
      <c r="G78" s="3" t="s">
        <v>247</v>
      </c>
      <c r="H78" s="3" t="s">
        <v>288</v>
      </c>
      <c r="I78" s="3" t="s">
        <v>912</v>
      </c>
      <c r="J78" s="3" t="s">
        <v>913</v>
      </c>
    </row>
    <row r="79" spans="2:10">
      <c r="B79" s="3" t="s">
        <v>268</v>
      </c>
      <c r="C79" s="3" t="s">
        <v>914</v>
      </c>
      <c r="D79" s="3" t="s">
        <v>915</v>
      </c>
      <c r="E79" s="288" t="s">
        <v>916</v>
      </c>
      <c r="F79" s="3" t="s">
        <v>917</v>
      </c>
      <c r="G79" s="3" t="s">
        <v>918</v>
      </c>
      <c r="H79" s="3" t="s">
        <v>919</v>
      </c>
      <c r="I79" s="3" t="s">
        <v>358</v>
      </c>
      <c r="J79" s="3" t="s">
        <v>920</v>
      </c>
    </row>
    <row r="80" spans="2:10">
      <c r="B80" s="3" t="s">
        <v>921</v>
      </c>
      <c r="C80" s="3" t="s">
        <v>922</v>
      </c>
      <c r="D80" s="3" t="s">
        <v>923</v>
      </c>
      <c r="E80" s="288" t="s">
        <v>924</v>
      </c>
      <c r="F80" s="3" t="s">
        <v>307</v>
      </c>
      <c r="G80" s="3" t="s">
        <v>925</v>
      </c>
      <c r="H80" s="3" t="s">
        <v>926</v>
      </c>
      <c r="I80" s="3" t="s">
        <v>927</v>
      </c>
      <c r="J80" s="3" t="s">
        <v>928</v>
      </c>
    </row>
    <row r="81" spans="2:10">
      <c r="B81" s="3" t="s">
        <v>929</v>
      </c>
      <c r="C81" s="3" t="s">
        <v>930</v>
      </c>
      <c r="D81" s="3" t="s">
        <v>188</v>
      </c>
      <c r="E81" s="288" t="s">
        <v>931</v>
      </c>
      <c r="F81" s="3" t="s">
        <v>932</v>
      </c>
      <c r="G81" s="3" t="s">
        <v>933</v>
      </c>
      <c r="H81" s="3" t="s">
        <v>260</v>
      </c>
      <c r="I81" s="3" t="s">
        <v>286</v>
      </c>
      <c r="J81" s="3" t="s">
        <v>934</v>
      </c>
    </row>
    <row r="82" spans="2:10">
      <c r="B82" s="3" t="s">
        <v>935</v>
      </c>
      <c r="C82" s="3" t="s">
        <v>936</v>
      </c>
      <c r="D82" s="3" t="s">
        <v>383</v>
      </c>
      <c r="E82" s="288" t="s">
        <v>257</v>
      </c>
      <c r="F82" s="3" t="s">
        <v>937</v>
      </c>
      <c r="G82" s="3" t="s">
        <v>938</v>
      </c>
      <c r="H82" s="3" t="s">
        <v>939</v>
      </c>
      <c r="I82" s="3" t="s">
        <v>940</v>
      </c>
      <c r="J82" s="3" t="s">
        <v>371</v>
      </c>
    </row>
    <row r="83" spans="2:10">
      <c r="B83" s="3" t="s">
        <v>941</v>
      </c>
      <c r="C83" s="3" t="s">
        <v>373</v>
      </c>
      <c r="D83" s="3" t="s">
        <v>942</v>
      </c>
      <c r="E83" s="288" t="s">
        <v>943</v>
      </c>
      <c r="F83" s="3" t="s">
        <v>944</v>
      </c>
      <c r="G83" s="3" t="s">
        <v>184</v>
      </c>
      <c r="H83" s="3" t="s">
        <v>945</v>
      </c>
      <c r="I83" s="3" t="s">
        <v>946</v>
      </c>
      <c r="J83" s="3" t="s">
        <v>947</v>
      </c>
    </row>
    <row r="84" spans="2:10">
      <c r="B84" s="3" t="s">
        <v>394</v>
      </c>
      <c r="C84" s="3" t="s">
        <v>948</v>
      </c>
      <c r="D84" s="3" t="s">
        <v>949</v>
      </c>
      <c r="E84" s="288" t="s">
        <v>348</v>
      </c>
      <c r="F84" s="3" t="s">
        <v>950</v>
      </c>
      <c r="G84" s="3" t="s">
        <v>951</v>
      </c>
      <c r="H84" s="3" t="s">
        <v>952</v>
      </c>
      <c r="I84" s="3" t="s">
        <v>953</v>
      </c>
      <c r="J84" s="3" t="s">
        <v>255</v>
      </c>
    </row>
    <row r="85" spans="2:10">
      <c r="B85" s="3" t="s">
        <v>248</v>
      </c>
      <c r="C85" s="3" t="s">
        <v>954</v>
      </c>
      <c r="D85" s="3" t="s">
        <v>955</v>
      </c>
      <c r="E85" s="288" t="s">
        <v>956</v>
      </c>
      <c r="F85" s="3" t="s">
        <v>369</v>
      </c>
      <c r="G85" s="3" t="s">
        <v>957</v>
      </c>
      <c r="H85" s="3" t="s">
        <v>958</v>
      </c>
      <c r="I85" s="3" t="s">
        <v>959</v>
      </c>
      <c r="J85" s="3" t="s">
        <v>960</v>
      </c>
    </row>
    <row r="86" spans="2:10">
      <c r="B86" s="3" t="s">
        <v>327</v>
      </c>
      <c r="C86" s="3" t="s">
        <v>961</v>
      </c>
      <c r="D86" s="3" t="s">
        <v>962</v>
      </c>
      <c r="E86" s="288" t="s">
        <v>963</v>
      </c>
      <c r="F86" s="3" t="s">
        <v>964</v>
      </c>
      <c r="G86" s="3" t="s">
        <v>398</v>
      </c>
      <c r="H86" s="3" t="s">
        <v>965</v>
      </c>
      <c r="I86" s="3" t="s">
        <v>966</v>
      </c>
      <c r="J86" s="3" t="s">
        <v>967</v>
      </c>
    </row>
    <row r="87" spans="2:10">
      <c r="B87" s="3" t="s">
        <v>229</v>
      </c>
      <c r="C87" s="3" t="s">
        <v>968</v>
      </c>
      <c r="D87" s="3" t="s">
        <v>969</v>
      </c>
      <c r="E87" s="288" t="s">
        <v>970</v>
      </c>
      <c r="F87" s="3" t="s">
        <v>971</v>
      </c>
      <c r="G87" s="3" t="s">
        <v>972</v>
      </c>
      <c r="H87" s="3" t="s">
        <v>215</v>
      </c>
      <c r="I87" s="3" t="s">
        <v>973</v>
      </c>
      <c r="J87" s="3" t="s">
        <v>974</v>
      </c>
    </row>
    <row r="88" spans="2:10">
      <c r="B88" s="3" t="s">
        <v>318</v>
      </c>
      <c r="C88" s="3" t="s">
        <v>975</v>
      </c>
      <c r="D88" s="3" t="s">
        <v>976</v>
      </c>
      <c r="E88" s="288" t="s">
        <v>261</v>
      </c>
      <c r="F88" s="3" t="s">
        <v>977</v>
      </c>
      <c r="G88" s="3" t="s">
        <v>978</v>
      </c>
      <c r="H88" s="3" t="s">
        <v>979</v>
      </c>
      <c r="I88" s="3" t="s">
        <v>382</v>
      </c>
      <c r="J88" s="3" t="s">
        <v>390</v>
      </c>
    </row>
    <row r="89" spans="2:10">
      <c r="B89" s="3" t="s">
        <v>302</v>
      </c>
      <c r="C89" s="3" t="s">
        <v>384</v>
      </c>
      <c r="D89" s="3" t="s">
        <v>980</v>
      </c>
      <c r="E89" s="288" t="s">
        <v>981</v>
      </c>
      <c r="F89" s="3" t="s">
        <v>225</v>
      </c>
      <c r="G89" s="3" t="s">
        <v>243</v>
      </c>
      <c r="H89" s="3" t="s">
        <v>982</v>
      </c>
      <c r="I89" s="3" t="s">
        <v>983</v>
      </c>
      <c r="J89" s="3" t="s">
        <v>265</v>
      </c>
    </row>
    <row r="90" spans="2:10">
      <c r="B90" s="3" t="s">
        <v>984</v>
      </c>
      <c r="C90" s="3" t="s">
        <v>985</v>
      </c>
      <c r="D90" s="3" t="s">
        <v>316</v>
      </c>
      <c r="E90" s="288" t="s">
        <v>986</v>
      </c>
      <c r="F90" s="3" t="s">
        <v>987</v>
      </c>
      <c r="G90" s="3" t="s">
        <v>988</v>
      </c>
      <c r="H90" s="3" t="s">
        <v>989</v>
      </c>
      <c r="I90" s="3" t="s">
        <v>990</v>
      </c>
      <c r="J90" s="3" t="s">
        <v>991</v>
      </c>
    </row>
    <row r="91" spans="2:10">
      <c r="B91" s="3" t="s">
        <v>992</v>
      </c>
      <c r="C91" s="3" t="s">
        <v>341</v>
      </c>
      <c r="D91" s="3" t="s">
        <v>321</v>
      </c>
      <c r="E91" s="288" t="s">
        <v>362</v>
      </c>
      <c r="F91" s="3" t="s">
        <v>993</v>
      </c>
      <c r="G91" s="3" t="s">
        <v>994</v>
      </c>
      <c r="H91" s="3" t="s">
        <v>995</v>
      </c>
      <c r="I91" s="3" t="s">
        <v>996</v>
      </c>
      <c r="J91" s="3" t="s">
        <v>997</v>
      </c>
    </row>
    <row r="92" spans="2:10">
      <c r="B92" s="3" t="s">
        <v>998</v>
      </c>
      <c r="C92" s="3" t="s">
        <v>190</v>
      </c>
      <c r="D92" s="3" t="s">
        <v>999</v>
      </c>
      <c r="E92" s="288" t="s">
        <v>297</v>
      </c>
      <c r="F92" s="3" t="s">
        <v>310</v>
      </c>
      <c r="G92" s="3" t="s">
        <v>1000</v>
      </c>
      <c r="H92" s="3" t="s">
        <v>367</v>
      </c>
      <c r="I92" s="3" t="s">
        <v>230</v>
      </c>
      <c r="J92" s="3" t="s">
        <v>1001</v>
      </c>
    </row>
    <row r="93" spans="2:10">
      <c r="B93" s="3" t="s">
        <v>1002</v>
      </c>
      <c r="C93" s="3" t="s">
        <v>212</v>
      </c>
      <c r="D93" s="3" t="s">
        <v>1003</v>
      </c>
      <c r="E93" s="288" t="s">
        <v>1004</v>
      </c>
      <c r="F93" s="3" t="s">
        <v>1005</v>
      </c>
      <c r="G93" s="3" t="s">
        <v>1006</v>
      </c>
      <c r="H93" s="3" t="s">
        <v>1007</v>
      </c>
      <c r="I93" s="3" t="s">
        <v>1008</v>
      </c>
      <c r="J93" s="3" t="s">
        <v>1009</v>
      </c>
    </row>
    <row r="94" spans="2:10">
      <c r="B94" s="3" t="s">
        <v>1010</v>
      </c>
      <c r="C94" s="3" t="s">
        <v>1011</v>
      </c>
      <c r="D94" s="3" t="s">
        <v>1012</v>
      </c>
      <c r="E94" s="288" t="s">
        <v>1013</v>
      </c>
      <c r="F94" s="3" t="s">
        <v>1014</v>
      </c>
      <c r="G94" s="3" t="s">
        <v>1015</v>
      </c>
      <c r="H94" s="3" t="s">
        <v>1016</v>
      </c>
      <c r="I94" s="3" t="s">
        <v>1017</v>
      </c>
      <c r="J94" s="3" t="s">
        <v>370</v>
      </c>
    </row>
    <row r="95" spans="2:10">
      <c r="B95" s="3" t="s">
        <v>1018</v>
      </c>
      <c r="C95" s="3" t="s">
        <v>1019</v>
      </c>
      <c r="D95" s="3" t="s">
        <v>1020</v>
      </c>
      <c r="E95" s="288" t="s">
        <v>1021</v>
      </c>
      <c r="F95" s="3" t="s">
        <v>1022</v>
      </c>
      <c r="G95" s="3" t="s">
        <v>1023</v>
      </c>
      <c r="H95" s="3" t="s">
        <v>1024</v>
      </c>
      <c r="I95" s="3" t="s">
        <v>1025</v>
      </c>
      <c r="J95" s="3" t="s">
        <v>1026</v>
      </c>
    </row>
    <row r="96" spans="2:10">
      <c r="B96" s="3" t="s">
        <v>1027</v>
      </c>
      <c r="C96" s="3" t="s">
        <v>1028</v>
      </c>
      <c r="D96" s="3" t="s">
        <v>1029</v>
      </c>
      <c r="E96" s="288" t="s">
        <v>1030</v>
      </c>
      <c r="F96" s="3" t="s">
        <v>1031</v>
      </c>
      <c r="G96" s="3" t="s">
        <v>1032</v>
      </c>
      <c r="H96" s="3" t="s">
        <v>1033</v>
      </c>
      <c r="I96" s="3" t="s">
        <v>1034</v>
      </c>
      <c r="J96" s="3" t="s">
        <v>1035</v>
      </c>
    </row>
    <row r="97" spans="2:10">
      <c r="B97" s="3" t="s">
        <v>1036</v>
      </c>
      <c r="C97" s="3" t="s">
        <v>1037</v>
      </c>
      <c r="D97" s="3" t="s">
        <v>1038</v>
      </c>
      <c r="E97" s="288" t="s">
        <v>1039</v>
      </c>
      <c r="F97" s="3" t="s">
        <v>1040</v>
      </c>
      <c r="G97" s="3" t="s">
        <v>1041</v>
      </c>
      <c r="H97" s="3" t="s">
        <v>1042</v>
      </c>
      <c r="I97" s="3" t="s">
        <v>1043</v>
      </c>
      <c r="J97" s="3" t="s">
        <v>1044</v>
      </c>
    </row>
    <row r="98" spans="2:10">
      <c r="B98" s="3" t="s">
        <v>1045</v>
      </c>
      <c r="C98" s="3" t="s">
        <v>1046</v>
      </c>
      <c r="D98" s="3" t="s">
        <v>1047</v>
      </c>
      <c r="E98" s="288" t="s">
        <v>1048</v>
      </c>
      <c r="F98" s="3" t="s">
        <v>1049</v>
      </c>
      <c r="G98" s="3" t="s">
        <v>1050</v>
      </c>
      <c r="H98" s="3" t="s">
        <v>1051</v>
      </c>
      <c r="I98" s="3" t="s">
        <v>1052</v>
      </c>
      <c r="J98" s="3" t="s">
        <v>1053</v>
      </c>
    </row>
    <row r="99" spans="2:10">
      <c r="B99" s="3" t="s">
        <v>1054</v>
      </c>
      <c r="C99" s="3" t="s">
        <v>1055</v>
      </c>
      <c r="D99" s="3" t="s">
        <v>1056</v>
      </c>
      <c r="E99" s="288" t="s">
        <v>1057</v>
      </c>
      <c r="F99" s="3" t="s">
        <v>1058</v>
      </c>
      <c r="G99" s="3" t="s">
        <v>1059</v>
      </c>
      <c r="H99" s="3" t="s">
        <v>1060</v>
      </c>
      <c r="I99" s="3" t="s">
        <v>1061</v>
      </c>
      <c r="J99" s="3" t="s">
        <v>1062</v>
      </c>
    </row>
    <row r="100" spans="2:10">
      <c r="B100" s="3" t="s">
        <v>1063</v>
      </c>
      <c r="C100" s="3" t="s">
        <v>1064</v>
      </c>
      <c r="F100" s="3" t="s">
        <v>1065</v>
      </c>
      <c r="G100" s="3" t="s">
        <v>1066</v>
      </c>
      <c r="H100" s="3" t="s">
        <v>1067</v>
      </c>
      <c r="I100" s="3" t="s">
        <v>1068</v>
      </c>
    </row>
    <row r="101" spans="2:10" ht="15">
      <c r="B101" s="3" t="s">
        <v>1069</v>
      </c>
      <c r="C101" s="291"/>
      <c r="H101" s="3" t="s">
        <v>1070</v>
      </c>
      <c r="I101" s="3" t="s">
        <v>1071</v>
      </c>
    </row>
    <row r="102" spans="2:10" ht="15">
      <c r="C102" s="291"/>
    </row>
    <row r="103" spans="2:10" ht="15">
      <c r="C103" s="290"/>
      <c r="D103" s="290"/>
      <c r="E103" s="290"/>
      <c r="F103" s="290"/>
      <c r="I103" s="290"/>
      <c r="J103" s="290"/>
    </row>
    <row r="104" spans="2:10" ht="15">
      <c r="B104" s="290"/>
      <c r="G104" s="290"/>
      <c r="H104" s="290"/>
    </row>
  </sheetData>
  <phoneticPr fontId="5"/>
  <pageMargins left="0.75" right="0.75" top="1" bottom="1" header="0.5" footer="0.5"/>
  <pageSetup paperSize="9" orientation="portrait" horizontalDpi="4294967292" verticalDpi="4294967292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 enableFormatConditionsCalculation="0"/>
  <dimension ref="A1:I247"/>
  <sheetViews>
    <sheetView workbookViewId="0">
      <pane ySplit="1" topLeftCell="A2" activePane="bottomLeft" state="frozen"/>
      <selection pane="bottomLeft" activeCell="D29" sqref="D29"/>
    </sheetView>
  </sheetViews>
  <sheetFormatPr baseColWidth="10" defaultColWidth="8.7109375" defaultRowHeight="14" x14ac:dyDescent="0"/>
  <cols>
    <col min="1" max="1" width="11" style="233" bestFit="1" customWidth="1"/>
    <col min="2" max="2" width="7.85546875" style="297" bestFit="1" customWidth="1"/>
    <col min="3" max="3" width="14.42578125" style="298" bestFit="1" customWidth="1"/>
    <col min="4" max="4" width="16.28515625" style="155" bestFit="1" customWidth="1"/>
    <col min="5" max="5" width="11" customWidth="1"/>
    <col min="6" max="6" width="12.7109375" bestFit="1" customWidth="1"/>
    <col min="7" max="256" width="11" customWidth="1"/>
  </cols>
  <sheetData>
    <row r="1" spans="1:9" ht="13">
      <c r="A1" s="2" t="s">
        <v>1072</v>
      </c>
      <c r="B1" s="278" t="s">
        <v>1073</v>
      </c>
      <c r="C1" s="269" t="s">
        <v>83</v>
      </c>
      <c r="D1" s="2" t="s">
        <v>1074</v>
      </c>
      <c r="E1" s="2" t="s">
        <v>181</v>
      </c>
      <c r="F1" s="2" t="s">
        <v>1075</v>
      </c>
      <c r="G1" s="2" t="s">
        <v>1076</v>
      </c>
      <c r="I1" s="2" t="s">
        <v>1077</v>
      </c>
    </row>
    <row r="2" spans="1:9" ht="15" hidden="1">
      <c r="A2" s="218" t="s">
        <v>1072</v>
      </c>
      <c r="B2" s="279">
        <v>1</v>
      </c>
      <c r="C2" s="277" t="s">
        <v>76</v>
      </c>
      <c r="D2" s="157" t="s">
        <v>840</v>
      </c>
      <c r="E2" s="233" t="s">
        <v>1078</v>
      </c>
      <c r="F2" t="s">
        <v>1079</v>
      </c>
    </row>
    <row r="3" spans="1:9" ht="15" hidden="1">
      <c r="A3" s="218" t="s">
        <v>1072</v>
      </c>
      <c r="B3" s="279">
        <v>2</v>
      </c>
      <c r="C3" s="277" t="s">
        <v>76</v>
      </c>
      <c r="D3" s="157" t="s">
        <v>348</v>
      </c>
      <c r="E3" s="233" t="s">
        <v>1078</v>
      </c>
      <c r="F3" t="s">
        <v>1080</v>
      </c>
    </row>
    <row r="4" spans="1:9" ht="15" hidden="1">
      <c r="A4" s="218" t="s">
        <v>1072</v>
      </c>
      <c r="B4" s="279">
        <v>3</v>
      </c>
      <c r="C4" s="277" t="s">
        <v>76</v>
      </c>
      <c r="D4" s="157" t="s">
        <v>347</v>
      </c>
      <c r="E4" s="233" t="s">
        <v>1081</v>
      </c>
      <c r="F4" t="s">
        <v>1080</v>
      </c>
    </row>
    <row r="5" spans="1:9" ht="15" hidden="1">
      <c r="A5" s="218" t="s">
        <v>1072</v>
      </c>
      <c r="B5" s="279">
        <v>4</v>
      </c>
      <c r="C5" s="277" t="s">
        <v>76</v>
      </c>
      <c r="D5" s="157" t="s">
        <v>512</v>
      </c>
      <c r="E5" s="233" t="s">
        <v>1082</v>
      </c>
      <c r="F5" t="s">
        <v>1080</v>
      </c>
    </row>
    <row r="6" spans="1:9" ht="15" hidden="1">
      <c r="A6" s="218" t="s">
        <v>1072</v>
      </c>
      <c r="B6" s="279">
        <v>5</v>
      </c>
      <c r="C6" s="277" t="s">
        <v>76</v>
      </c>
      <c r="D6" s="157" t="s">
        <v>342</v>
      </c>
      <c r="E6" s="233" t="s">
        <v>1083</v>
      </c>
      <c r="F6" t="s">
        <v>1084</v>
      </c>
    </row>
    <row r="7" spans="1:9" ht="15" hidden="1">
      <c r="A7" s="218" t="s">
        <v>1072</v>
      </c>
      <c r="B7" s="279">
        <v>6</v>
      </c>
      <c r="C7" s="277" t="s">
        <v>167</v>
      </c>
      <c r="D7" s="157" t="s">
        <v>325</v>
      </c>
      <c r="E7" s="233" t="s">
        <v>1085</v>
      </c>
      <c r="F7" t="s">
        <v>1086</v>
      </c>
    </row>
    <row r="8" spans="1:9" ht="15" hidden="1">
      <c r="A8" s="218" t="s">
        <v>1072</v>
      </c>
      <c r="B8" s="279">
        <v>7</v>
      </c>
      <c r="C8" s="277" t="s">
        <v>167</v>
      </c>
      <c r="D8" s="157" t="s">
        <v>323</v>
      </c>
      <c r="E8" s="233" t="s">
        <v>1087</v>
      </c>
      <c r="F8" t="s">
        <v>1088</v>
      </c>
    </row>
    <row r="9" spans="1:9" ht="15" hidden="1">
      <c r="A9" s="218" t="s">
        <v>1072</v>
      </c>
      <c r="B9" s="279">
        <v>8</v>
      </c>
      <c r="C9" s="277" t="s">
        <v>167</v>
      </c>
      <c r="D9" s="157" t="s">
        <v>334</v>
      </c>
      <c r="E9" s="233" t="s">
        <v>1089</v>
      </c>
      <c r="F9" t="s">
        <v>1090</v>
      </c>
    </row>
    <row r="10" spans="1:9" ht="15" hidden="1">
      <c r="A10" s="218" t="s">
        <v>1072</v>
      </c>
      <c r="B10" s="279">
        <v>9</v>
      </c>
      <c r="C10" s="277" t="s">
        <v>167</v>
      </c>
      <c r="D10" s="157" t="s">
        <v>331</v>
      </c>
      <c r="E10" s="233" t="s">
        <v>1081</v>
      </c>
      <c r="F10" t="s">
        <v>1088</v>
      </c>
    </row>
    <row r="11" spans="1:9" ht="15" hidden="1">
      <c r="A11" s="218" t="s">
        <v>1072</v>
      </c>
      <c r="B11" s="279">
        <v>10</v>
      </c>
      <c r="C11" s="277" t="s">
        <v>63</v>
      </c>
      <c r="D11" s="157" t="s">
        <v>280</v>
      </c>
      <c r="E11" s="233" t="s">
        <v>1091</v>
      </c>
      <c r="F11" t="s">
        <v>1086</v>
      </c>
    </row>
    <row r="12" spans="1:9" ht="15" hidden="1">
      <c r="A12" s="218" t="s">
        <v>1072</v>
      </c>
      <c r="B12" s="279">
        <v>11</v>
      </c>
      <c r="C12" s="277" t="s">
        <v>63</v>
      </c>
      <c r="D12" s="157" t="s">
        <v>293</v>
      </c>
      <c r="E12" s="233" t="s">
        <v>1087</v>
      </c>
      <c r="F12" t="s">
        <v>1092</v>
      </c>
    </row>
    <row r="13" spans="1:9" ht="15" hidden="1">
      <c r="A13" s="218" t="s">
        <v>1072</v>
      </c>
      <c r="B13" s="279">
        <v>12</v>
      </c>
      <c r="C13" s="277" t="s">
        <v>63</v>
      </c>
      <c r="D13" s="157" t="s">
        <v>287</v>
      </c>
      <c r="E13" s="233" t="s">
        <v>1087</v>
      </c>
      <c r="F13" t="s">
        <v>1093</v>
      </c>
    </row>
    <row r="14" spans="1:9" ht="15" hidden="1">
      <c r="A14" s="218" t="s">
        <v>1072</v>
      </c>
      <c r="B14" s="279">
        <v>13</v>
      </c>
      <c r="C14" s="277" t="s">
        <v>63</v>
      </c>
      <c r="D14" s="157" t="s">
        <v>1094</v>
      </c>
      <c r="E14" s="233" t="s">
        <v>1095</v>
      </c>
      <c r="F14" t="s">
        <v>1093</v>
      </c>
    </row>
    <row r="15" spans="1:9" ht="15" hidden="1">
      <c r="A15" s="218" t="s">
        <v>1072</v>
      </c>
      <c r="B15" s="279">
        <v>14</v>
      </c>
      <c r="C15" s="277" t="s">
        <v>63</v>
      </c>
      <c r="D15" s="157" t="s">
        <v>285</v>
      </c>
      <c r="E15" s="233" t="s">
        <v>1096</v>
      </c>
      <c r="F15" t="s">
        <v>1097</v>
      </c>
    </row>
    <row r="16" spans="1:9" ht="15" hidden="1">
      <c r="A16" s="218" t="s">
        <v>1072</v>
      </c>
      <c r="B16" s="279">
        <v>15</v>
      </c>
      <c r="C16" s="277" t="s">
        <v>56</v>
      </c>
      <c r="D16" s="157" t="s">
        <v>240</v>
      </c>
      <c r="E16" s="233" t="s">
        <v>1098</v>
      </c>
      <c r="F16" t="s">
        <v>1086</v>
      </c>
    </row>
    <row r="17" spans="1:8" ht="15" hidden="1">
      <c r="A17" s="218" t="s">
        <v>1072</v>
      </c>
      <c r="B17" s="279">
        <v>16</v>
      </c>
      <c r="C17" s="277" t="s">
        <v>56</v>
      </c>
      <c r="D17" s="157" t="s">
        <v>246</v>
      </c>
      <c r="E17" s="233" t="s">
        <v>1099</v>
      </c>
      <c r="F17" t="s">
        <v>1093</v>
      </c>
    </row>
    <row r="18" spans="1:8" ht="15" hidden="1">
      <c r="A18" s="218" t="s">
        <v>1072</v>
      </c>
      <c r="B18" s="279">
        <v>17</v>
      </c>
      <c r="C18" s="277" t="s">
        <v>56</v>
      </c>
      <c r="D18" s="157" t="s">
        <v>242</v>
      </c>
      <c r="E18" s="233" t="s">
        <v>1100</v>
      </c>
      <c r="F18" t="s">
        <v>1097</v>
      </c>
    </row>
    <row r="19" spans="1:8" ht="15" hidden="1">
      <c r="A19" s="218" t="s">
        <v>1072</v>
      </c>
      <c r="B19" s="279">
        <v>18</v>
      </c>
      <c r="C19" s="277" t="s">
        <v>56</v>
      </c>
      <c r="D19" s="157" t="s">
        <v>249</v>
      </c>
      <c r="E19" s="233" t="s">
        <v>1095</v>
      </c>
      <c r="F19" t="s">
        <v>1097</v>
      </c>
    </row>
    <row r="20" spans="1:8" ht="15" hidden="1">
      <c r="A20" s="218" t="s">
        <v>1072</v>
      </c>
      <c r="B20" s="279">
        <v>19</v>
      </c>
      <c r="C20" s="277" t="s">
        <v>56</v>
      </c>
      <c r="D20" s="157" t="s">
        <v>1101</v>
      </c>
      <c r="E20" s="233" t="s">
        <v>1102</v>
      </c>
      <c r="F20" t="s">
        <v>1092</v>
      </c>
    </row>
    <row r="21" spans="1:8" ht="15" hidden="1">
      <c r="A21" s="218" t="s">
        <v>1072</v>
      </c>
      <c r="B21" s="279">
        <v>20</v>
      </c>
      <c r="C21" s="277" t="s">
        <v>48</v>
      </c>
      <c r="D21" s="157" t="s">
        <v>265</v>
      </c>
      <c r="E21" s="233" t="s">
        <v>1095</v>
      </c>
      <c r="F21" t="s">
        <v>1086</v>
      </c>
    </row>
    <row r="22" spans="1:8" ht="15" hidden="1">
      <c r="A22" s="218" t="s">
        <v>1072</v>
      </c>
      <c r="B22" s="279">
        <v>21</v>
      </c>
      <c r="C22" s="277" t="s">
        <v>48</v>
      </c>
      <c r="D22" s="157" t="s">
        <v>855</v>
      </c>
      <c r="E22" s="233" t="s">
        <v>1078</v>
      </c>
      <c r="F22" t="s">
        <v>1103</v>
      </c>
    </row>
    <row r="23" spans="1:8" ht="15" hidden="1">
      <c r="A23" s="218" t="s">
        <v>1072</v>
      </c>
      <c r="B23" s="279">
        <v>22</v>
      </c>
      <c r="C23" s="277" t="s">
        <v>48</v>
      </c>
      <c r="D23" s="157" t="s">
        <v>262</v>
      </c>
      <c r="E23" s="233" t="s">
        <v>1099</v>
      </c>
      <c r="F23" t="s">
        <v>1103</v>
      </c>
    </row>
    <row r="24" spans="1:8" ht="15" hidden="1">
      <c r="A24" s="218" t="s">
        <v>1072</v>
      </c>
      <c r="B24" s="279">
        <v>23</v>
      </c>
      <c r="C24" s="277" t="s">
        <v>48</v>
      </c>
      <c r="D24" s="157" t="s">
        <v>899</v>
      </c>
      <c r="E24" s="233" t="s">
        <v>1095</v>
      </c>
      <c r="F24" t="s">
        <v>1097</v>
      </c>
    </row>
    <row r="25" spans="1:8" ht="15" hidden="1">
      <c r="A25" s="218" t="s">
        <v>1072</v>
      </c>
      <c r="B25" s="279">
        <v>24</v>
      </c>
      <c r="C25" s="277" t="s">
        <v>48</v>
      </c>
      <c r="D25" s="157" t="s">
        <v>270</v>
      </c>
      <c r="E25" s="233" t="s">
        <v>1087</v>
      </c>
      <c r="F25" t="s">
        <v>1092</v>
      </c>
    </row>
    <row r="26" spans="1:8" ht="15">
      <c r="A26" s="218" t="s">
        <v>1072</v>
      </c>
      <c r="B26" s="279">
        <v>25</v>
      </c>
      <c r="C26" s="277" t="s">
        <v>41</v>
      </c>
      <c r="D26" s="157" t="s">
        <v>184</v>
      </c>
      <c r="E26" s="233" t="s">
        <v>1087</v>
      </c>
      <c r="F26" t="s">
        <v>1086</v>
      </c>
    </row>
    <row r="27" spans="1:8" ht="15">
      <c r="A27" s="218" t="s">
        <v>1072</v>
      </c>
      <c r="B27" s="279">
        <v>26</v>
      </c>
      <c r="C27" s="77" t="s">
        <v>41</v>
      </c>
      <c r="D27" s="157" t="s">
        <v>198</v>
      </c>
      <c r="E27" s="233"/>
      <c r="F27" t="s">
        <v>1104</v>
      </c>
    </row>
    <row r="28" spans="1:8" ht="15">
      <c r="A28" s="218" t="s">
        <v>1072</v>
      </c>
      <c r="B28" s="279">
        <v>27</v>
      </c>
      <c r="C28" s="77" t="s">
        <v>41</v>
      </c>
      <c r="D28" s="157"/>
      <c r="E28" s="233"/>
      <c r="F28" t="s">
        <v>1104</v>
      </c>
      <c r="G28" t="s">
        <v>910</v>
      </c>
      <c r="H28" t="s">
        <v>1078</v>
      </c>
    </row>
    <row r="29" spans="1:8" ht="15">
      <c r="A29" s="218" t="s">
        <v>1072</v>
      </c>
      <c r="B29" s="279">
        <v>28</v>
      </c>
      <c r="C29" s="77" t="s">
        <v>41</v>
      </c>
      <c r="D29" s="157" t="s">
        <v>1105</v>
      </c>
      <c r="E29" s="233" t="s">
        <v>1106</v>
      </c>
      <c r="F29" t="s">
        <v>1104</v>
      </c>
    </row>
    <row r="30" spans="1:8" ht="15">
      <c r="A30" s="218" t="s">
        <v>1072</v>
      </c>
      <c r="B30" s="279">
        <v>29</v>
      </c>
      <c r="C30" s="77" t="s">
        <v>41</v>
      </c>
      <c r="D30" s="157"/>
      <c r="E30" s="233"/>
      <c r="F30" t="s">
        <v>1092</v>
      </c>
      <c r="G30" t="s">
        <v>758</v>
      </c>
      <c r="H30" t="s">
        <v>1107</v>
      </c>
    </row>
    <row r="31" spans="1:8" ht="15" hidden="1">
      <c r="A31" s="218" t="s">
        <v>1072</v>
      </c>
      <c r="B31" s="279">
        <v>30</v>
      </c>
      <c r="C31" s="77" t="s">
        <v>35</v>
      </c>
      <c r="D31" s="157" t="s">
        <v>306</v>
      </c>
      <c r="E31" s="233" t="s">
        <v>1108</v>
      </c>
      <c r="F31" t="s">
        <v>1086</v>
      </c>
    </row>
    <row r="32" spans="1:8" ht="15" hidden="1">
      <c r="A32" s="218" t="s">
        <v>1072</v>
      </c>
      <c r="B32" s="279">
        <v>31</v>
      </c>
      <c r="C32" s="77" t="s">
        <v>35</v>
      </c>
      <c r="D32" s="157" t="s">
        <v>300</v>
      </c>
      <c r="E32" s="233" t="s">
        <v>1091</v>
      </c>
      <c r="F32" t="s">
        <v>1093</v>
      </c>
    </row>
    <row r="33" spans="1:6" ht="15" hidden="1">
      <c r="A33" s="218" t="s">
        <v>1072</v>
      </c>
      <c r="B33" s="279">
        <v>32</v>
      </c>
      <c r="C33" s="77" t="s">
        <v>35</v>
      </c>
      <c r="D33" s="157" t="s">
        <v>1109</v>
      </c>
      <c r="E33" s="233" t="s">
        <v>1108</v>
      </c>
      <c r="F33" t="s">
        <v>1093</v>
      </c>
    </row>
    <row r="34" spans="1:6" ht="15" hidden="1">
      <c r="A34" s="218" t="s">
        <v>1072</v>
      </c>
      <c r="B34" s="279">
        <v>33</v>
      </c>
      <c r="C34" s="77" t="s">
        <v>35</v>
      </c>
      <c r="D34" s="157" t="s">
        <v>302</v>
      </c>
      <c r="E34" s="233" t="s">
        <v>1091</v>
      </c>
      <c r="F34" t="s">
        <v>1104</v>
      </c>
    </row>
    <row r="35" spans="1:6" ht="15" hidden="1">
      <c r="A35" s="218" t="s">
        <v>1072</v>
      </c>
      <c r="B35" s="279">
        <v>34</v>
      </c>
      <c r="C35" s="77" t="s">
        <v>28</v>
      </c>
      <c r="D35" s="157" t="s">
        <v>376</v>
      </c>
      <c r="E35" s="233" t="s">
        <v>433</v>
      </c>
      <c r="F35" t="s">
        <v>1086</v>
      </c>
    </row>
    <row r="36" spans="1:6" ht="15" hidden="1">
      <c r="A36" s="218" t="s">
        <v>1072</v>
      </c>
      <c r="B36" s="279">
        <v>35</v>
      </c>
      <c r="C36" s="77" t="s">
        <v>28</v>
      </c>
      <c r="D36" s="157" t="s">
        <v>1110</v>
      </c>
      <c r="E36" s="233" t="s">
        <v>433</v>
      </c>
      <c r="F36" t="s">
        <v>1104</v>
      </c>
    </row>
    <row r="37" spans="1:6" ht="15" hidden="1">
      <c r="A37" s="218" t="s">
        <v>1072</v>
      </c>
      <c r="B37" s="279">
        <v>36</v>
      </c>
      <c r="C37" s="77" t="s">
        <v>28</v>
      </c>
      <c r="D37" s="157" t="s">
        <v>1111</v>
      </c>
      <c r="E37" s="233" t="s">
        <v>1082</v>
      </c>
      <c r="F37" t="s">
        <v>1104</v>
      </c>
    </row>
    <row r="38" spans="1:6" ht="15" hidden="1">
      <c r="A38" s="218" t="s">
        <v>1072</v>
      </c>
      <c r="B38" s="279">
        <v>37</v>
      </c>
      <c r="C38" s="77" t="s">
        <v>28</v>
      </c>
      <c r="D38" s="157" t="s">
        <v>367</v>
      </c>
      <c r="E38" s="233" t="s">
        <v>1083</v>
      </c>
      <c r="F38" t="s">
        <v>1104</v>
      </c>
    </row>
    <row r="39" spans="1:6" ht="15" hidden="1">
      <c r="A39" s="218" t="s">
        <v>1072</v>
      </c>
      <c r="B39" s="279">
        <v>38</v>
      </c>
      <c r="C39" s="77" t="s">
        <v>28</v>
      </c>
      <c r="D39" s="157" t="s">
        <v>373</v>
      </c>
      <c r="E39" s="233" t="s">
        <v>1112</v>
      </c>
      <c r="F39" t="s">
        <v>1092</v>
      </c>
    </row>
    <row r="40" spans="1:6" ht="15" hidden="1">
      <c r="A40" s="218" t="s">
        <v>1072</v>
      </c>
      <c r="B40" s="279">
        <v>39</v>
      </c>
      <c r="C40" s="77" t="s">
        <v>22</v>
      </c>
      <c r="D40" s="157" t="s">
        <v>229</v>
      </c>
      <c r="E40" s="233" t="s">
        <v>1091</v>
      </c>
      <c r="F40" t="s">
        <v>1086</v>
      </c>
    </row>
    <row r="41" spans="1:6" ht="15" hidden="1">
      <c r="A41" s="218" t="s">
        <v>1072</v>
      </c>
      <c r="B41" s="279">
        <v>40</v>
      </c>
      <c r="C41" s="77" t="s">
        <v>22</v>
      </c>
      <c r="D41" s="157" t="s">
        <v>1113</v>
      </c>
      <c r="E41" s="233" t="s">
        <v>1081</v>
      </c>
      <c r="F41" t="s">
        <v>1093</v>
      </c>
    </row>
    <row r="42" spans="1:6" ht="15" hidden="1">
      <c r="A42" s="218" t="s">
        <v>1072</v>
      </c>
      <c r="B42" s="279">
        <v>41</v>
      </c>
      <c r="C42" s="77" t="s">
        <v>22</v>
      </c>
      <c r="D42" s="157" t="s">
        <v>225</v>
      </c>
      <c r="E42" s="233" t="s">
        <v>1114</v>
      </c>
      <c r="F42" t="s">
        <v>1093</v>
      </c>
    </row>
    <row r="43" spans="1:6" ht="15" hidden="1">
      <c r="A43" s="218" t="s">
        <v>1072</v>
      </c>
      <c r="B43" s="279">
        <v>42</v>
      </c>
      <c r="C43" s="77" t="s">
        <v>22</v>
      </c>
      <c r="D43" s="157" t="s">
        <v>224</v>
      </c>
      <c r="E43" s="233" t="s">
        <v>1114</v>
      </c>
      <c r="F43" t="s">
        <v>1104</v>
      </c>
    </row>
    <row r="44" spans="1:6" ht="15" hidden="1">
      <c r="A44" s="218" t="s">
        <v>1072</v>
      </c>
      <c r="B44" s="279">
        <v>43</v>
      </c>
      <c r="C44" s="77" t="s">
        <v>22</v>
      </c>
      <c r="D44" s="157" t="s">
        <v>219</v>
      </c>
      <c r="E44" s="233" t="s">
        <v>1112</v>
      </c>
      <c r="F44" t="s">
        <v>1092</v>
      </c>
    </row>
    <row r="45" spans="1:6" ht="15" hidden="1">
      <c r="A45" s="218" t="s">
        <v>1072</v>
      </c>
      <c r="B45" s="279">
        <v>44</v>
      </c>
      <c r="C45" s="77" t="s">
        <v>15</v>
      </c>
      <c r="D45" s="157" t="s">
        <v>383</v>
      </c>
      <c r="E45" s="233" t="s">
        <v>1115</v>
      </c>
      <c r="F45" t="s">
        <v>1086</v>
      </c>
    </row>
    <row r="46" spans="1:6" ht="15" hidden="1">
      <c r="A46" s="218" t="s">
        <v>1072</v>
      </c>
      <c r="B46" s="279">
        <v>45</v>
      </c>
      <c r="C46" s="77" t="s">
        <v>15</v>
      </c>
      <c r="D46" s="157" t="s">
        <v>388</v>
      </c>
      <c r="E46" s="233" t="s">
        <v>1096</v>
      </c>
      <c r="F46" t="s">
        <v>1088</v>
      </c>
    </row>
    <row r="47" spans="1:6" ht="15" hidden="1">
      <c r="A47" s="218" t="s">
        <v>1072</v>
      </c>
      <c r="B47" s="279">
        <v>46</v>
      </c>
      <c r="C47" s="77" t="s">
        <v>15</v>
      </c>
      <c r="D47" s="157" t="s">
        <v>382</v>
      </c>
      <c r="E47" s="233" t="s">
        <v>1116</v>
      </c>
      <c r="F47" t="s">
        <v>1090</v>
      </c>
    </row>
    <row r="48" spans="1:6" ht="15" hidden="1">
      <c r="A48" s="218" t="s">
        <v>1072</v>
      </c>
      <c r="B48" s="279">
        <v>47</v>
      </c>
      <c r="C48" s="77" t="s">
        <v>15</v>
      </c>
      <c r="D48" s="157" t="s">
        <v>389</v>
      </c>
      <c r="E48" s="233" t="s">
        <v>433</v>
      </c>
      <c r="F48" t="s">
        <v>1090</v>
      </c>
    </row>
    <row r="49" spans="1:8" ht="15" hidden="1">
      <c r="A49" s="218" t="s">
        <v>1072</v>
      </c>
      <c r="B49" s="279">
        <v>48</v>
      </c>
      <c r="C49" s="77" t="s">
        <v>15</v>
      </c>
      <c r="D49" s="157"/>
      <c r="E49" s="233"/>
      <c r="F49" t="s">
        <v>1092</v>
      </c>
      <c r="G49" t="s">
        <v>385</v>
      </c>
      <c r="H49" t="s">
        <v>1116</v>
      </c>
    </row>
    <row r="50" spans="1:8" ht="13" hidden="1">
      <c r="A50" s="2" t="s">
        <v>1117</v>
      </c>
      <c r="B50" s="270">
        <v>1</v>
      </c>
      <c r="C50" s="277" t="s">
        <v>76</v>
      </c>
      <c r="D50" s="77" t="s">
        <v>1118</v>
      </c>
      <c r="E50" s="233" t="s">
        <v>1116</v>
      </c>
    </row>
    <row r="51" spans="1:8" ht="13" hidden="1">
      <c r="A51" s="2" t="s">
        <v>1117</v>
      </c>
      <c r="B51" s="270">
        <v>2</v>
      </c>
      <c r="C51" s="277" t="s">
        <v>167</v>
      </c>
      <c r="D51" s="155" t="s">
        <v>329</v>
      </c>
      <c r="E51" s="233" t="s">
        <v>1096</v>
      </c>
    </row>
    <row r="52" spans="1:8" ht="13" hidden="1">
      <c r="A52" s="2" t="s">
        <v>1117</v>
      </c>
      <c r="B52" s="270">
        <v>3</v>
      </c>
      <c r="C52" s="277" t="s">
        <v>63</v>
      </c>
      <c r="D52" s="155" t="s">
        <v>288</v>
      </c>
      <c r="E52" s="233" t="s">
        <v>1083</v>
      </c>
    </row>
    <row r="53" spans="1:8" ht="13" hidden="1">
      <c r="A53" s="2" t="s">
        <v>1117</v>
      </c>
      <c r="B53" s="270">
        <v>4</v>
      </c>
      <c r="C53" s="277" t="s">
        <v>56</v>
      </c>
      <c r="D53" s="155" t="s">
        <v>243</v>
      </c>
      <c r="E53" s="233" t="s">
        <v>1087</v>
      </c>
    </row>
    <row r="54" spans="1:8" ht="13" hidden="1">
      <c r="A54" s="2" t="s">
        <v>1117</v>
      </c>
      <c r="B54" s="270">
        <v>5</v>
      </c>
      <c r="C54" s="277" t="s">
        <v>48</v>
      </c>
      <c r="D54" s="155" t="s">
        <v>259</v>
      </c>
      <c r="E54" s="233" t="s">
        <v>1099</v>
      </c>
    </row>
    <row r="55" spans="1:8" ht="13">
      <c r="A55" s="2" t="s">
        <v>1117</v>
      </c>
      <c r="B55" s="270">
        <v>6</v>
      </c>
      <c r="C55" s="77" t="s">
        <v>41</v>
      </c>
      <c r="D55" s="157" t="s">
        <v>1119</v>
      </c>
      <c r="E55" s="233" t="s">
        <v>1083</v>
      </c>
    </row>
    <row r="56" spans="1:8" ht="13" hidden="1">
      <c r="A56" s="2" t="s">
        <v>1117</v>
      </c>
      <c r="B56" s="270">
        <v>7</v>
      </c>
      <c r="C56" s="77" t="s">
        <v>35</v>
      </c>
      <c r="D56" s="157" t="s">
        <v>973</v>
      </c>
      <c r="E56" s="233" t="s">
        <v>1116</v>
      </c>
    </row>
    <row r="57" spans="1:8" ht="13" hidden="1">
      <c r="A57" s="2" t="s">
        <v>1117</v>
      </c>
      <c r="B57" s="270">
        <v>8</v>
      </c>
      <c r="C57" s="77" t="s">
        <v>28</v>
      </c>
      <c r="D57" s="157" t="s">
        <v>371</v>
      </c>
      <c r="E57" s="233" t="s">
        <v>1095</v>
      </c>
    </row>
    <row r="58" spans="1:8" ht="13" hidden="1">
      <c r="A58" s="2" t="s">
        <v>1117</v>
      </c>
      <c r="B58" s="270">
        <v>9</v>
      </c>
      <c r="C58" s="77" t="s">
        <v>22</v>
      </c>
      <c r="D58" s="157" t="s">
        <v>1118</v>
      </c>
      <c r="E58" s="233" t="s">
        <v>1083</v>
      </c>
    </row>
    <row r="59" spans="1:8" ht="13" hidden="1">
      <c r="A59" s="2" t="s">
        <v>1117</v>
      </c>
      <c r="B59" s="271">
        <v>10</v>
      </c>
      <c r="C59" s="77" t="s">
        <v>15</v>
      </c>
      <c r="D59" s="157" t="s">
        <v>381</v>
      </c>
      <c r="E59" s="233" t="s">
        <v>1078</v>
      </c>
    </row>
    <row r="60" spans="1:8" ht="13" hidden="1">
      <c r="A60" s="2" t="s">
        <v>1117</v>
      </c>
      <c r="B60" s="272">
        <v>11</v>
      </c>
      <c r="C60" s="77" t="s">
        <v>15</v>
      </c>
      <c r="D60" s="157" t="s">
        <v>387</v>
      </c>
      <c r="E60" s="233" t="s">
        <v>1108</v>
      </c>
    </row>
    <row r="61" spans="1:8" ht="13" hidden="1">
      <c r="A61" s="2" t="s">
        <v>1117</v>
      </c>
      <c r="B61" s="272">
        <v>12</v>
      </c>
      <c r="C61" s="77" t="s">
        <v>22</v>
      </c>
      <c r="D61" s="157" t="s">
        <v>217</v>
      </c>
      <c r="E61" s="233" t="s">
        <v>1091</v>
      </c>
    </row>
    <row r="62" spans="1:8" ht="13" hidden="1">
      <c r="A62" s="2" t="s">
        <v>1117</v>
      </c>
      <c r="B62" s="272">
        <v>13</v>
      </c>
      <c r="C62" s="77" t="s">
        <v>28</v>
      </c>
      <c r="D62" s="157" t="s">
        <v>1120</v>
      </c>
      <c r="E62" s="233" t="s">
        <v>1078</v>
      </c>
    </row>
    <row r="63" spans="1:8" ht="13" hidden="1">
      <c r="A63" s="2" t="s">
        <v>1117</v>
      </c>
      <c r="B63" s="272">
        <v>14</v>
      </c>
      <c r="C63" s="77" t="s">
        <v>35</v>
      </c>
      <c r="D63" s="157" t="s">
        <v>817</v>
      </c>
      <c r="E63" s="233" t="s">
        <v>1091</v>
      </c>
    </row>
    <row r="64" spans="1:8" ht="13">
      <c r="A64" s="2" t="s">
        <v>1117</v>
      </c>
      <c r="B64" s="272">
        <v>15</v>
      </c>
      <c r="C64" s="77" t="s">
        <v>41</v>
      </c>
      <c r="D64" s="157" t="s">
        <v>190</v>
      </c>
      <c r="E64" s="233" t="s">
        <v>1112</v>
      </c>
    </row>
    <row r="65" spans="1:9" ht="13" hidden="1">
      <c r="A65" s="2" t="s">
        <v>1117</v>
      </c>
      <c r="B65" s="272">
        <v>16</v>
      </c>
      <c r="C65" s="277" t="s">
        <v>48</v>
      </c>
      <c r="D65" s="157" t="s">
        <v>268</v>
      </c>
      <c r="E65" s="233" t="s">
        <v>1091</v>
      </c>
    </row>
    <row r="66" spans="1:9" hidden="1">
      <c r="A66" s="2" t="s">
        <v>1117</v>
      </c>
      <c r="B66" s="272">
        <v>17</v>
      </c>
      <c r="C66" s="277" t="s">
        <v>56</v>
      </c>
      <c r="D66" s="275" t="s">
        <v>245</v>
      </c>
      <c r="E66" s="233" t="s">
        <v>1099</v>
      </c>
    </row>
    <row r="67" spans="1:9" ht="13" hidden="1">
      <c r="A67" s="2" t="s">
        <v>1117</v>
      </c>
      <c r="B67" s="272">
        <v>18</v>
      </c>
      <c r="C67" s="277" t="s">
        <v>63</v>
      </c>
      <c r="D67" s="157" t="s">
        <v>289</v>
      </c>
      <c r="E67" s="233" t="s">
        <v>1096</v>
      </c>
    </row>
    <row r="68" spans="1:9" ht="13" hidden="1">
      <c r="A68" s="2" t="s">
        <v>1117</v>
      </c>
      <c r="B68" s="272">
        <v>19</v>
      </c>
      <c r="C68" s="277" t="s">
        <v>167</v>
      </c>
      <c r="D68" s="157" t="s">
        <v>333</v>
      </c>
      <c r="E68" s="233" t="s">
        <v>1095</v>
      </c>
    </row>
    <row r="69" spans="1:9" ht="13" hidden="1">
      <c r="A69" s="2" t="s">
        <v>1117</v>
      </c>
      <c r="B69" s="274">
        <v>20</v>
      </c>
      <c r="C69" s="277" t="s">
        <v>76</v>
      </c>
      <c r="D69" s="157" t="s">
        <v>345</v>
      </c>
      <c r="E69" s="233" t="s">
        <v>1085</v>
      </c>
    </row>
    <row r="70" spans="1:9" ht="13" hidden="1">
      <c r="A70" s="2" t="s">
        <v>1117</v>
      </c>
      <c r="B70" s="272">
        <v>21</v>
      </c>
      <c r="C70" s="277" t="s">
        <v>76</v>
      </c>
      <c r="D70" s="157" t="s">
        <v>355</v>
      </c>
      <c r="E70" s="233" t="s">
        <v>1107</v>
      </c>
    </row>
    <row r="71" spans="1:9" ht="13" hidden="1">
      <c r="A71" s="2" t="s">
        <v>1117</v>
      </c>
      <c r="B71" s="272">
        <v>22</v>
      </c>
      <c r="C71" s="277" t="s">
        <v>167</v>
      </c>
      <c r="D71" s="157" t="s">
        <v>332</v>
      </c>
      <c r="E71" s="233" t="s">
        <v>1108</v>
      </c>
    </row>
    <row r="72" spans="1:9" ht="13" hidden="1">
      <c r="A72" s="2" t="s">
        <v>1117</v>
      </c>
      <c r="B72" s="272">
        <v>23</v>
      </c>
      <c r="C72" s="277" t="s">
        <v>63</v>
      </c>
      <c r="D72" s="157"/>
      <c r="E72" s="233"/>
      <c r="I72" t="s">
        <v>1121</v>
      </c>
    </row>
    <row r="73" spans="1:9" ht="13" hidden="1">
      <c r="A73" s="2" t="s">
        <v>1117</v>
      </c>
      <c r="B73" s="272">
        <v>24</v>
      </c>
      <c r="C73" s="277" t="s">
        <v>56</v>
      </c>
      <c r="D73" s="157" t="s">
        <v>239</v>
      </c>
      <c r="E73" s="233" t="s">
        <v>1122</v>
      </c>
    </row>
    <row r="74" spans="1:9" ht="13" hidden="1">
      <c r="A74" s="2" t="s">
        <v>1117</v>
      </c>
      <c r="B74" s="272">
        <v>25</v>
      </c>
      <c r="C74" s="277" t="s">
        <v>48</v>
      </c>
      <c r="D74" s="157" t="s">
        <v>1123</v>
      </c>
      <c r="E74" s="233" t="s">
        <v>1096</v>
      </c>
    </row>
    <row r="75" spans="1:9" ht="13">
      <c r="A75" s="2" t="s">
        <v>1117</v>
      </c>
      <c r="B75" s="272">
        <v>26</v>
      </c>
      <c r="C75" s="77" t="s">
        <v>41</v>
      </c>
      <c r="D75" s="157"/>
      <c r="E75" s="233"/>
      <c r="G75" t="s">
        <v>200</v>
      </c>
      <c r="H75" t="s">
        <v>1108</v>
      </c>
    </row>
    <row r="76" spans="1:9" ht="13" hidden="1">
      <c r="A76" s="2" t="s">
        <v>1117</v>
      </c>
      <c r="B76" s="272">
        <v>27</v>
      </c>
      <c r="C76" s="77" t="s">
        <v>35</v>
      </c>
      <c r="D76" s="157" t="s">
        <v>305</v>
      </c>
      <c r="E76" s="233" t="s">
        <v>1108</v>
      </c>
    </row>
    <row r="77" spans="1:9" ht="13" hidden="1">
      <c r="A77" s="2" t="s">
        <v>1117</v>
      </c>
      <c r="B77" s="272">
        <v>28</v>
      </c>
      <c r="C77" s="77" t="s">
        <v>28</v>
      </c>
      <c r="D77" s="157" t="s">
        <v>370</v>
      </c>
      <c r="E77" s="233" t="s">
        <v>1095</v>
      </c>
    </row>
    <row r="78" spans="1:9" ht="13" hidden="1">
      <c r="A78" s="2" t="s">
        <v>1117</v>
      </c>
      <c r="B78" s="272">
        <v>29</v>
      </c>
      <c r="C78" s="77" t="s">
        <v>22</v>
      </c>
      <c r="D78" s="157" t="s">
        <v>218</v>
      </c>
      <c r="E78" s="233" t="s">
        <v>1082</v>
      </c>
    </row>
    <row r="79" spans="1:9" hidden="1">
      <c r="A79" s="2" t="s">
        <v>1117</v>
      </c>
      <c r="B79" s="274">
        <v>30</v>
      </c>
      <c r="C79" s="77" t="s">
        <v>15</v>
      </c>
      <c r="D79" s="157" t="s">
        <v>386</v>
      </c>
      <c r="E79" s="275" t="s">
        <v>1124</v>
      </c>
    </row>
    <row r="80" spans="1:9" hidden="1">
      <c r="A80" s="2" t="s">
        <v>1117</v>
      </c>
      <c r="B80" s="272">
        <v>31</v>
      </c>
      <c r="C80" s="77" t="s">
        <v>15</v>
      </c>
      <c r="D80" s="157" t="s">
        <v>391</v>
      </c>
      <c r="E80" s="275" t="s">
        <v>1116</v>
      </c>
    </row>
    <row r="81" spans="1:5" ht="13" hidden="1">
      <c r="A81" s="2" t="s">
        <v>1117</v>
      </c>
      <c r="B81" s="272">
        <v>32</v>
      </c>
      <c r="C81" s="77" t="s">
        <v>22</v>
      </c>
      <c r="D81" s="157" t="s">
        <v>222</v>
      </c>
      <c r="E81" s="233" t="s">
        <v>1096</v>
      </c>
    </row>
    <row r="82" spans="1:5" ht="13" hidden="1">
      <c r="A82" s="2" t="s">
        <v>1117</v>
      </c>
      <c r="B82" s="272">
        <v>33</v>
      </c>
      <c r="C82" s="77" t="s">
        <v>28</v>
      </c>
      <c r="D82" s="157" t="s">
        <v>986</v>
      </c>
      <c r="E82" s="233" t="s">
        <v>1078</v>
      </c>
    </row>
    <row r="83" spans="1:5" ht="13" hidden="1">
      <c r="A83" s="2" t="s">
        <v>1117</v>
      </c>
      <c r="B83" s="272">
        <v>34</v>
      </c>
      <c r="C83" s="77" t="s">
        <v>35</v>
      </c>
      <c r="D83" s="157" t="s">
        <v>308</v>
      </c>
      <c r="E83" s="233" t="s">
        <v>1125</v>
      </c>
    </row>
    <row r="84" spans="1:5" ht="13">
      <c r="A84" s="2" t="s">
        <v>1117</v>
      </c>
      <c r="B84" s="272">
        <v>35</v>
      </c>
      <c r="C84" s="77" t="s">
        <v>41</v>
      </c>
      <c r="D84" s="157" t="s">
        <v>188</v>
      </c>
      <c r="E84" s="233" t="s">
        <v>1115</v>
      </c>
    </row>
    <row r="85" spans="1:5" ht="13" hidden="1">
      <c r="A85" s="2" t="s">
        <v>1117</v>
      </c>
      <c r="B85" s="272">
        <v>36</v>
      </c>
      <c r="C85" s="277" t="s">
        <v>48</v>
      </c>
      <c r="D85" s="157" t="s">
        <v>267</v>
      </c>
      <c r="E85" s="233" t="s">
        <v>1125</v>
      </c>
    </row>
    <row r="86" spans="1:5" hidden="1">
      <c r="A86" s="2" t="s">
        <v>1117</v>
      </c>
      <c r="B86" s="272">
        <v>37</v>
      </c>
      <c r="C86" s="277" t="s">
        <v>56</v>
      </c>
      <c r="D86" s="275" t="s">
        <v>244</v>
      </c>
      <c r="E86" s="233" t="s">
        <v>1082</v>
      </c>
    </row>
    <row r="87" spans="1:5" ht="13" hidden="1">
      <c r="A87" s="2" t="s">
        <v>1117</v>
      </c>
      <c r="B87" s="272">
        <v>38</v>
      </c>
      <c r="C87" s="277" t="s">
        <v>63</v>
      </c>
      <c r="D87" s="157" t="s">
        <v>284</v>
      </c>
      <c r="E87" s="233" t="s">
        <v>1099</v>
      </c>
    </row>
    <row r="88" spans="1:5" ht="13" hidden="1">
      <c r="A88" s="2" t="s">
        <v>1117</v>
      </c>
      <c r="B88" s="272">
        <v>39</v>
      </c>
      <c r="C88" s="277" t="s">
        <v>167</v>
      </c>
      <c r="D88" s="157" t="s">
        <v>330</v>
      </c>
      <c r="E88" s="233" t="s">
        <v>1078</v>
      </c>
    </row>
    <row r="89" spans="1:5" ht="13" hidden="1">
      <c r="A89" s="2" t="s">
        <v>1117</v>
      </c>
      <c r="B89" s="272">
        <v>40</v>
      </c>
      <c r="C89" s="277" t="s">
        <v>76</v>
      </c>
      <c r="D89" s="157" t="s">
        <v>1126</v>
      </c>
      <c r="E89" s="233" t="s">
        <v>1106</v>
      </c>
    </row>
    <row r="90" spans="1:5" ht="13" hidden="1">
      <c r="A90" s="2" t="s">
        <v>1117</v>
      </c>
      <c r="B90" s="272">
        <v>41</v>
      </c>
      <c r="C90" s="277" t="s">
        <v>76</v>
      </c>
      <c r="D90" s="157" t="s">
        <v>349</v>
      </c>
      <c r="E90" s="233" t="s">
        <v>1091</v>
      </c>
    </row>
    <row r="91" spans="1:5" ht="13" hidden="1">
      <c r="A91" s="2" t="s">
        <v>1117</v>
      </c>
      <c r="B91" s="272">
        <v>42</v>
      </c>
      <c r="C91" s="277" t="s">
        <v>167</v>
      </c>
      <c r="D91" s="157" t="s">
        <v>326</v>
      </c>
      <c r="E91" s="233" t="s">
        <v>433</v>
      </c>
    </row>
    <row r="92" spans="1:5" ht="13" hidden="1">
      <c r="A92" s="2" t="s">
        <v>1117</v>
      </c>
      <c r="B92" s="272">
        <v>43</v>
      </c>
      <c r="C92" s="277" t="s">
        <v>63</v>
      </c>
      <c r="D92" s="157" t="s">
        <v>281</v>
      </c>
      <c r="E92" s="233" t="s">
        <v>1083</v>
      </c>
    </row>
    <row r="93" spans="1:5" ht="13" hidden="1">
      <c r="A93" s="2" t="s">
        <v>1117</v>
      </c>
      <c r="B93" s="272">
        <v>44</v>
      </c>
      <c r="C93" s="277" t="s">
        <v>56</v>
      </c>
      <c r="D93" s="157" t="s">
        <v>254</v>
      </c>
      <c r="E93" s="233" t="s">
        <v>1114</v>
      </c>
    </row>
    <row r="94" spans="1:5" ht="13" hidden="1">
      <c r="A94" s="2" t="s">
        <v>1117</v>
      </c>
      <c r="B94" s="272">
        <v>45</v>
      </c>
      <c r="C94" s="277" t="s">
        <v>48</v>
      </c>
      <c r="D94" s="157" t="s">
        <v>260</v>
      </c>
      <c r="E94" s="233" t="s">
        <v>1083</v>
      </c>
    </row>
    <row r="95" spans="1:5" ht="13">
      <c r="A95" s="2" t="s">
        <v>1117</v>
      </c>
      <c r="B95" s="274">
        <v>46</v>
      </c>
      <c r="C95" s="77" t="s">
        <v>41</v>
      </c>
      <c r="D95" s="157" t="s">
        <v>211</v>
      </c>
      <c r="E95" s="233" t="s">
        <v>1095</v>
      </c>
    </row>
    <row r="96" spans="1:5" ht="13" hidden="1">
      <c r="A96" s="2" t="s">
        <v>1117</v>
      </c>
      <c r="B96" s="272">
        <v>47</v>
      </c>
      <c r="C96" s="77" t="s">
        <v>35</v>
      </c>
      <c r="D96" s="157" t="s">
        <v>307</v>
      </c>
      <c r="E96" s="233" t="s">
        <v>1114</v>
      </c>
    </row>
    <row r="97" spans="1:8" ht="13" hidden="1">
      <c r="A97" s="2" t="s">
        <v>1117</v>
      </c>
      <c r="B97" s="272">
        <v>48</v>
      </c>
      <c r="C97" s="77" t="s">
        <v>28</v>
      </c>
      <c r="D97" s="157" t="s">
        <v>379</v>
      </c>
      <c r="E97" s="233" t="s">
        <v>433</v>
      </c>
    </row>
    <row r="98" spans="1:8" ht="13" hidden="1">
      <c r="A98" s="2" t="s">
        <v>1117</v>
      </c>
      <c r="B98" s="272">
        <v>49</v>
      </c>
      <c r="C98" s="77" t="s">
        <v>22</v>
      </c>
      <c r="D98" s="157"/>
      <c r="E98" s="233"/>
      <c r="G98" t="s">
        <v>221</v>
      </c>
      <c r="H98" t="s">
        <v>1115</v>
      </c>
    </row>
    <row r="99" spans="1:8" ht="13" hidden="1">
      <c r="A99" s="2" t="s">
        <v>1117</v>
      </c>
      <c r="B99" s="272">
        <v>50</v>
      </c>
      <c r="C99" s="77" t="s">
        <v>15</v>
      </c>
      <c r="D99" s="157"/>
      <c r="E99" s="233"/>
      <c r="G99" t="s">
        <v>393</v>
      </c>
      <c r="H99" t="s">
        <v>1127</v>
      </c>
    </row>
    <row r="100" spans="1:8" ht="13" hidden="1">
      <c r="A100" s="2" t="s">
        <v>1117</v>
      </c>
      <c r="B100" s="272">
        <v>51</v>
      </c>
      <c r="C100" s="77" t="s">
        <v>15</v>
      </c>
      <c r="D100" s="157" t="s">
        <v>392</v>
      </c>
      <c r="E100" s="233" t="s">
        <v>1085</v>
      </c>
    </row>
    <row r="101" spans="1:8" ht="13" hidden="1">
      <c r="A101" s="2" t="s">
        <v>1117</v>
      </c>
      <c r="B101" s="272">
        <v>52</v>
      </c>
      <c r="C101" s="77" t="s">
        <v>22</v>
      </c>
      <c r="D101" s="157"/>
      <c r="E101" s="233"/>
      <c r="G101" t="s">
        <v>812</v>
      </c>
      <c r="H101" t="s">
        <v>1091</v>
      </c>
    </row>
    <row r="102" spans="1:8" ht="13" hidden="1">
      <c r="A102" s="2" t="s">
        <v>1117</v>
      </c>
      <c r="B102" s="272">
        <v>53</v>
      </c>
      <c r="C102" s="77" t="s">
        <v>28</v>
      </c>
      <c r="D102" s="157" t="s">
        <v>375</v>
      </c>
      <c r="E102" s="233" t="s">
        <v>1108</v>
      </c>
    </row>
    <row r="103" spans="1:8" ht="13" hidden="1">
      <c r="A103" s="2" t="s">
        <v>1117</v>
      </c>
      <c r="B103" s="272">
        <v>54</v>
      </c>
      <c r="C103" s="77" t="s">
        <v>35</v>
      </c>
      <c r="D103" s="157" t="s">
        <v>1128</v>
      </c>
      <c r="E103" s="233" t="s">
        <v>1114</v>
      </c>
    </row>
    <row r="104" spans="1:8" ht="13">
      <c r="A104" s="2" t="s">
        <v>1117</v>
      </c>
      <c r="B104" s="272">
        <v>55</v>
      </c>
      <c r="C104" s="77" t="s">
        <v>41</v>
      </c>
      <c r="D104" s="157" t="s">
        <v>208</v>
      </c>
      <c r="E104" s="233" t="s">
        <v>1082</v>
      </c>
    </row>
    <row r="105" spans="1:8" ht="13" hidden="1">
      <c r="A105" s="2" t="s">
        <v>1117</v>
      </c>
      <c r="B105" s="274">
        <v>56</v>
      </c>
      <c r="C105" s="277" t="s">
        <v>48</v>
      </c>
      <c r="D105" s="157" t="s">
        <v>275</v>
      </c>
      <c r="E105" s="233" t="s">
        <v>433</v>
      </c>
    </row>
    <row r="106" spans="1:8" ht="13" hidden="1">
      <c r="A106" s="2" t="s">
        <v>1117</v>
      </c>
      <c r="B106" s="272">
        <v>57</v>
      </c>
      <c r="C106" s="277" t="s">
        <v>56</v>
      </c>
      <c r="D106" s="157" t="s">
        <v>247</v>
      </c>
      <c r="E106" s="233" t="s">
        <v>1127</v>
      </c>
    </row>
    <row r="107" spans="1:8" ht="13" hidden="1">
      <c r="A107" s="2" t="s">
        <v>1117</v>
      </c>
      <c r="B107" s="272">
        <v>58</v>
      </c>
      <c r="C107" s="277" t="s">
        <v>63</v>
      </c>
      <c r="D107" s="157" t="s">
        <v>792</v>
      </c>
      <c r="E107" s="233" t="s">
        <v>1095</v>
      </c>
    </row>
    <row r="108" spans="1:8" ht="13" hidden="1">
      <c r="A108" s="2" t="s">
        <v>1117</v>
      </c>
      <c r="B108" s="272">
        <v>59</v>
      </c>
      <c r="C108" s="277" t="s">
        <v>167</v>
      </c>
      <c r="D108" s="157" t="s">
        <v>335</v>
      </c>
      <c r="E108" s="233" t="s">
        <v>1099</v>
      </c>
    </row>
    <row r="109" spans="1:8" ht="13" hidden="1">
      <c r="A109" s="2" t="s">
        <v>1117</v>
      </c>
      <c r="B109" s="272">
        <v>60</v>
      </c>
      <c r="C109" s="277" t="s">
        <v>76</v>
      </c>
      <c r="D109" s="157" t="s">
        <v>358</v>
      </c>
      <c r="E109" s="233" t="s">
        <v>1116</v>
      </c>
    </row>
    <row r="110" spans="1:8" ht="13" hidden="1">
      <c r="A110" s="2" t="s">
        <v>1117</v>
      </c>
      <c r="B110" s="272">
        <v>61</v>
      </c>
      <c r="C110" s="277" t="s">
        <v>76</v>
      </c>
      <c r="D110" s="157" t="s">
        <v>356</v>
      </c>
      <c r="E110" s="233" t="s">
        <v>1114</v>
      </c>
    </row>
    <row r="111" spans="1:8" ht="13" hidden="1">
      <c r="A111" s="2" t="s">
        <v>1117</v>
      </c>
      <c r="B111" s="272">
        <v>62</v>
      </c>
      <c r="C111" s="277" t="s">
        <v>167</v>
      </c>
      <c r="D111" s="157" t="s">
        <v>465</v>
      </c>
      <c r="E111" s="233" t="s">
        <v>1082</v>
      </c>
    </row>
    <row r="112" spans="1:8" ht="13" hidden="1">
      <c r="A112" s="2" t="s">
        <v>1117</v>
      </c>
      <c r="B112" s="272">
        <v>63</v>
      </c>
      <c r="C112" s="277" t="s">
        <v>63</v>
      </c>
      <c r="D112" s="157" t="s">
        <v>282</v>
      </c>
      <c r="E112" s="233" t="s">
        <v>1099</v>
      </c>
    </row>
    <row r="113" spans="1:9" ht="13" hidden="1">
      <c r="A113" s="2" t="s">
        <v>1117</v>
      </c>
      <c r="B113" s="272">
        <v>64</v>
      </c>
      <c r="C113" s="277" t="s">
        <v>56</v>
      </c>
      <c r="D113" s="157" t="s">
        <v>238</v>
      </c>
      <c r="E113" s="233" t="s">
        <v>1102</v>
      </c>
    </row>
    <row r="114" spans="1:9" ht="13" hidden="1">
      <c r="A114" s="2" t="s">
        <v>1117</v>
      </c>
      <c r="B114" s="272">
        <v>65</v>
      </c>
      <c r="C114" s="277" t="s">
        <v>48</v>
      </c>
      <c r="D114" s="157" t="s">
        <v>261</v>
      </c>
      <c r="E114" s="233" t="s">
        <v>1078</v>
      </c>
    </row>
    <row r="115" spans="1:9" ht="13">
      <c r="A115" s="2" t="s">
        <v>1117</v>
      </c>
      <c r="B115" s="274">
        <v>66</v>
      </c>
      <c r="C115" s="77" t="s">
        <v>41</v>
      </c>
      <c r="D115" s="157" t="s">
        <v>186</v>
      </c>
      <c r="E115" s="233" t="s">
        <v>1096</v>
      </c>
    </row>
    <row r="116" spans="1:9" ht="13" hidden="1">
      <c r="A116" s="2" t="s">
        <v>1117</v>
      </c>
      <c r="B116" s="272">
        <v>67</v>
      </c>
      <c r="C116" s="77" t="s">
        <v>35</v>
      </c>
      <c r="D116" s="157" t="s">
        <v>309</v>
      </c>
      <c r="E116" s="233" t="s">
        <v>1096</v>
      </c>
    </row>
    <row r="117" spans="1:9" ht="13" hidden="1">
      <c r="A117" s="2" t="s">
        <v>1117</v>
      </c>
      <c r="B117" s="272">
        <v>68</v>
      </c>
      <c r="C117" s="77" t="s">
        <v>28</v>
      </c>
      <c r="D117" s="157" t="s">
        <v>365</v>
      </c>
      <c r="E117" s="233" t="s">
        <v>1081</v>
      </c>
    </row>
    <row r="118" spans="1:9" ht="13" hidden="1">
      <c r="A118" s="2" t="s">
        <v>1117</v>
      </c>
      <c r="B118" s="272">
        <v>69</v>
      </c>
      <c r="C118" s="77" t="s">
        <v>22</v>
      </c>
      <c r="D118" s="157" t="s">
        <v>1129</v>
      </c>
      <c r="E118" s="233" t="s">
        <v>1095</v>
      </c>
    </row>
    <row r="119" spans="1:9" ht="13" hidden="1">
      <c r="A119" s="2" t="s">
        <v>1117</v>
      </c>
      <c r="B119" s="272">
        <v>70</v>
      </c>
      <c r="C119" s="77" t="s">
        <v>15</v>
      </c>
      <c r="D119" s="157" t="s">
        <v>1130</v>
      </c>
      <c r="E119" s="233" t="s">
        <v>1108</v>
      </c>
    </row>
    <row r="120" spans="1:9" ht="13" hidden="1">
      <c r="A120" s="2" t="s">
        <v>1117</v>
      </c>
      <c r="B120" s="272">
        <v>71</v>
      </c>
      <c r="C120" s="77" t="s">
        <v>15</v>
      </c>
      <c r="D120" s="157" t="s">
        <v>397</v>
      </c>
      <c r="E120" s="233" t="s">
        <v>433</v>
      </c>
    </row>
    <row r="121" spans="1:9" ht="13" hidden="1">
      <c r="A121" s="2" t="s">
        <v>1117</v>
      </c>
      <c r="B121" s="272">
        <v>72</v>
      </c>
      <c r="C121" s="77" t="s">
        <v>22</v>
      </c>
      <c r="D121" s="157" t="s">
        <v>230</v>
      </c>
      <c r="E121" s="233" t="s">
        <v>1116</v>
      </c>
    </row>
    <row r="122" spans="1:9" ht="13" hidden="1">
      <c r="A122" s="2" t="s">
        <v>1117</v>
      </c>
      <c r="B122" s="272">
        <v>73</v>
      </c>
      <c r="C122" s="77" t="s">
        <v>28</v>
      </c>
      <c r="D122" s="157" t="s">
        <v>363</v>
      </c>
      <c r="E122" s="233" t="s">
        <v>1082</v>
      </c>
    </row>
    <row r="123" spans="1:9" ht="13" hidden="1">
      <c r="A123" s="2" t="s">
        <v>1117</v>
      </c>
      <c r="B123" s="272">
        <v>74</v>
      </c>
      <c r="C123" s="77" t="s">
        <v>35</v>
      </c>
      <c r="D123" s="157"/>
      <c r="E123" s="233"/>
      <c r="I123" t="s">
        <v>341</v>
      </c>
    </row>
    <row r="124" spans="1:9" ht="13">
      <c r="A124" s="2" t="s">
        <v>1117</v>
      </c>
      <c r="B124" s="272">
        <v>75</v>
      </c>
      <c r="C124" s="77" t="s">
        <v>41</v>
      </c>
      <c r="D124" s="157" t="s">
        <v>194</v>
      </c>
      <c r="E124" s="233" t="s">
        <v>1112</v>
      </c>
    </row>
    <row r="125" spans="1:9" ht="13" hidden="1">
      <c r="A125" s="2" t="s">
        <v>1117</v>
      </c>
      <c r="B125" s="272">
        <v>76</v>
      </c>
      <c r="C125" s="277" t="s">
        <v>48</v>
      </c>
      <c r="D125" s="157" t="s">
        <v>278</v>
      </c>
      <c r="E125" s="233" t="s">
        <v>1083</v>
      </c>
    </row>
    <row r="126" spans="1:9" ht="13" hidden="1">
      <c r="A126" s="2" t="s">
        <v>1117</v>
      </c>
      <c r="B126" s="272">
        <v>77</v>
      </c>
      <c r="C126" s="277" t="s">
        <v>56</v>
      </c>
      <c r="D126" s="157" t="s">
        <v>253</v>
      </c>
      <c r="E126" s="233" t="s">
        <v>1102</v>
      </c>
    </row>
    <row r="127" spans="1:9" ht="13" hidden="1">
      <c r="A127" s="2" t="s">
        <v>1117</v>
      </c>
      <c r="B127" s="272">
        <v>78</v>
      </c>
      <c r="C127" s="277" t="s">
        <v>63</v>
      </c>
      <c r="D127" s="157"/>
      <c r="E127" s="233"/>
      <c r="I127" t="s">
        <v>380</v>
      </c>
    </row>
    <row r="128" spans="1:9" ht="13" hidden="1">
      <c r="A128" s="2" t="s">
        <v>1117</v>
      </c>
      <c r="B128" s="272">
        <v>79</v>
      </c>
      <c r="C128" s="277" t="s">
        <v>167</v>
      </c>
      <c r="D128" s="157" t="s">
        <v>336</v>
      </c>
      <c r="E128" s="233" t="s">
        <v>1115</v>
      </c>
    </row>
    <row r="129" spans="1:9" ht="13" hidden="1">
      <c r="A129" s="2" t="s">
        <v>1117</v>
      </c>
      <c r="B129" s="272">
        <v>80</v>
      </c>
      <c r="C129" s="277" t="s">
        <v>76</v>
      </c>
      <c r="D129" s="157"/>
      <c r="E129" s="233"/>
      <c r="G129" t="s">
        <v>350</v>
      </c>
      <c r="H129" t="s">
        <v>1085</v>
      </c>
    </row>
    <row r="130" spans="1:9" ht="13" hidden="1">
      <c r="A130" s="2" t="s">
        <v>1117</v>
      </c>
      <c r="B130" s="272">
        <v>81</v>
      </c>
      <c r="C130" s="277" t="s">
        <v>76</v>
      </c>
      <c r="D130" s="157" t="s">
        <v>354</v>
      </c>
      <c r="E130" s="233" t="s">
        <v>1107</v>
      </c>
    </row>
    <row r="131" spans="1:9" ht="13" hidden="1">
      <c r="A131" s="2" t="s">
        <v>1117</v>
      </c>
      <c r="B131" s="274">
        <v>82</v>
      </c>
      <c r="C131" s="277" t="s">
        <v>167</v>
      </c>
      <c r="D131" s="157" t="s">
        <v>328</v>
      </c>
      <c r="E131" s="233" t="s">
        <v>1081</v>
      </c>
    </row>
    <row r="132" spans="1:9" ht="13" hidden="1">
      <c r="A132" s="2" t="s">
        <v>1117</v>
      </c>
      <c r="B132" s="272">
        <v>83</v>
      </c>
      <c r="C132" s="277" t="s">
        <v>63</v>
      </c>
      <c r="D132" s="157" t="s">
        <v>588</v>
      </c>
      <c r="E132" s="233" t="s">
        <v>1106</v>
      </c>
    </row>
    <row r="133" spans="1:9" ht="13" hidden="1">
      <c r="A133" s="2" t="s">
        <v>1117</v>
      </c>
      <c r="B133" s="272">
        <v>84</v>
      </c>
      <c r="C133" s="277" t="s">
        <v>56</v>
      </c>
      <c r="D133" s="157"/>
      <c r="E133" s="233"/>
      <c r="G133" t="s">
        <v>248</v>
      </c>
      <c r="H133" t="s">
        <v>1091</v>
      </c>
    </row>
    <row r="134" spans="1:9" ht="13" hidden="1">
      <c r="A134" s="2" t="s">
        <v>1117</v>
      </c>
      <c r="B134" s="272">
        <v>85</v>
      </c>
      <c r="C134" s="277" t="s">
        <v>48</v>
      </c>
      <c r="D134" s="157"/>
      <c r="E134" s="233"/>
      <c r="G134" t="s">
        <v>271</v>
      </c>
      <c r="H134" t="s">
        <v>1081</v>
      </c>
    </row>
    <row r="135" spans="1:9" ht="13">
      <c r="A135" s="2" t="s">
        <v>1117</v>
      </c>
      <c r="B135" s="272">
        <v>86</v>
      </c>
      <c r="C135" s="77" t="s">
        <v>41</v>
      </c>
      <c r="D135" s="157" t="s">
        <v>575</v>
      </c>
      <c r="E135" s="233" t="s">
        <v>1082</v>
      </c>
    </row>
    <row r="136" spans="1:9" ht="13" hidden="1">
      <c r="A136" s="2" t="s">
        <v>1117</v>
      </c>
      <c r="B136" s="272">
        <v>87</v>
      </c>
      <c r="C136" s="77" t="s">
        <v>35</v>
      </c>
      <c r="D136" s="157"/>
      <c r="E136" s="233"/>
      <c r="I136" t="s">
        <v>312</v>
      </c>
    </row>
    <row r="137" spans="1:9" ht="13" hidden="1">
      <c r="A137" s="2" t="s">
        <v>1117</v>
      </c>
      <c r="B137" s="272">
        <v>88</v>
      </c>
      <c r="C137" s="77" t="s">
        <v>28</v>
      </c>
      <c r="D137" s="157"/>
      <c r="E137" s="233"/>
      <c r="G137" t="s">
        <v>679</v>
      </c>
      <c r="H137" t="s">
        <v>1085</v>
      </c>
    </row>
    <row r="138" spans="1:9" ht="13" hidden="1">
      <c r="A138" s="2" t="s">
        <v>1117</v>
      </c>
      <c r="B138" s="272">
        <v>89</v>
      </c>
      <c r="C138" s="77" t="s">
        <v>22</v>
      </c>
      <c r="D138" s="157" t="s">
        <v>233</v>
      </c>
      <c r="E138" s="233" t="s">
        <v>433</v>
      </c>
    </row>
    <row r="139" spans="1:9" ht="13" hidden="1">
      <c r="A139" s="2" t="s">
        <v>1117</v>
      </c>
      <c r="B139" s="272">
        <v>90</v>
      </c>
      <c r="C139" s="77" t="s">
        <v>15</v>
      </c>
      <c r="D139" s="157" t="s">
        <v>390</v>
      </c>
      <c r="E139" s="233" t="s">
        <v>1095</v>
      </c>
    </row>
    <row r="140" spans="1:9" ht="13" hidden="1">
      <c r="A140" s="2" t="s">
        <v>1117</v>
      </c>
      <c r="B140" s="272">
        <v>91</v>
      </c>
      <c r="C140" s="77" t="s">
        <v>15</v>
      </c>
      <c r="D140" s="157" t="s">
        <v>396</v>
      </c>
      <c r="E140" s="233" t="s">
        <v>1085</v>
      </c>
    </row>
    <row r="141" spans="1:9" ht="13" hidden="1">
      <c r="A141" s="2" t="s">
        <v>1117</v>
      </c>
      <c r="B141" s="274">
        <v>92</v>
      </c>
      <c r="C141" s="77" t="s">
        <v>22</v>
      </c>
      <c r="D141" s="157" t="s">
        <v>1131</v>
      </c>
      <c r="E141" s="233" t="s">
        <v>1085</v>
      </c>
    </row>
    <row r="142" spans="1:9" ht="13" hidden="1">
      <c r="A142" s="2" t="s">
        <v>1117</v>
      </c>
      <c r="B142" s="272">
        <v>93</v>
      </c>
      <c r="C142" s="77" t="s">
        <v>28</v>
      </c>
      <c r="D142" s="157" t="s">
        <v>374</v>
      </c>
      <c r="E142" s="233" t="s">
        <v>1085</v>
      </c>
    </row>
    <row r="143" spans="1:9" ht="13" hidden="1">
      <c r="A143" s="2" t="s">
        <v>1117</v>
      </c>
      <c r="B143" s="272">
        <v>94</v>
      </c>
      <c r="C143" s="77" t="s">
        <v>35</v>
      </c>
      <c r="D143" s="157"/>
      <c r="E143" s="233"/>
      <c r="G143" t="s">
        <v>313</v>
      </c>
      <c r="H143" t="s">
        <v>1108</v>
      </c>
    </row>
    <row r="144" spans="1:9" ht="13">
      <c r="A144" s="2" t="s">
        <v>1117</v>
      </c>
      <c r="B144" s="272">
        <v>95</v>
      </c>
      <c r="C144" s="77" t="s">
        <v>41</v>
      </c>
      <c r="D144" s="157" t="s">
        <v>210</v>
      </c>
      <c r="E144" s="233" t="s">
        <v>1081</v>
      </c>
    </row>
    <row r="145" spans="1:8" ht="13" hidden="1">
      <c r="A145" s="2" t="s">
        <v>1117</v>
      </c>
      <c r="B145" s="272">
        <v>96</v>
      </c>
      <c r="C145" s="277" t="s">
        <v>48</v>
      </c>
      <c r="D145" s="157" t="s">
        <v>276</v>
      </c>
      <c r="E145" s="233" t="s">
        <v>1096</v>
      </c>
    </row>
    <row r="146" spans="1:8" ht="13" hidden="1">
      <c r="A146" s="2" t="s">
        <v>1117</v>
      </c>
      <c r="B146" s="272">
        <v>97</v>
      </c>
      <c r="C146" s="277" t="s">
        <v>56</v>
      </c>
      <c r="D146" s="157" t="s">
        <v>241</v>
      </c>
      <c r="E146" s="233" t="s">
        <v>1116</v>
      </c>
    </row>
    <row r="147" spans="1:8" ht="13" hidden="1">
      <c r="A147" s="2" t="s">
        <v>1117</v>
      </c>
      <c r="B147" s="272">
        <v>98</v>
      </c>
      <c r="C147" s="277" t="s">
        <v>63</v>
      </c>
      <c r="D147" s="157"/>
      <c r="E147" s="233"/>
      <c r="G147" t="s">
        <v>567</v>
      </c>
      <c r="H147" t="s">
        <v>1082</v>
      </c>
    </row>
    <row r="148" spans="1:8" ht="13" hidden="1">
      <c r="A148" s="2" t="s">
        <v>1117</v>
      </c>
      <c r="B148" s="272">
        <v>99</v>
      </c>
      <c r="C148" s="277" t="s">
        <v>167</v>
      </c>
      <c r="D148" s="157" t="s">
        <v>324</v>
      </c>
      <c r="E148" s="233" t="s">
        <v>1125</v>
      </c>
    </row>
    <row r="149" spans="1:8" ht="13" hidden="1">
      <c r="A149" s="2" t="s">
        <v>1117</v>
      </c>
      <c r="B149" s="272">
        <v>100</v>
      </c>
      <c r="C149" s="277" t="s">
        <v>76</v>
      </c>
      <c r="D149" s="157" t="s">
        <v>783</v>
      </c>
      <c r="E149" s="233" t="s">
        <v>1106</v>
      </c>
    </row>
    <row r="150" spans="1:8" ht="13" hidden="1">
      <c r="A150" s="2" t="s">
        <v>1117</v>
      </c>
      <c r="B150" s="272">
        <v>101</v>
      </c>
      <c r="C150" s="277" t="s">
        <v>76</v>
      </c>
      <c r="D150" s="157"/>
      <c r="E150" s="233"/>
      <c r="G150" t="s">
        <v>511</v>
      </c>
      <c r="H150" t="s">
        <v>1106</v>
      </c>
    </row>
    <row r="151" spans="1:8" ht="13" hidden="1">
      <c r="A151" s="2" t="s">
        <v>1117</v>
      </c>
      <c r="B151" s="274">
        <v>102</v>
      </c>
      <c r="C151" s="277" t="s">
        <v>167</v>
      </c>
      <c r="D151" s="157"/>
      <c r="E151" s="233" t="s">
        <v>1116</v>
      </c>
      <c r="G151" t="s">
        <v>1132</v>
      </c>
    </row>
    <row r="152" spans="1:8" ht="13" hidden="1">
      <c r="A152" s="2" t="s">
        <v>1117</v>
      </c>
      <c r="B152" s="272">
        <v>103</v>
      </c>
      <c r="C152" s="277" t="s">
        <v>63</v>
      </c>
      <c r="D152" s="157" t="s">
        <v>286</v>
      </c>
      <c r="E152" s="233" t="s">
        <v>1116</v>
      </c>
    </row>
    <row r="153" spans="1:8" ht="13" hidden="1">
      <c r="A153" s="2" t="s">
        <v>1117</v>
      </c>
      <c r="B153" s="272">
        <v>104</v>
      </c>
      <c r="C153" s="277" t="s">
        <v>56</v>
      </c>
      <c r="D153" s="157"/>
      <c r="E153" s="233"/>
      <c r="G153" t="s">
        <v>250</v>
      </c>
      <c r="H153" t="s">
        <v>1078</v>
      </c>
    </row>
    <row r="154" spans="1:8" ht="13" hidden="1">
      <c r="A154" s="2" t="s">
        <v>1117</v>
      </c>
      <c r="B154" s="272">
        <v>105</v>
      </c>
      <c r="C154" s="277" t="s">
        <v>48</v>
      </c>
      <c r="D154" s="157" t="s">
        <v>272</v>
      </c>
      <c r="E154" s="233" t="s">
        <v>433</v>
      </c>
    </row>
    <row r="155" spans="1:8" ht="13">
      <c r="A155" s="2" t="s">
        <v>1117</v>
      </c>
      <c r="B155" s="272">
        <v>106</v>
      </c>
      <c r="C155" s="77" t="s">
        <v>41</v>
      </c>
      <c r="D155" s="157" t="s">
        <v>207</v>
      </c>
      <c r="E155" s="233" t="s">
        <v>1083</v>
      </c>
    </row>
    <row r="156" spans="1:8" ht="13" hidden="1">
      <c r="A156" s="2" t="s">
        <v>1117</v>
      </c>
      <c r="B156" s="272">
        <v>107</v>
      </c>
      <c r="C156" s="77" t="s">
        <v>35</v>
      </c>
      <c r="D156" s="157" t="s">
        <v>997</v>
      </c>
      <c r="E156" s="233" t="s">
        <v>1095</v>
      </c>
    </row>
    <row r="157" spans="1:8" ht="13" hidden="1">
      <c r="A157" s="2" t="s">
        <v>1117</v>
      </c>
      <c r="B157" s="272">
        <v>108</v>
      </c>
      <c r="C157" s="77" t="s">
        <v>28</v>
      </c>
      <c r="D157" s="157" t="s">
        <v>369</v>
      </c>
      <c r="E157" s="233" t="s">
        <v>1114</v>
      </c>
    </row>
    <row r="158" spans="1:8" ht="13" hidden="1">
      <c r="A158" s="2" t="s">
        <v>1117</v>
      </c>
      <c r="B158" s="272">
        <v>109</v>
      </c>
      <c r="C158" s="77" t="s">
        <v>22</v>
      </c>
      <c r="D158" s="157"/>
      <c r="E158" s="233"/>
      <c r="G158" t="s">
        <v>759</v>
      </c>
      <c r="H158" t="s">
        <v>1115</v>
      </c>
    </row>
    <row r="159" spans="1:8" ht="13" hidden="1">
      <c r="A159" s="2" t="s">
        <v>1117</v>
      </c>
      <c r="B159" s="272">
        <v>110</v>
      </c>
      <c r="C159" s="77" t="s">
        <v>15</v>
      </c>
      <c r="D159" s="157" t="s">
        <v>394</v>
      </c>
      <c r="E159" s="233" t="s">
        <v>1124</v>
      </c>
    </row>
    <row r="160" spans="1:8" ht="13" hidden="1">
      <c r="A160" s="2" t="s">
        <v>1117</v>
      </c>
      <c r="B160" s="272">
        <v>111</v>
      </c>
      <c r="C160" s="77" t="s">
        <v>15</v>
      </c>
      <c r="D160" s="157"/>
      <c r="E160" s="233"/>
      <c r="G160" t="s">
        <v>1133</v>
      </c>
      <c r="H160" t="s">
        <v>1082</v>
      </c>
    </row>
    <row r="161" spans="1:8" ht="13" hidden="1">
      <c r="A161" s="2" t="s">
        <v>1117</v>
      </c>
      <c r="B161" s="272">
        <v>112</v>
      </c>
      <c r="C161" s="77" t="s">
        <v>22</v>
      </c>
      <c r="D161" s="157" t="s">
        <v>228</v>
      </c>
      <c r="E161" s="233" t="s">
        <v>1085</v>
      </c>
    </row>
    <row r="162" spans="1:8" ht="13" hidden="1">
      <c r="A162" s="2" t="s">
        <v>1117</v>
      </c>
      <c r="B162" s="272">
        <v>113</v>
      </c>
      <c r="C162" s="77" t="s">
        <v>28</v>
      </c>
      <c r="D162" s="157" t="s">
        <v>366</v>
      </c>
      <c r="E162" s="233" t="s">
        <v>1081</v>
      </c>
    </row>
    <row r="163" spans="1:8" ht="13" hidden="1">
      <c r="A163" s="2" t="s">
        <v>1117</v>
      </c>
      <c r="B163" s="272">
        <v>114</v>
      </c>
      <c r="C163" s="77" t="s">
        <v>35</v>
      </c>
      <c r="D163" s="157" t="s">
        <v>319</v>
      </c>
      <c r="E163" s="233" t="s">
        <v>1082</v>
      </c>
    </row>
    <row r="164" spans="1:8" ht="13">
      <c r="A164" s="2" t="s">
        <v>1117</v>
      </c>
      <c r="B164" s="272">
        <v>115</v>
      </c>
      <c r="C164" s="77" t="s">
        <v>41</v>
      </c>
      <c r="D164" s="157"/>
      <c r="E164" s="233"/>
      <c r="G164" t="s">
        <v>206</v>
      </c>
      <c r="H164" t="s">
        <v>1082</v>
      </c>
    </row>
    <row r="165" spans="1:8" ht="13" hidden="1">
      <c r="A165" s="2" t="s">
        <v>1117</v>
      </c>
      <c r="B165" s="272">
        <v>116</v>
      </c>
      <c r="C165" s="277" t="s">
        <v>48</v>
      </c>
      <c r="D165" s="157" t="s">
        <v>273</v>
      </c>
      <c r="E165" s="233" t="s">
        <v>1108</v>
      </c>
    </row>
    <row r="166" spans="1:8" ht="13" hidden="1">
      <c r="A166" s="2" t="s">
        <v>1117</v>
      </c>
      <c r="B166" s="272">
        <v>117</v>
      </c>
      <c r="C166" s="277" t="s">
        <v>56</v>
      </c>
      <c r="D166" s="157"/>
      <c r="E166" s="233"/>
      <c r="G166" t="s">
        <v>757</v>
      </c>
      <c r="H166" t="s">
        <v>1134</v>
      </c>
    </row>
    <row r="167" spans="1:8" ht="13" hidden="1">
      <c r="A167" s="2" t="s">
        <v>1117</v>
      </c>
      <c r="B167" s="274">
        <v>118</v>
      </c>
      <c r="C167" s="277" t="s">
        <v>63</v>
      </c>
      <c r="D167" s="157" t="s">
        <v>290</v>
      </c>
      <c r="E167" s="233" t="s">
        <v>1125</v>
      </c>
    </row>
    <row r="168" spans="1:8" ht="13" hidden="1">
      <c r="A168" s="2" t="s">
        <v>1117</v>
      </c>
      <c r="B168" s="272">
        <v>119</v>
      </c>
      <c r="C168" s="277" t="s">
        <v>167</v>
      </c>
      <c r="D168" s="157" t="s">
        <v>337</v>
      </c>
      <c r="E168" s="233" t="s">
        <v>754</v>
      </c>
    </row>
    <row r="169" spans="1:8" ht="13" hidden="1">
      <c r="A169" s="2" t="s">
        <v>1117</v>
      </c>
      <c r="B169" s="272">
        <v>120</v>
      </c>
      <c r="C169" s="277" t="s">
        <v>76</v>
      </c>
      <c r="D169" s="157" t="s">
        <v>991</v>
      </c>
      <c r="E169" s="233" t="s">
        <v>1095</v>
      </c>
    </row>
    <row r="170" spans="1:8" ht="13" hidden="1">
      <c r="A170" s="2" t="s">
        <v>1117</v>
      </c>
      <c r="B170" s="272">
        <v>121</v>
      </c>
      <c r="C170" s="277" t="s">
        <v>76</v>
      </c>
      <c r="D170" s="157"/>
      <c r="E170" s="233"/>
      <c r="G170" t="s">
        <v>352</v>
      </c>
      <c r="H170" t="s">
        <v>1114</v>
      </c>
    </row>
    <row r="171" spans="1:8" ht="13" hidden="1">
      <c r="A171" s="2" t="s">
        <v>1117</v>
      </c>
      <c r="B171" s="272">
        <v>122</v>
      </c>
      <c r="C171" s="277" t="s">
        <v>167</v>
      </c>
      <c r="D171" s="157"/>
      <c r="E171" s="233" t="s">
        <v>1125</v>
      </c>
      <c r="G171" t="s">
        <v>532</v>
      </c>
    </row>
    <row r="172" spans="1:8" ht="13" hidden="1">
      <c r="A172" s="2" t="s">
        <v>1117</v>
      </c>
      <c r="B172" s="272">
        <v>123</v>
      </c>
      <c r="C172" s="277" t="s">
        <v>63</v>
      </c>
      <c r="D172" s="157"/>
      <c r="E172" s="233"/>
      <c r="G172" t="s">
        <v>1135</v>
      </c>
      <c r="H172" t="s">
        <v>1107</v>
      </c>
    </row>
    <row r="173" spans="1:8" ht="13" hidden="1">
      <c r="A173" s="2" t="s">
        <v>1117</v>
      </c>
      <c r="B173" s="272">
        <v>124</v>
      </c>
      <c r="C173" s="277" t="s">
        <v>56</v>
      </c>
      <c r="D173" s="157" t="s">
        <v>879</v>
      </c>
      <c r="E173" s="233" t="s">
        <v>1136</v>
      </c>
    </row>
    <row r="174" spans="1:8" ht="13" hidden="1">
      <c r="A174" s="2" t="s">
        <v>1117</v>
      </c>
      <c r="B174" s="272">
        <v>125</v>
      </c>
      <c r="C174" s="277" t="s">
        <v>48</v>
      </c>
      <c r="D174" s="157" t="s">
        <v>277</v>
      </c>
      <c r="E174" s="233" t="s">
        <v>1108</v>
      </c>
    </row>
    <row r="175" spans="1:8" ht="13">
      <c r="A175" s="2" t="s">
        <v>1117</v>
      </c>
      <c r="B175" s="272">
        <v>126</v>
      </c>
      <c r="C175" s="77" t="s">
        <v>41</v>
      </c>
      <c r="D175" s="157"/>
      <c r="E175" s="233"/>
      <c r="G175" t="s">
        <v>209</v>
      </c>
      <c r="H175" t="s">
        <v>1085</v>
      </c>
    </row>
    <row r="176" spans="1:8" ht="13" hidden="1">
      <c r="A176" s="2" t="s">
        <v>1117</v>
      </c>
      <c r="B176" s="272">
        <v>127</v>
      </c>
      <c r="C176" s="77" t="s">
        <v>35</v>
      </c>
      <c r="D176" s="157" t="s">
        <v>311</v>
      </c>
      <c r="E176" s="233" t="s">
        <v>1099</v>
      </c>
    </row>
    <row r="177" spans="1:8" ht="13" hidden="1">
      <c r="A177" s="2" t="s">
        <v>1117</v>
      </c>
      <c r="B177" s="274">
        <v>128</v>
      </c>
      <c r="C177" s="77" t="s">
        <v>28</v>
      </c>
      <c r="D177" s="157"/>
      <c r="E177" s="233"/>
      <c r="G177" t="s">
        <v>993</v>
      </c>
      <c r="H177" t="s">
        <v>1114</v>
      </c>
    </row>
    <row r="178" spans="1:8" ht="13" hidden="1">
      <c r="A178" s="2" t="s">
        <v>1117</v>
      </c>
      <c r="B178" s="272">
        <v>129</v>
      </c>
      <c r="C178" s="77" t="s">
        <v>22</v>
      </c>
      <c r="D178" s="157" t="s">
        <v>232</v>
      </c>
      <c r="E178" s="233" t="s">
        <v>1137</v>
      </c>
    </row>
    <row r="179" spans="1:8" ht="13" hidden="1">
      <c r="A179" s="2" t="s">
        <v>1117</v>
      </c>
      <c r="B179" s="272">
        <v>130</v>
      </c>
      <c r="C179" s="77" t="s">
        <v>15</v>
      </c>
      <c r="D179" s="157" t="s">
        <v>400</v>
      </c>
      <c r="E179" s="233" t="s">
        <v>1082</v>
      </c>
    </row>
    <row r="180" spans="1:8" ht="13" hidden="1">
      <c r="A180" s="2" t="s">
        <v>1117</v>
      </c>
      <c r="B180" s="274">
        <v>131</v>
      </c>
      <c r="C180" s="77" t="s">
        <v>15</v>
      </c>
      <c r="D180" s="157" t="s">
        <v>395</v>
      </c>
      <c r="E180" s="233" t="s">
        <v>433</v>
      </c>
    </row>
    <row r="181" spans="1:8" ht="13" hidden="1">
      <c r="A181" s="2" t="s">
        <v>1117</v>
      </c>
      <c r="B181" s="272">
        <v>132</v>
      </c>
      <c r="C181" s="77" t="s">
        <v>22</v>
      </c>
      <c r="D181" s="157" t="s">
        <v>227</v>
      </c>
      <c r="E181" s="233" t="s">
        <v>1125</v>
      </c>
    </row>
    <row r="182" spans="1:8" ht="13" hidden="1">
      <c r="A182" s="2" t="s">
        <v>1117</v>
      </c>
      <c r="B182" s="272">
        <v>133</v>
      </c>
      <c r="C182" s="77" t="s">
        <v>28</v>
      </c>
      <c r="D182" s="157"/>
      <c r="E182" s="233"/>
      <c r="G182" t="s">
        <v>507</v>
      </c>
      <c r="H182" t="s">
        <v>1096</v>
      </c>
    </row>
    <row r="183" spans="1:8" ht="13" hidden="1">
      <c r="A183" s="2" t="s">
        <v>1117</v>
      </c>
      <c r="B183" s="272">
        <v>134</v>
      </c>
      <c r="C183" s="77" t="s">
        <v>35</v>
      </c>
      <c r="D183" s="157"/>
      <c r="E183" s="233"/>
      <c r="G183" t="s">
        <v>867</v>
      </c>
      <c r="H183" t="s">
        <v>1115</v>
      </c>
    </row>
    <row r="184" spans="1:8" ht="13">
      <c r="A184" s="2" t="s">
        <v>1117</v>
      </c>
      <c r="B184" s="272">
        <v>135</v>
      </c>
      <c r="C184" s="77" t="s">
        <v>41</v>
      </c>
      <c r="D184" s="157" t="s">
        <v>1138</v>
      </c>
      <c r="E184" s="233" t="s">
        <v>1095</v>
      </c>
    </row>
    <row r="185" spans="1:8" ht="13" hidden="1">
      <c r="A185" s="2" t="s">
        <v>1117</v>
      </c>
      <c r="B185" s="272">
        <v>136</v>
      </c>
      <c r="C185" s="277" t="s">
        <v>48</v>
      </c>
      <c r="D185" s="157"/>
      <c r="E185" s="233"/>
      <c r="G185" t="s">
        <v>1139</v>
      </c>
      <c r="H185" t="s">
        <v>1078</v>
      </c>
    </row>
    <row r="186" spans="1:8" ht="13" hidden="1">
      <c r="A186" s="2" t="s">
        <v>1117</v>
      </c>
      <c r="B186" s="272">
        <v>137</v>
      </c>
      <c r="C186" s="277" t="s">
        <v>56</v>
      </c>
      <c r="D186" s="157" t="s">
        <v>252</v>
      </c>
      <c r="E186" s="233" t="s">
        <v>1099</v>
      </c>
    </row>
    <row r="187" spans="1:8" ht="13" hidden="1">
      <c r="A187" s="2" t="s">
        <v>1117</v>
      </c>
      <c r="B187" s="272">
        <v>138</v>
      </c>
      <c r="C187" s="277" t="s">
        <v>63</v>
      </c>
      <c r="D187" s="157"/>
      <c r="E187" s="233" t="s">
        <v>1096</v>
      </c>
      <c r="G187" t="s">
        <v>501</v>
      </c>
    </row>
    <row r="188" spans="1:8" ht="13" hidden="1">
      <c r="A188" s="2" t="s">
        <v>1117</v>
      </c>
      <c r="B188" s="272">
        <v>139</v>
      </c>
      <c r="C188" s="277" t="s">
        <v>167</v>
      </c>
      <c r="D188" s="157"/>
      <c r="E188" s="233" t="s">
        <v>1085</v>
      </c>
      <c r="G188" t="s">
        <v>462</v>
      </c>
      <c r="H188" t="s">
        <v>1085</v>
      </c>
    </row>
    <row r="189" spans="1:8" ht="13" hidden="1">
      <c r="A189" s="2" t="s">
        <v>1117</v>
      </c>
      <c r="B189" s="272">
        <v>140</v>
      </c>
      <c r="C189" s="277" t="s">
        <v>76</v>
      </c>
      <c r="D189" s="157" t="s">
        <v>1140</v>
      </c>
      <c r="E189" s="233"/>
    </row>
    <row r="190" spans="1:8" ht="13" hidden="1">
      <c r="A190" s="2" t="s">
        <v>1117</v>
      </c>
      <c r="B190" s="274">
        <v>141</v>
      </c>
      <c r="C190" s="277" t="s">
        <v>76</v>
      </c>
      <c r="D190" s="157" t="s">
        <v>357</v>
      </c>
      <c r="E190" s="233" t="s">
        <v>1087</v>
      </c>
    </row>
    <row r="191" spans="1:8" ht="13" hidden="1">
      <c r="A191" s="2" t="s">
        <v>1117</v>
      </c>
      <c r="B191" s="272">
        <v>142</v>
      </c>
      <c r="C191" s="277" t="s">
        <v>167</v>
      </c>
      <c r="D191" s="157"/>
      <c r="E191" s="233" t="s">
        <v>1141</v>
      </c>
      <c r="G191" t="s">
        <v>1142</v>
      </c>
      <c r="H191" t="s">
        <v>1091</v>
      </c>
    </row>
    <row r="192" spans="1:8" ht="13" hidden="1">
      <c r="A192" s="2" t="s">
        <v>1117</v>
      </c>
      <c r="B192" s="272">
        <v>143</v>
      </c>
      <c r="C192" s="277" t="s">
        <v>63</v>
      </c>
      <c r="D192" s="157" t="s">
        <v>603</v>
      </c>
      <c r="E192" s="233" t="s">
        <v>1081</v>
      </c>
    </row>
    <row r="193" spans="1:9" ht="13" hidden="1">
      <c r="A193" s="2" t="s">
        <v>1117</v>
      </c>
      <c r="B193" s="274">
        <v>144</v>
      </c>
      <c r="C193" s="277" t="s">
        <v>56</v>
      </c>
      <c r="D193" s="157"/>
      <c r="E193" s="233"/>
      <c r="G193" t="s">
        <v>851</v>
      </c>
      <c r="H193" t="s">
        <v>1122</v>
      </c>
    </row>
    <row r="194" spans="1:9" ht="13" hidden="1">
      <c r="A194" s="2" t="s">
        <v>1117</v>
      </c>
      <c r="B194" s="272">
        <v>145</v>
      </c>
      <c r="C194" s="277" t="s">
        <v>48</v>
      </c>
      <c r="D194" s="157" t="s">
        <v>957</v>
      </c>
      <c r="E194" s="233" t="s">
        <v>1087</v>
      </c>
    </row>
    <row r="195" spans="1:9" ht="13">
      <c r="A195" s="2" t="s">
        <v>1117</v>
      </c>
      <c r="B195" s="272">
        <v>146</v>
      </c>
      <c r="C195" s="77" t="s">
        <v>41</v>
      </c>
      <c r="D195" s="157" t="s">
        <v>204</v>
      </c>
      <c r="E195" s="233" t="s">
        <v>1106</v>
      </c>
    </row>
    <row r="196" spans="1:9" ht="13" hidden="1">
      <c r="A196" s="2" t="s">
        <v>1117</v>
      </c>
      <c r="B196" s="272">
        <v>147</v>
      </c>
      <c r="C196" s="77" t="s">
        <v>35</v>
      </c>
      <c r="D196" s="157"/>
      <c r="E196" s="233"/>
      <c r="I196" t="s">
        <v>314</v>
      </c>
    </row>
    <row r="197" spans="1:9" ht="13" hidden="1">
      <c r="A197" s="2" t="s">
        <v>1117</v>
      </c>
      <c r="B197" s="272">
        <v>148</v>
      </c>
      <c r="C197" s="77" t="s">
        <v>28</v>
      </c>
      <c r="D197" s="157"/>
      <c r="E197" s="233"/>
      <c r="G197" t="s">
        <v>653</v>
      </c>
      <c r="H197" t="s">
        <v>1106</v>
      </c>
    </row>
    <row r="198" spans="1:9" ht="13" hidden="1">
      <c r="A198" s="2" t="s">
        <v>1117</v>
      </c>
      <c r="B198" s="272">
        <v>149</v>
      </c>
      <c r="C198" s="77" t="s">
        <v>22</v>
      </c>
      <c r="D198" s="157"/>
      <c r="E198" s="233"/>
      <c r="G198" t="s">
        <v>231</v>
      </c>
      <c r="H198" t="s">
        <v>1091</v>
      </c>
    </row>
    <row r="199" spans="1:9" ht="13" hidden="1">
      <c r="A199" s="2" t="s">
        <v>1117</v>
      </c>
      <c r="B199" s="272">
        <v>150</v>
      </c>
      <c r="C199" s="77" t="s">
        <v>15</v>
      </c>
      <c r="D199" s="157" t="s">
        <v>384</v>
      </c>
      <c r="E199" s="233" t="s">
        <v>1112</v>
      </c>
    </row>
    <row r="200" spans="1:9" ht="13" hidden="1">
      <c r="A200" s="2" t="s">
        <v>1117</v>
      </c>
      <c r="B200" s="274">
        <v>151</v>
      </c>
      <c r="C200" s="77" t="s">
        <v>35</v>
      </c>
      <c r="D200" s="157" t="s">
        <v>322</v>
      </c>
      <c r="E200" s="233" t="s">
        <v>1108</v>
      </c>
    </row>
    <row r="201" spans="1:9" ht="13" hidden="1">
      <c r="A201" s="2" t="s">
        <v>1117</v>
      </c>
      <c r="B201" s="272">
        <v>152</v>
      </c>
      <c r="C201" s="77" t="s">
        <v>167</v>
      </c>
      <c r="D201" s="157" t="s">
        <v>456</v>
      </c>
      <c r="E201" s="233" t="s">
        <v>1125</v>
      </c>
    </row>
    <row r="202" spans="1:9" ht="13" hidden="1">
      <c r="A202" s="2" t="s">
        <v>1143</v>
      </c>
      <c r="B202" s="274">
        <v>1</v>
      </c>
      <c r="C202" s="77" t="s">
        <v>165</v>
      </c>
      <c r="D202" s="157" t="s">
        <v>316</v>
      </c>
      <c r="E202" s="233" t="s">
        <v>1125</v>
      </c>
      <c r="I202" t="s">
        <v>1144</v>
      </c>
    </row>
    <row r="203" spans="1:9" ht="13" hidden="1">
      <c r="A203" s="2" t="s">
        <v>1143</v>
      </c>
      <c r="B203" s="272">
        <v>2</v>
      </c>
      <c r="C203" s="77" t="s">
        <v>167</v>
      </c>
      <c r="D203" s="157" t="s">
        <v>340</v>
      </c>
      <c r="E203" s="233" t="s">
        <v>1125</v>
      </c>
      <c r="I203" t="s">
        <v>1145</v>
      </c>
    </row>
    <row r="204" spans="1:9" ht="13" hidden="1">
      <c r="A204" s="2" t="s">
        <v>1143</v>
      </c>
      <c r="B204" s="274">
        <v>3</v>
      </c>
      <c r="C204" s="77" t="s">
        <v>76</v>
      </c>
      <c r="D204" s="157" t="s">
        <v>360</v>
      </c>
      <c r="E204" s="233" t="s">
        <v>1106</v>
      </c>
      <c r="I204" t="s">
        <v>1146</v>
      </c>
    </row>
    <row r="205" spans="1:9" ht="13" hidden="1">
      <c r="A205" s="2" t="s">
        <v>1143</v>
      </c>
      <c r="B205" s="272">
        <v>4</v>
      </c>
      <c r="C205" s="277" t="s">
        <v>1147</v>
      </c>
      <c r="D205" s="157" t="s">
        <v>378</v>
      </c>
      <c r="E205" s="233" t="s">
        <v>1108</v>
      </c>
    </row>
    <row r="206" spans="1:9" ht="13" hidden="1">
      <c r="A206" s="2" t="s">
        <v>1143</v>
      </c>
      <c r="B206" s="274">
        <v>5</v>
      </c>
      <c r="C206" s="277" t="s">
        <v>63</v>
      </c>
      <c r="D206" s="157" t="s">
        <v>294</v>
      </c>
      <c r="E206" s="233" t="s">
        <v>1106</v>
      </c>
    </row>
    <row r="207" spans="1:9" ht="13" hidden="1">
      <c r="A207" s="2" t="s">
        <v>1143</v>
      </c>
      <c r="B207" s="272">
        <v>6</v>
      </c>
      <c r="C207" s="277" t="s">
        <v>48</v>
      </c>
      <c r="D207" s="157" t="s">
        <v>274</v>
      </c>
      <c r="E207" s="233" t="s">
        <v>1099</v>
      </c>
    </row>
    <row r="208" spans="1:9" ht="13" hidden="1">
      <c r="A208" s="2" t="s">
        <v>1143</v>
      </c>
      <c r="B208" s="274">
        <v>7</v>
      </c>
      <c r="C208" s="277" t="s">
        <v>22</v>
      </c>
      <c r="D208" s="157" t="s">
        <v>234</v>
      </c>
      <c r="E208" s="233" t="s">
        <v>1106</v>
      </c>
    </row>
    <row r="209" spans="1:5" ht="13" hidden="1">
      <c r="A209" s="2" t="s">
        <v>1143</v>
      </c>
      <c r="B209" s="272">
        <v>8</v>
      </c>
      <c r="C209" s="277" t="s">
        <v>1148</v>
      </c>
      <c r="D209" s="157" t="s">
        <v>399</v>
      </c>
      <c r="E209" s="233" t="s">
        <v>1095</v>
      </c>
    </row>
    <row r="210" spans="1:5" ht="13">
      <c r="A210" s="2" t="s">
        <v>1143</v>
      </c>
      <c r="B210" s="274">
        <v>9</v>
      </c>
      <c r="C210" s="157" t="s">
        <v>41</v>
      </c>
      <c r="D210" s="157" t="s">
        <v>214</v>
      </c>
      <c r="E210" s="233" t="s">
        <v>1087</v>
      </c>
    </row>
    <row r="211" spans="1:5" ht="13" hidden="1">
      <c r="A211" s="2" t="s">
        <v>1143</v>
      </c>
      <c r="B211" s="272">
        <v>10</v>
      </c>
      <c r="C211" s="233" t="s">
        <v>56</v>
      </c>
      <c r="D211" s="157" t="s">
        <v>1149</v>
      </c>
      <c r="E211" s="233" t="s">
        <v>1096</v>
      </c>
    </row>
    <row r="212" spans="1:5" ht="13" hidden="1">
      <c r="A212" s="2" t="s">
        <v>1143</v>
      </c>
      <c r="B212" s="274">
        <v>11</v>
      </c>
      <c r="C212" s="157" t="s">
        <v>76</v>
      </c>
      <c r="D212" s="157" t="s">
        <v>481</v>
      </c>
      <c r="E212" s="233" t="s">
        <v>1125</v>
      </c>
    </row>
    <row r="213" spans="1:5" ht="13" hidden="1">
      <c r="A213" s="2" t="s">
        <v>1143</v>
      </c>
      <c r="B213" s="272">
        <v>12</v>
      </c>
      <c r="C213" s="157" t="s">
        <v>63</v>
      </c>
      <c r="D213" s="157" t="s">
        <v>295</v>
      </c>
      <c r="E213" s="233" t="s">
        <v>433</v>
      </c>
    </row>
    <row r="214" spans="1:5" ht="13" hidden="1">
      <c r="A214" s="2" t="s">
        <v>1143</v>
      </c>
      <c r="B214" s="274">
        <v>13</v>
      </c>
      <c r="C214" s="157" t="s">
        <v>165</v>
      </c>
      <c r="D214" s="157" t="s">
        <v>317</v>
      </c>
      <c r="E214" s="233" t="s">
        <v>1108</v>
      </c>
    </row>
    <row r="215" spans="1:5" ht="13">
      <c r="A215" s="2" t="s">
        <v>1143</v>
      </c>
      <c r="B215" s="272">
        <v>14</v>
      </c>
      <c r="C215" s="233" t="s">
        <v>41</v>
      </c>
      <c r="D215" s="157" t="s">
        <v>212</v>
      </c>
      <c r="E215" s="233" t="s">
        <v>1112</v>
      </c>
    </row>
    <row r="216" spans="1:5" ht="13" hidden="1">
      <c r="A216" s="2" t="s">
        <v>1143</v>
      </c>
      <c r="B216" s="274">
        <v>15</v>
      </c>
      <c r="C216" s="273" t="s">
        <v>167</v>
      </c>
      <c r="D216" s="157" t="s">
        <v>339</v>
      </c>
      <c r="E216" s="233" t="s">
        <v>1114</v>
      </c>
    </row>
    <row r="217" spans="1:5" ht="13" hidden="1">
      <c r="A217" s="2" t="s">
        <v>1143</v>
      </c>
      <c r="B217" s="272">
        <v>16</v>
      </c>
      <c r="C217" s="276" t="s">
        <v>1147</v>
      </c>
      <c r="D217" s="157" t="s">
        <v>377</v>
      </c>
      <c r="E217" s="233" t="s">
        <v>1107</v>
      </c>
    </row>
    <row r="218" spans="1:5" ht="13" hidden="1">
      <c r="A218" s="2" t="s">
        <v>1143</v>
      </c>
      <c r="B218" s="274">
        <v>17</v>
      </c>
      <c r="C218" s="276" t="s">
        <v>22</v>
      </c>
      <c r="D218" s="157" t="s">
        <v>236</v>
      </c>
      <c r="E218" s="233" t="s">
        <v>1099</v>
      </c>
    </row>
    <row r="219" spans="1:5" ht="13" hidden="1">
      <c r="A219" s="2" t="s">
        <v>1143</v>
      </c>
      <c r="B219" s="272">
        <v>18</v>
      </c>
      <c r="C219" s="276" t="s">
        <v>56</v>
      </c>
      <c r="D219" s="157" t="s">
        <v>255</v>
      </c>
      <c r="E219" s="233" t="s">
        <v>1095</v>
      </c>
    </row>
    <row r="220" spans="1:5" ht="13" hidden="1">
      <c r="A220" s="2" t="s">
        <v>1143</v>
      </c>
      <c r="B220" s="274">
        <v>19</v>
      </c>
      <c r="C220" s="276" t="s">
        <v>48</v>
      </c>
      <c r="D220" s="157" t="s">
        <v>279</v>
      </c>
      <c r="E220" s="233" t="s">
        <v>1115</v>
      </c>
    </row>
    <row r="221" spans="1:5" ht="13" hidden="1">
      <c r="A221" s="2" t="s">
        <v>1143</v>
      </c>
      <c r="B221" s="272">
        <v>20</v>
      </c>
      <c r="C221" s="276" t="s">
        <v>1148</v>
      </c>
      <c r="D221" s="157" t="s">
        <v>398</v>
      </c>
      <c r="E221" s="233" t="s">
        <v>1087</v>
      </c>
    </row>
    <row r="222" spans="1:5" ht="13" hidden="1">
      <c r="A222" s="2" t="s">
        <v>1143</v>
      </c>
      <c r="B222" s="274">
        <v>21</v>
      </c>
      <c r="C222" s="276" t="s">
        <v>1148</v>
      </c>
      <c r="D222" s="157" t="s">
        <v>401</v>
      </c>
      <c r="E222" s="233" t="s">
        <v>1082</v>
      </c>
    </row>
    <row r="223" spans="1:5" ht="13" hidden="1">
      <c r="A223" s="2" t="s">
        <v>1143</v>
      </c>
      <c r="B223" s="272">
        <v>22</v>
      </c>
      <c r="C223" s="273" t="s">
        <v>56</v>
      </c>
      <c r="D223" s="157" t="s">
        <v>257</v>
      </c>
      <c r="E223" s="233" t="s">
        <v>1078</v>
      </c>
    </row>
    <row r="224" spans="1:5" ht="13" hidden="1">
      <c r="A224" s="2" t="s">
        <v>1143</v>
      </c>
      <c r="B224" s="274">
        <v>23</v>
      </c>
      <c r="C224" s="157" t="s">
        <v>22</v>
      </c>
      <c r="D224" s="157" t="s">
        <v>1150</v>
      </c>
      <c r="E224" s="233" t="s">
        <v>1106</v>
      </c>
    </row>
    <row r="225" spans="1:9" ht="13" hidden="1">
      <c r="A225" s="2" t="s">
        <v>1143</v>
      </c>
      <c r="B225" s="272">
        <v>24</v>
      </c>
      <c r="C225" s="157" t="s">
        <v>63</v>
      </c>
      <c r="D225" s="157" t="s">
        <v>297</v>
      </c>
      <c r="E225" s="233" t="s">
        <v>1078</v>
      </c>
      <c r="I225" t="s">
        <v>1151</v>
      </c>
    </row>
    <row r="226" spans="1:9" ht="13">
      <c r="A226" s="2" t="s">
        <v>1143</v>
      </c>
      <c r="B226" s="274">
        <v>25</v>
      </c>
      <c r="C226" s="157" t="s">
        <v>41</v>
      </c>
      <c r="D226" s="157" t="s">
        <v>213</v>
      </c>
      <c r="E226" s="233" t="s">
        <v>433</v>
      </c>
    </row>
    <row r="227" spans="1:9" ht="13" hidden="1">
      <c r="A227" s="2" t="s">
        <v>1143</v>
      </c>
      <c r="B227" s="272">
        <v>26</v>
      </c>
      <c r="C227" s="233" t="s">
        <v>165</v>
      </c>
      <c r="D227" s="157" t="s">
        <v>320</v>
      </c>
      <c r="E227" s="233" t="s">
        <v>1099</v>
      </c>
    </row>
    <row r="228" spans="1:9" hidden="1">
      <c r="A228" s="2" t="s">
        <v>1143</v>
      </c>
      <c r="B228" s="297">
        <v>27</v>
      </c>
      <c r="C228" s="298" t="s">
        <v>63</v>
      </c>
      <c r="D228" s="155" t="s">
        <v>296</v>
      </c>
      <c r="E228" t="s">
        <v>1099</v>
      </c>
    </row>
    <row r="229" spans="1:9" hidden="1">
      <c r="A229" s="2" t="s">
        <v>1143</v>
      </c>
      <c r="B229" s="297">
        <v>28</v>
      </c>
      <c r="C229" s="298" t="s">
        <v>63</v>
      </c>
      <c r="D229" s="155" t="s">
        <v>298</v>
      </c>
      <c r="E229" t="s">
        <v>1108</v>
      </c>
    </row>
    <row r="230" spans="1:9" hidden="1">
      <c r="A230" s="2" t="s">
        <v>1143</v>
      </c>
      <c r="B230" s="297">
        <v>29</v>
      </c>
      <c r="C230" s="298" t="s">
        <v>165</v>
      </c>
      <c r="D230" s="155" t="s">
        <v>318</v>
      </c>
      <c r="E230" t="s">
        <v>1091</v>
      </c>
    </row>
    <row r="231" spans="1:9">
      <c r="A231" s="2" t="s">
        <v>1143</v>
      </c>
      <c r="B231" s="297">
        <v>30</v>
      </c>
      <c r="C231" s="298" t="s">
        <v>41</v>
      </c>
      <c r="D231" s="155" t="s">
        <v>216</v>
      </c>
      <c r="E231" t="s">
        <v>1106</v>
      </c>
    </row>
    <row r="232" spans="1:9" hidden="1">
      <c r="A232" s="2" t="s">
        <v>1143</v>
      </c>
      <c r="B232" s="297">
        <v>31</v>
      </c>
      <c r="C232" s="298" t="s">
        <v>22</v>
      </c>
      <c r="D232" s="155" t="s">
        <v>235</v>
      </c>
      <c r="E232" t="s">
        <v>1106</v>
      </c>
    </row>
    <row r="233" spans="1:9" hidden="1">
      <c r="A233" s="2" t="s">
        <v>1143</v>
      </c>
      <c r="B233" s="297">
        <v>32</v>
      </c>
      <c r="C233" s="298" t="s">
        <v>56</v>
      </c>
      <c r="D233" s="155" t="s">
        <v>258</v>
      </c>
      <c r="E233" t="s">
        <v>1081</v>
      </c>
    </row>
    <row r="234" spans="1:9">
      <c r="A234" s="2" t="s">
        <v>1143</v>
      </c>
      <c r="B234" s="297">
        <v>33</v>
      </c>
      <c r="C234" s="298" t="s">
        <v>41</v>
      </c>
      <c r="D234" s="155" t="s">
        <v>215</v>
      </c>
      <c r="E234" t="s">
        <v>1083</v>
      </c>
    </row>
    <row r="235" spans="1:9" hidden="1">
      <c r="A235" s="2" t="s">
        <v>1143</v>
      </c>
      <c r="B235" s="297">
        <v>34</v>
      </c>
      <c r="C235" s="298" t="s">
        <v>165</v>
      </c>
      <c r="D235" s="155" t="s">
        <v>321</v>
      </c>
      <c r="E235" t="s">
        <v>1115</v>
      </c>
    </row>
    <row r="236" spans="1:9" hidden="1">
      <c r="A236" s="2" t="s">
        <v>1152</v>
      </c>
      <c r="B236" s="297">
        <v>1</v>
      </c>
      <c r="C236" s="298" t="s">
        <v>28</v>
      </c>
      <c r="D236" s="155" t="s">
        <v>1153</v>
      </c>
      <c r="I236" t="s">
        <v>1154</v>
      </c>
    </row>
    <row r="237" spans="1:9" hidden="1">
      <c r="A237" s="2" t="s">
        <v>1152</v>
      </c>
      <c r="B237" s="297">
        <v>2</v>
      </c>
      <c r="C237" s="298" t="s">
        <v>28</v>
      </c>
      <c r="D237" s="155" t="s">
        <v>380</v>
      </c>
      <c r="I237" t="s">
        <v>1154</v>
      </c>
    </row>
    <row r="238" spans="1:9" hidden="1">
      <c r="A238" s="2" t="s">
        <v>1152</v>
      </c>
      <c r="B238" s="297">
        <v>3</v>
      </c>
      <c r="C238" s="298" t="s">
        <v>167</v>
      </c>
      <c r="D238" s="155" t="s">
        <v>341</v>
      </c>
      <c r="I238" t="s">
        <v>1155</v>
      </c>
    </row>
    <row r="239" spans="1:9" hidden="1">
      <c r="A239" s="2" t="s">
        <v>1152</v>
      </c>
      <c r="B239" s="297">
        <v>4</v>
      </c>
      <c r="C239" s="298" t="s">
        <v>167</v>
      </c>
      <c r="D239" s="155" t="s">
        <v>1156</v>
      </c>
      <c r="I239" t="s">
        <v>1155</v>
      </c>
    </row>
    <row r="240" spans="1:9" hidden="1">
      <c r="A240" s="2" t="s">
        <v>1152</v>
      </c>
      <c r="B240" s="297">
        <v>5</v>
      </c>
      <c r="C240" s="298" t="s">
        <v>76</v>
      </c>
      <c r="D240" s="155" t="s">
        <v>1157</v>
      </c>
      <c r="I240" t="s">
        <v>1158</v>
      </c>
    </row>
    <row r="241" spans="1:4" ht="13">
      <c r="A241"/>
      <c r="B241"/>
      <c r="C241"/>
      <c r="D241"/>
    </row>
    <row r="242" spans="1:4" ht="13">
      <c r="A242"/>
      <c r="B242"/>
      <c r="C242"/>
      <c r="D242"/>
    </row>
    <row r="243" spans="1:4" ht="13">
      <c r="A243"/>
      <c r="B243"/>
      <c r="C243"/>
      <c r="D243"/>
    </row>
    <row r="244" spans="1:4" ht="13">
      <c r="A244"/>
      <c r="B244"/>
      <c r="C244"/>
      <c r="D244"/>
    </row>
    <row r="245" spans="1:4" ht="13">
      <c r="A245"/>
      <c r="B245"/>
      <c r="C245"/>
      <c r="D245"/>
    </row>
    <row r="246" spans="1:4" ht="13">
      <c r="A246"/>
      <c r="B246"/>
      <c r="C246"/>
      <c r="D246"/>
    </row>
    <row r="247" spans="1:4" ht="13">
      <c r="A247"/>
      <c r="B247"/>
      <c r="C247"/>
      <c r="D247"/>
    </row>
  </sheetData>
  <autoFilter ref="A1:I240">
    <filterColumn colId="2">
      <filters>
        <filter val="Dark Side"/>
      </filters>
    </filterColumn>
  </autoFilter>
  <pageMargins left="0.75" right="0.75" top="1" bottom="1" header="0.5" footer="0.5"/>
  <pageSetup paperSize="9" orientation="portrait" horizontalDpi="4294967292" verticalDpi="4294967292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01"/>
  <sheetViews>
    <sheetView workbookViewId="0">
      <selection activeCell="F18" sqref="F18"/>
    </sheetView>
  </sheetViews>
  <sheetFormatPr baseColWidth="10" defaultColWidth="8.7109375" defaultRowHeight="13" x14ac:dyDescent="0"/>
  <cols>
    <col min="1" max="1" width="17.42578125" bestFit="1" customWidth="1"/>
    <col min="2" max="2" width="18.85546875" bestFit="1" customWidth="1"/>
    <col min="3" max="3" width="14.7109375" bestFit="1" customWidth="1"/>
    <col min="4" max="4" width="13.85546875" bestFit="1" customWidth="1"/>
    <col min="5" max="5" width="12.7109375" bestFit="1" customWidth="1"/>
    <col min="6" max="256" width="11" customWidth="1"/>
  </cols>
  <sheetData>
    <row r="1" spans="1:5" ht="15">
      <c r="A1" s="218" t="s">
        <v>182</v>
      </c>
      <c r="B1" s="218" t="s">
        <v>1159</v>
      </c>
      <c r="C1" s="218" t="s">
        <v>181</v>
      </c>
      <c r="D1" s="218" t="s">
        <v>1</v>
      </c>
      <c r="E1" s="218" t="s">
        <v>1160</v>
      </c>
    </row>
    <row r="2" spans="1:5">
      <c r="A2" t="s">
        <v>204</v>
      </c>
      <c r="B2" t="s">
        <v>429</v>
      </c>
      <c r="C2" t="s">
        <v>41</v>
      </c>
      <c r="D2" t="s">
        <v>1161</v>
      </c>
      <c r="E2" s="341">
        <v>40988.063333333332</v>
      </c>
    </row>
    <row r="3" spans="1:5">
      <c r="A3" t="s">
        <v>192</v>
      </c>
      <c r="B3" t="s">
        <v>430</v>
      </c>
      <c r="C3" t="s">
        <v>41</v>
      </c>
      <c r="D3" t="s">
        <v>1161</v>
      </c>
      <c r="E3" s="341">
        <v>40988.062291666669</v>
      </c>
    </row>
    <row r="4" spans="1:5">
      <c r="A4" t="s">
        <v>202</v>
      </c>
      <c r="B4" t="s">
        <v>754</v>
      </c>
      <c r="C4" t="s">
        <v>41</v>
      </c>
      <c r="D4" t="s">
        <v>1161</v>
      </c>
      <c r="E4" s="341">
        <v>40988.059189814812</v>
      </c>
    </row>
    <row r="5" spans="1:5">
      <c r="A5" t="s">
        <v>216</v>
      </c>
      <c r="B5" t="s">
        <v>429</v>
      </c>
      <c r="C5" t="s">
        <v>41</v>
      </c>
      <c r="D5" t="s">
        <v>1161</v>
      </c>
      <c r="E5" s="341">
        <v>41053.949583333335</v>
      </c>
    </row>
    <row r="6" spans="1:5">
      <c r="A6" t="s">
        <v>188</v>
      </c>
      <c r="B6" t="s">
        <v>1162</v>
      </c>
      <c r="C6" t="s">
        <v>41</v>
      </c>
      <c r="D6" t="s">
        <v>1161</v>
      </c>
      <c r="E6" s="341">
        <v>40988.060810185183</v>
      </c>
    </row>
    <row r="7" spans="1:5">
      <c r="A7" t="s">
        <v>215</v>
      </c>
      <c r="B7" t="s">
        <v>754</v>
      </c>
      <c r="C7" t="s">
        <v>41</v>
      </c>
      <c r="D7" t="s">
        <v>1161</v>
      </c>
      <c r="E7" s="341">
        <v>41053.957708333335</v>
      </c>
    </row>
    <row r="8" spans="1:5">
      <c r="A8" t="s">
        <v>190</v>
      </c>
      <c r="B8" t="s">
        <v>749</v>
      </c>
      <c r="C8" t="s">
        <v>41</v>
      </c>
      <c r="D8" t="s">
        <v>1161</v>
      </c>
      <c r="E8" s="341">
        <v>40988.060428240744</v>
      </c>
    </row>
    <row r="9" spans="1:5">
      <c r="A9" t="s">
        <v>212</v>
      </c>
      <c r="B9" t="s">
        <v>749</v>
      </c>
      <c r="C9" t="s">
        <v>41</v>
      </c>
      <c r="D9" t="s">
        <v>1161</v>
      </c>
      <c r="E9" s="341">
        <v>41053.931180555555</v>
      </c>
    </row>
    <row r="10" spans="1:5">
      <c r="A10" t="s">
        <v>207</v>
      </c>
      <c r="B10" t="s">
        <v>754</v>
      </c>
      <c r="C10" t="s">
        <v>41</v>
      </c>
      <c r="D10" t="s">
        <v>1161</v>
      </c>
      <c r="E10" s="341">
        <v>40988.062638888892</v>
      </c>
    </row>
    <row r="11" spans="1:5">
      <c r="A11" t="s">
        <v>205</v>
      </c>
      <c r="B11" t="s">
        <v>756</v>
      </c>
      <c r="C11" t="s">
        <v>41</v>
      </c>
      <c r="D11" t="s">
        <v>1161</v>
      </c>
      <c r="E11" s="341">
        <v>40988.063206018516</v>
      </c>
    </row>
    <row r="12" spans="1:5">
      <c r="A12" t="s">
        <v>194</v>
      </c>
      <c r="B12" t="s">
        <v>749</v>
      </c>
      <c r="C12" t="s">
        <v>41</v>
      </c>
      <c r="D12" t="s">
        <v>1161</v>
      </c>
      <c r="E12" s="341">
        <v>40988.062141203707</v>
      </c>
    </row>
    <row r="13" spans="1:5">
      <c r="A13" t="s">
        <v>196</v>
      </c>
      <c r="B13" t="s">
        <v>429</v>
      </c>
      <c r="C13" t="s">
        <v>41</v>
      </c>
      <c r="D13" t="s">
        <v>1161</v>
      </c>
      <c r="E13" s="341">
        <v>40987.149293981478</v>
      </c>
    </row>
    <row r="14" spans="1:5">
      <c r="A14" t="s">
        <v>208</v>
      </c>
      <c r="B14" t="s">
        <v>430</v>
      </c>
      <c r="C14" t="s">
        <v>41</v>
      </c>
      <c r="D14" t="s">
        <v>1161</v>
      </c>
      <c r="E14" s="341">
        <v>40988.061851851853</v>
      </c>
    </row>
    <row r="15" spans="1:5">
      <c r="A15" t="s">
        <v>184</v>
      </c>
      <c r="B15" t="s">
        <v>1163</v>
      </c>
      <c r="C15" t="s">
        <v>41</v>
      </c>
      <c r="D15" t="s">
        <v>1161</v>
      </c>
      <c r="E15" s="341">
        <v>40987.148888888885</v>
      </c>
    </row>
    <row r="16" spans="1:5">
      <c r="A16" t="s">
        <v>186</v>
      </c>
      <c r="B16" t="s">
        <v>425</v>
      </c>
      <c r="C16" t="s">
        <v>41</v>
      </c>
      <c r="D16" t="s">
        <v>1161</v>
      </c>
      <c r="E16" s="341">
        <v>40988.062002314815</v>
      </c>
    </row>
    <row r="17" spans="1:5">
      <c r="A17" t="s">
        <v>214</v>
      </c>
      <c r="B17" t="s">
        <v>1163</v>
      </c>
      <c r="C17" t="s">
        <v>41</v>
      </c>
      <c r="D17" t="s">
        <v>1161</v>
      </c>
      <c r="E17" s="341">
        <v>41053.924953703703</v>
      </c>
    </row>
    <row r="18" spans="1:5">
      <c r="A18" t="s">
        <v>213</v>
      </c>
      <c r="B18" t="s">
        <v>1164</v>
      </c>
      <c r="C18" t="s">
        <v>41</v>
      </c>
      <c r="D18" t="s">
        <v>1161</v>
      </c>
      <c r="E18" s="341">
        <v>41053.945173611108</v>
      </c>
    </row>
    <row r="19" spans="1:5">
      <c r="A19" t="s">
        <v>211</v>
      </c>
      <c r="B19" t="s">
        <v>756</v>
      </c>
      <c r="C19" t="s">
        <v>41</v>
      </c>
      <c r="D19" t="s">
        <v>1161</v>
      </c>
      <c r="E19" s="341">
        <v>40988.061562499999</v>
      </c>
    </row>
    <row r="20" spans="1:5">
      <c r="A20" t="s">
        <v>210</v>
      </c>
      <c r="B20" t="s">
        <v>1165</v>
      </c>
      <c r="C20" t="s">
        <v>41</v>
      </c>
      <c r="D20" t="s">
        <v>1161</v>
      </c>
      <c r="E20" s="341">
        <v>40988.062465277777</v>
      </c>
    </row>
    <row r="21" spans="1:5">
      <c r="A21" t="s">
        <v>198</v>
      </c>
      <c r="B21" t="s">
        <v>751</v>
      </c>
      <c r="C21" t="s">
        <v>41</v>
      </c>
      <c r="D21" t="s">
        <v>1161</v>
      </c>
      <c r="E21" s="341">
        <v>40987.148993055554</v>
      </c>
    </row>
    <row r="22" spans="1:5">
      <c r="A22" t="s">
        <v>235</v>
      </c>
      <c r="B22" t="s">
        <v>429</v>
      </c>
      <c r="C22" t="s">
        <v>22</v>
      </c>
      <c r="D22" t="s">
        <v>20</v>
      </c>
      <c r="E22" s="341">
        <v>41053.952916666669</v>
      </c>
    </row>
    <row r="23" spans="1:5">
      <c r="A23" t="s">
        <v>224</v>
      </c>
      <c r="B23" t="s">
        <v>752</v>
      </c>
      <c r="C23" t="s">
        <v>22</v>
      </c>
      <c r="D23" t="s">
        <v>20</v>
      </c>
      <c r="E23" s="341">
        <v>40987.476412037038</v>
      </c>
    </row>
    <row r="24" spans="1:5">
      <c r="A24" t="s">
        <v>228</v>
      </c>
      <c r="B24" t="s">
        <v>426</v>
      </c>
      <c r="C24" t="s">
        <v>22</v>
      </c>
      <c r="D24" t="s">
        <v>20</v>
      </c>
      <c r="E24" s="341">
        <v>40988.444826388892</v>
      </c>
    </row>
    <row r="25" spans="1:5">
      <c r="A25" t="s">
        <v>218</v>
      </c>
      <c r="B25" t="s">
        <v>430</v>
      </c>
      <c r="C25" t="s">
        <v>22</v>
      </c>
      <c r="D25" t="s">
        <v>20</v>
      </c>
      <c r="E25" s="341">
        <v>40988.4453587963</v>
      </c>
    </row>
    <row r="26" spans="1:5">
      <c r="A26" t="s">
        <v>232</v>
      </c>
      <c r="B26" t="s">
        <v>1163</v>
      </c>
      <c r="C26" t="s">
        <v>22</v>
      </c>
      <c r="D26" t="s">
        <v>20</v>
      </c>
      <c r="E26" s="341">
        <v>40988.446076388886</v>
      </c>
    </row>
    <row r="27" spans="1:5">
      <c r="A27" t="s">
        <v>225</v>
      </c>
      <c r="B27" t="s">
        <v>752</v>
      </c>
      <c r="C27" t="s">
        <v>22</v>
      </c>
      <c r="D27" t="s">
        <v>20</v>
      </c>
      <c r="E27" s="341">
        <v>40987.474814814814</v>
      </c>
    </row>
    <row r="28" spans="1:5">
      <c r="A28" t="s">
        <v>233</v>
      </c>
      <c r="B28" t="s">
        <v>1164</v>
      </c>
      <c r="C28" t="s">
        <v>22</v>
      </c>
      <c r="D28" t="s">
        <v>20</v>
      </c>
      <c r="E28" s="341">
        <v>40988.442743055559</v>
      </c>
    </row>
    <row r="29" spans="1:5">
      <c r="A29" t="s">
        <v>227</v>
      </c>
      <c r="B29" t="s">
        <v>427</v>
      </c>
      <c r="C29" t="s">
        <v>22</v>
      </c>
      <c r="D29" t="s">
        <v>20</v>
      </c>
      <c r="E29" s="341">
        <v>40988.433692129627</v>
      </c>
    </row>
    <row r="30" spans="1:5">
      <c r="A30" t="s">
        <v>219</v>
      </c>
      <c r="B30" t="s">
        <v>749</v>
      </c>
      <c r="C30" t="s">
        <v>22</v>
      </c>
      <c r="D30" t="s">
        <v>20</v>
      </c>
      <c r="E30" s="341">
        <v>40987.475266203706</v>
      </c>
    </row>
    <row r="31" spans="1:5">
      <c r="A31" t="s">
        <v>217</v>
      </c>
      <c r="B31" t="s">
        <v>748</v>
      </c>
      <c r="C31" t="s">
        <v>22</v>
      </c>
      <c r="D31" t="s">
        <v>20</v>
      </c>
      <c r="E31" s="341">
        <v>40988.439826388887</v>
      </c>
    </row>
    <row r="32" spans="1:5">
      <c r="A32" t="s">
        <v>220</v>
      </c>
      <c r="B32" t="s">
        <v>754</v>
      </c>
      <c r="C32" t="s">
        <v>22</v>
      </c>
      <c r="D32" t="s">
        <v>20</v>
      </c>
      <c r="E32" s="341">
        <v>40988.437141203707</v>
      </c>
    </row>
    <row r="33" spans="1:5">
      <c r="A33" t="s">
        <v>237</v>
      </c>
      <c r="B33" t="s">
        <v>426</v>
      </c>
      <c r="C33" t="s">
        <v>22</v>
      </c>
      <c r="D33" t="s">
        <v>20</v>
      </c>
      <c r="E33" s="341">
        <v>40988.44363425926</v>
      </c>
    </row>
    <row r="34" spans="1:5">
      <c r="A34" t="s">
        <v>229</v>
      </c>
      <c r="B34" t="s">
        <v>748</v>
      </c>
      <c r="C34" t="s">
        <v>22</v>
      </c>
      <c r="D34" t="s">
        <v>20</v>
      </c>
      <c r="E34" s="341">
        <v>40987.473749999997</v>
      </c>
    </row>
    <row r="35" spans="1:5">
      <c r="A35" t="s">
        <v>223</v>
      </c>
      <c r="B35" t="s">
        <v>756</v>
      </c>
      <c r="C35" t="s">
        <v>22</v>
      </c>
      <c r="D35" t="s">
        <v>20</v>
      </c>
      <c r="E35" s="341">
        <v>40988.444571759261</v>
      </c>
    </row>
    <row r="36" spans="1:5">
      <c r="A36" t="s">
        <v>230</v>
      </c>
      <c r="B36" t="s">
        <v>755</v>
      </c>
      <c r="C36" t="s">
        <v>22</v>
      </c>
      <c r="D36" t="s">
        <v>20</v>
      </c>
      <c r="E36" s="341">
        <v>40988.444432870368</v>
      </c>
    </row>
    <row r="37" spans="1:5">
      <c r="A37" t="s">
        <v>453</v>
      </c>
      <c r="B37" t="s">
        <v>429</v>
      </c>
      <c r="C37" t="s">
        <v>22</v>
      </c>
      <c r="D37" t="s">
        <v>20</v>
      </c>
      <c r="E37" s="341">
        <v>41053.941111111111</v>
      </c>
    </row>
    <row r="38" spans="1:5">
      <c r="A38" t="s">
        <v>234</v>
      </c>
      <c r="B38" t="s">
        <v>429</v>
      </c>
      <c r="C38" t="s">
        <v>22</v>
      </c>
      <c r="D38" t="s">
        <v>20</v>
      </c>
      <c r="E38" s="341">
        <v>41053.921956018516</v>
      </c>
    </row>
    <row r="39" spans="1:5">
      <c r="A39" t="s">
        <v>222</v>
      </c>
      <c r="B39" t="s">
        <v>425</v>
      </c>
      <c r="C39" t="s">
        <v>22</v>
      </c>
      <c r="D39" t="s">
        <v>20</v>
      </c>
      <c r="E39" s="341">
        <v>40988.440775462965</v>
      </c>
    </row>
    <row r="40" spans="1:5">
      <c r="A40" t="s">
        <v>236</v>
      </c>
      <c r="B40" t="s">
        <v>431</v>
      </c>
      <c r="C40" t="s">
        <v>22</v>
      </c>
      <c r="D40" t="s">
        <v>20</v>
      </c>
      <c r="E40" s="341">
        <v>41053.93546296296</v>
      </c>
    </row>
    <row r="41" spans="1:5">
      <c r="A41" t="s">
        <v>226</v>
      </c>
      <c r="B41" t="s">
        <v>1165</v>
      </c>
      <c r="C41" t="s">
        <v>22</v>
      </c>
      <c r="D41" t="s">
        <v>20</v>
      </c>
      <c r="E41" s="341">
        <v>40987.475694444445</v>
      </c>
    </row>
    <row r="42" spans="1:5">
      <c r="A42" t="s">
        <v>239</v>
      </c>
      <c r="B42" t="s">
        <v>755</v>
      </c>
      <c r="C42" t="s">
        <v>56</v>
      </c>
      <c r="D42" t="s">
        <v>1166</v>
      </c>
      <c r="E42" s="341">
        <v>40988.655706018515</v>
      </c>
    </row>
    <row r="43" spans="1:5">
      <c r="A43" t="s">
        <v>254</v>
      </c>
      <c r="B43" t="s">
        <v>752</v>
      </c>
      <c r="C43" t="s">
        <v>56</v>
      </c>
      <c r="D43" t="s">
        <v>1166</v>
      </c>
      <c r="E43" s="341">
        <v>40988.655127314814</v>
      </c>
    </row>
    <row r="44" spans="1:5">
      <c r="A44" t="s">
        <v>591</v>
      </c>
      <c r="B44" t="s">
        <v>1164</v>
      </c>
      <c r="C44" t="s">
        <v>56</v>
      </c>
      <c r="D44" t="s">
        <v>1166</v>
      </c>
      <c r="E44" s="341">
        <v>40987.006620370368</v>
      </c>
    </row>
    <row r="45" spans="1:5">
      <c r="A45" t="s">
        <v>256</v>
      </c>
      <c r="B45" t="s">
        <v>425</v>
      </c>
      <c r="C45" t="s">
        <v>56</v>
      </c>
      <c r="D45" t="s">
        <v>1166</v>
      </c>
      <c r="E45" s="341">
        <v>41053.925821759258</v>
      </c>
    </row>
    <row r="46" spans="1:5">
      <c r="A46" t="s">
        <v>245</v>
      </c>
      <c r="B46" t="s">
        <v>431</v>
      </c>
      <c r="C46" t="s">
        <v>56</v>
      </c>
      <c r="D46" t="s">
        <v>1166</v>
      </c>
      <c r="E46" s="341">
        <v>40988.657222222224</v>
      </c>
    </row>
    <row r="47" spans="1:5">
      <c r="A47" t="s">
        <v>253</v>
      </c>
      <c r="B47" t="s">
        <v>1164</v>
      </c>
      <c r="C47" t="s">
        <v>56</v>
      </c>
      <c r="D47" t="s">
        <v>1166</v>
      </c>
      <c r="E47" s="341">
        <v>40988.656377314815</v>
      </c>
    </row>
    <row r="48" spans="1:5">
      <c r="A48" t="s">
        <v>255</v>
      </c>
      <c r="B48" t="s">
        <v>756</v>
      </c>
      <c r="C48" t="s">
        <v>56</v>
      </c>
      <c r="D48" t="s">
        <v>1166</v>
      </c>
      <c r="E48" s="341">
        <v>41053.936006944445</v>
      </c>
    </row>
    <row r="49" spans="1:5">
      <c r="A49" t="s">
        <v>243</v>
      </c>
      <c r="B49" t="s">
        <v>1163</v>
      </c>
      <c r="C49" t="s">
        <v>56</v>
      </c>
      <c r="D49" t="s">
        <v>1166</v>
      </c>
      <c r="E49" s="341">
        <v>40988.653993055559</v>
      </c>
    </row>
    <row r="50" spans="1:5">
      <c r="A50" t="s">
        <v>241</v>
      </c>
      <c r="B50" t="s">
        <v>755</v>
      </c>
      <c r="C50" t="s">
        <v>56</v>
      </c>
      <c r="D50" t="s">
        <v>1166</v>
      </c>
      <c r="E50" s="341">
        <v>40988.655497685184</v>
      </c>
    </row>
    <row r="51" spans="1:5">
      <c r="A51" t="s">
        <v>257</v>
      </c>
      <c r="B51" t="s">
        <v>751</v>
      </c>
      <c r="C51" t="s">
        <v>56</v>
      </c>
      <c r="D51" t="s">
        <v>1166</v>
      </c>
      <c r="E51" s="341">
        <v>41053.939409722225</v>
      </c>
    </row>
    <row r="52" spans="1:5">
      <c r="A52" t="s">
        <v>251</v>
      </c>
      <c r="B52" t="s">
        <v>756</v>
      </c>
      <c r="C52" t="s">
        <v>56</v>
      </c>
      <c r="D52" t="s">
        <v>1166</v>
      </c>
      <c r="E52" s="341">
        <v>40988.657870370371</v>
      </c>
    </row>
    <row r="53" spans="1:5">
      <c r="A53" t="s">
        <v>240</v>
      </c>
      <c r="B53" t="s">
        <v>754</v>
      </c>
      <c r="C53" t="s">
        <v>56</v>
      </c>
      <c r="D53" t="s">
        <v>1166</v>
      </c>
      <c r="E53" s="341">
        <v>40987.004374999997</v>
      </c>
    </row>
    <row r="54" spans="1:5">
      <c r="A54" t="s">
        <v>247</v>
      </c>
      <c r="B54" t="s">
        <v>1163</v>
      </c>
      <c r="C54" t="s">
        <v>56</v>
      </c>
      <c r="D54" t="s">
        <v>1166</v>
      </c>
      <c r="E54" s="341">
        <v>40988.654467592591</v>
      </c>
    </row>
    <row r="55" spans="1:5">
      <c r="A55" t="s">
        <v>249</v>
      </c>
      <c r="B55" t="s">
        <v>756</v>
      </c>
      <c r="C55" t="s">
        <v>56</v>
      </c>
      <c r="D55" t="s">
        <v>1166</v>
      </c>
      <c r="E55" s="341">
        <v>40987.006157407406</v>
      </c>
    </row>
    <row r="56" spans="1:5">
      <c r="A56" t="s">
        <v>242</v>
      </c>
      <c r="B56" t="s">
        <v>430</v>
      </c>
      <c r="C56" t="s">
        <v>56</v>
      </c>
      <c r="D56" t="s">
        <v>1166</v>
      </c>
      <c r="E56" s="341">
        <v>40987.005682870367</v>
      </c>
    </row>
    <row r="57" spans="1:5">
      <c r="A57" t="s">
        <v>244</v>
      </c>
      <c r="B57" t="s">
        <v>430</v>
      </c>
      <c r="C57" t="s">
        <v>56</v>
      </c>
      <c r="D57" t="s">
        <v>1166</v>
      </c>
      <c r="E57" s="341">
        <v>40988.658101851855</v>
      </c>
    </row>
    <row r="58" spans="1:5">
      <c r="A58" t="s">
        <v>252</v>
      </c>
      <c r="B58" t="s">
        <v>431</v>
      </c>
      <c r="C58" t="s">
        <v>56</v>
      </c>
      <c r="D58" t="s">
        <v>1166</v>
      </c>
      <c r="E58" s="341">
        <v>40988.657708333332</v>
      </c>
    </row>
    <row r="59" spans="1:5">
      <c r="A59" t="s">
        <v>246</v>
      </c>
      <c r="B59" t="s">
        <v>431</v>
      </c>
      <c r="C59" t="s">
        <v>56</v>
      </c>
      <c r="D59" t="s">
        <v>1166</v>
      </c>
      <c r="E59" s="341">
        <v>40987.004884259259</v>
      </c>
    </row>
    <row r="60" spans="1:5">
      <c r="A60" t="s">
        <v>258</v>
      </c>
      <c r="B60" t="s">
        <v>1165</v>
      </c>
      <c r="C60" t="s">
        <v>56</v>
      </c>
      <c r="D60" t="s">
        <v>1166</v>
      </c>
      <c r="E60" s="341">
        <v>41053.953275462962</v>
      </c>
    </row>
    <row r="61" spans="1:5">
      <c r="A61" t="s">
        <v>238</v>
      </c>
      <c r="B61" t="s">
        <v>1164</v>
      </c>
      <c r="C61" t="s">
        <v>56</v>
      </c>
      <c r="D61" t="s">
        <v>1166</v>
      </c>
      <c r="E61" s="341">
        <v>40988.656828703701</v>
      </c>
    </row>
    <row r="62" spans="1:5">
      <c r="A62" t="s">
        <v>277</v>
      </c>
      <c r="B62" t="s">
        <v>428</v>
      </c>
      <c r="C62" t="s">
        <v>48</v>
      </c>
      <c r="D62" t="s">
        <v>1167</v>
      </c>
      <c r="E62" s="341">
        <v>40988.011030092595</v>
      </c>
    </row>
    <row r="63" spans="1:5">
      <c r="A63" t="s">
        <v>267</v>
      </c>
      <c r="B63" t="s">
        <v>427</v>
      </c>
      <c r="C63" t="s">
        <v>48</v>
      </c>
      <c r="D63" t="s">
        <v>1167</v>
      </c>
      <c r="E63" s="341">
        <v>40987.950740740744</v>
      </c>
    </row>
    <row r="64" spans="1:5">
      <c r="A64" t="s">
        <v>278</v>
      </c>
      <c r="B64" t="s">
        <v>754</v>
      </c>
      <c r="C64" t="s">
        <v>48</v>
      </c>
      <c r="D64" t="s">
        <v>1167</v>
      </c>
      <c r="E64" s="341">
        <v>40987.980902777781</v>
      </c>
    </row>
    <row r="65" spans="1:5">
      <c r="A65" t="s">
        <v>265</v>
      </c>
      <c r="B65" t="s">
        <v>756</v>
      </c>
      <c r="C65" t="s">
        <v>48</v>
      </c>
      <c r="D65" t="s">
        <v>1167</v>
      </c>
      <c r="E65" s="341">
        <v>40986.997291666667</v>
      </c>
    </row>
    <row r="66" spans="1:5">
      <c r="A66" t="s">
        <v>262</v>
      </c>
      <c r="B66" t="s">
        <v>431</v>
      </c>
      <c r="C66" t="s">
        <v>48</v>
      </c>
      <c r="D66" t="s">
        <v>1167</v>
      </c>
      <c r="E66" s="341">
        <v>40986.998807870368</v>
      </c>
    </row>
    <row r="67" spans="1:5">
      <c r="A67" t="s">
        <v>275</v>
      </c>
      <c r="B67" t="s">
        <v>1164</v>
      </c>
      <c r="C67" t="s">
        <v>48</v>
      </c>
      <c r="D67" t="s">
        <v>1167</v>
      </c>
      <c r="E67" s="341">
        <v>40987.962881944448</v>
      </c>
    </row>
    <row r="68" spans="1:5">
      <c r="A68" t="s">
        <v>273</v>
      </c>
      <c r="B68" t="s">
        <v>428</v>
      </c>
      <c r="C68" t="s">
        <v>48</v>
      </c>
      <c r="D68" t="s">
        <v>1167</v>
      </c>
      <c r="E68" s="341">
        <v>40988.002025462964</v>
      </c>
    </row>
    <row r="69" spans="1:5">
      <c r="A69" t="s">
        <v>261</v>
      </c>
      <c r="B69" t="s">
        <v>751</v>
      </c>
      <c r="C69" t="s">
        <v>48</v>
      </c>
      <c r="D69" t="s">
        <v>1167</v>
      </c>
      <c r="E69" s="341">
        <v>40987.966608796298</v>
      </c>
    </row>
    <row r="70" spans="1:5">
      <c r="A70" t="s">
        <v>274</v>
      </c>
      <c r="B70" t="s">
        <v>431</v>
      </c>
      <c r="C70" t="s">
        <v>48</v>
      </c>
      <c r="D70" t="s">
        <v>1167</v>
      </c>
      <c r="E70" s="341">
        <v>41053.919814814813</v>
      </c>
    </row>
    <row r="71" spans="1:5">
      <c r="A71" t="s">
        <v>260</v>
      </c>
      <c r="B71" t="s">
        <v>754</v>
      </c>
      <c r="C71" t="s">
        <v>48</v>
      </c>
      <c r="D71" t="s">
        <v>1167</v>
      </c>
      <c r="E71" s="341">
        <v>40987.955196759256</v>
      </c>
    </row>
    <row r="72" spans="1:5">
      <c r="A72" t="s">
        <v>276</v>
      </c>
      <c r="B72" t="s">
        <v>425</v>
      </c>
      <c r="C72" t="s">
        <v>48</v>
      </c>
      <c r="D72" t="s">
        <v>1167</v>
      </c>
      <c r="E72" s="341">
        <v>40987.990243055552</v>
      </c>
    </row>
    <row r="73" spans="1:5">
      <c r="A73" t="s">
        <v>270</v>
      </c>
      <c r="B73" t="s">
        <v>1163</v>
      </c>
      <c r="C73" t="s">
        <v>48</v>
      </c>
      <c r="D73" t="s">
        <v>1167</v>
      </c>
      <c r="E73" s="341">
        <v>40986.99962962963</v>
      </c>
    </row>
    <row r="74" spans="1:5">
      <c r="A74" t="s">
        <v>266</v>
      </c>
      <c r="B74" t="s">
        <v>751</v>
      </c>
      <c r="C74" t="s">
        <v>48</v>
      </c>
      <c r="D74" t="s">
        <v>1167</v>
      </c>
      <c r="E74" s="341">
        <v>40986.999236111114</v>
      </c>
    </row>
    <row r="75" spans="1:5">
      <c r="A75" t="s">
        <v>279</v>
      </c>
      <c r="B75" t="s">
        <v>1162</v>
      </c>
      <c r="C75" t="s">
        <v>48</v>
      </c>
      <c r="D75" t="s">
        <v>1167</v>
      </c>
      <c r="E75" s="341">
        <v>41053.936597222222</v>
      </c>
    </row>
    <row r="76" spans="1:5">
      <c r="A76" t="s">
        <v>268</v>
      </c>
      <c r="B76" t="s">
        <v>748</v>
      </c>
      <c r="C76" t="s">
        <v>48</v>
      </c>
      <c r="D76" t="s">
        <v>1167</v>
      </c>
      <c r="E76" s="341">
        <v>40987.930636574078</v>
      </c>
    </row>
    <row r="77" spans="1:5">
      <c r="A77" t="s">
        <v>269</v>
      </c>
      <c r="B77" t="s">
        <v>1163</v>
      </c>
      <c r="C77" t="s">
        <v>48</v>
      </c>
      <c r="D77" t="s">
        <v>1167</v>
      </c>
      <c r="E77" s="341">
        <v>40988.026446759257</v>
      </c>
    </row>
    <row r="78" spans="1:5">
      <c r="A78" t="s">
        <v>272</v>
      </c>
      <c r="B78" t="s">
        <v>1164</v>
      </c>
      <c r="C78" t="s">
        <v>48</v>
      </c>
      <c r="D78" t="s">
        <v>1167</v>
      </c>
      <c r="E78" s="341">
        <v>40987.99490740741</v>
      </c>
    </row>
    <row r="79" spans="1:5">
      <c r="A79" t="s">
        <v>263</v>
      </c>
      <c r="B79" t="s">
        <v>756</v>
      </c>
      <c r="C79" t="s">
        <v>48</v>
      </c>
      <c r="D79" t="s">
        <v>1167</v>
      </c>
      <c r="E79" s="341">
        <v>40986.997766203705</v>
      </c>
    </row>
    <row r="80" spans="1:5">
      <c r="A80" t="s">
        <v>259</v>
      </c>
      <c r="B80" t="s">
        <v>431</v>
      </c>
      <c r="C80" t="s">
        <v>48</v>
      </c>
      <c r="D80" t="s">
        <v>1167</v>
      </c>
      <c r="E80" s="341">
        <v>40987.923090277778</v>
      </c>
    </row>
    <row r="81" spans="1:5">
      <c r="A81" t="s">
        <v>264</v>
      </c>
      <c r="B81" t="s">
        <v>425</v>
      </c>
      <c r="C81" t="s">
        <v>48</v>
      </c>
      <c r="D81" t="s">
        <v>1167</v>
      </c>
      <c r="E81" s="341">
        <v>40987.950578703705</v>
      </c>
    </row>
    <row r="82" spans="1:5">
      <c r="A82" t="s">
        <v>297</v>
      </c>
      <c r="B82" t="s">
        <v>751</v>
      </c>
      <c r="C82" t="s">
        <v>63</v>
      </c>
      <c r="D82" t="s">
        <v>1168</v>
      </c>
      <c r="E82" s="341">
        <v>41053.941770833335</v>
      </c>
    </row>
    <row r="83" spans="1:5">
      <c r="A83" t="s">
        <v>284</v>
      </c>
      <c r="B83" t="s">
        <v>431</v>
      </c>
      <c r="C83" t="s">
        <v>63</v>
      </c>
      <c r="D83" t="s">
        <v>1168</v>
      </c>
      <c r="E83" s="341">
        <v>40988.414826388886</v>
      </c>
    </row>
    <row r="84" spans="1:5">
      <c r="A84" t="s">
        <v>285</v>
      </c>
      <c r="B84" t="s">
        <v>425</v>
      </c>
      <c r="C84" t="s">
        <v>63</v>
      </c>
      <c r="D84" t="s">
        <v>1168</v>
      </c>
      <c r="E84" s="341">
        <v>40987.027499999997</v>
      </c>
    </row>
    <row r="85" spans="1:5">
      <c r="A85" t="s">
        <v>296</v>
      </c>
      <c r="B85" t="s">
        <v>431</v>
      </c>
      <c r="C85" t="s">
        <v>63</v>
      </c>
      <c r="D85" t="s">
        <v>1168</v>
      </c>
      <c r="E85" s="341">
        <v>41053.948368055557</v>
      </c>
    </row>
    <row r="86" spans="1:5">
      <c r="A86" t="s">
        <v>287</v>
      </c>
      <c r="B86" t="s">
        <v>1163</v>
      </c>
      <c r="C86" t="s">
        <v>63</v>
      </c>
      <c r="D86" t="s">
        <v>1168</v>
      </c>
      <c r="E86" s="341">
        <v>40987.027731481481</v>
      </c>
    </row>
    <row r="87" spans="1:5">
      <c r="A87" t="s">
        <v>289</v>
      </c>
      <c r="B87" t="s">
        <v>425</v>
      </c>
      <c r="C87" t="s">
        <v>63</v>
      </c>
      <c r="D87" t="s">
        <v>1168</v>
      </c>
      <c r="E87" s="341">
        <v>40988.41306712963</v>
      </c>
    </row>
    <row r="88" spans="1:5">
      <c r="A88" t="s">
        <v>280</v>
      </c>
      <c r="B88" t="s">
        <v>748</v>
      </c>
      <c r="C88" t="s">
        <v>63</v>
      </c>
      <c r="D88" t="s">
        <v>1168</v>
      </c>
      <c r="E88" s="341">
        <v>40987.027118055557</v>
      </c>
    </row>
    <row r="89" spans="1:5">
      <c r="A89" t="s">
        <v>293</v>
      </c>
      <c r="B89" t="s">
        <v>1163</v>
      </c>
      <c r="C89" t="s">
        <v>63</v>
      </c>
      <c r="D89" t="s">
        <v>1168</v>
      </c>
      <c r="E89" s="341">
        <v>40987.027326388888</v>
      </c>
    </row>
    <row r="90" spans="1:5">
      <c r="A90" t="s">
        <v>283</v>
      </c>
      <c r="B90" t="s">
        <v>756</v>
      </c>
      <c r="C90" t="s">
        <v>63</v>
      </c>
      <c r="D90" t="s">
        <v>1168</v>
      </c>
      <c r="E90" s="341">
        <v>40987.026747685188</v>
      </c>
    </row>
    <row r="91" spans="1:5">
      <c r="A91" t="s">
        <v>299</v>
      </c>
      <c r="B91" t="s">
        <v>1165</v>
      </c>
      <c r="C91" t="s">
        <v>63</v>
      </c>
      <c r="D91" t="s">
        <v>1168</v>
      </c>
      <c r="E91" s="341">
        <v>40988.414618055554</v>
      </c>
    </row>
    <row r="92" spans="1:5">
      <c r="A92" t="s">
        <v>294</v>
      </c>
      <c r="B92" t="s">
        <v>429</v>
      </c>
      <c r="C92" t="s">
        <v>63</v>
      </c>
      <c r="D92" t="s">
        <v>1168</v>
      </c>
      <c r="E92" s="341">
        <v>41053.916481481479</v>
      </c>
    </row>
    <row r="93" spans="1:5">
      <c r="A93" t="s">
        <v>286</v>
      </c>
      <c r="B93" t="s">
        <v>755</v>
      </c>
      <c r="C93" t="s">
        <v>63</v>
      </c>
      <c r="D93" t="s">
        <v>1168</v>
      </c>
      <c r="E93" s="341">
        <v>40988.416238425925</v>
      </c>
    </row>
    <row r="94" spans="1:5">
      <c r="A94" t="s">
        <v>298</v>
      </c>
      <c r="B94" t="s">
        <v>428</v>
      </c>
      <c r="C94" t="s">
        <v>63</v>
      </c>
      <c r="D94" t="s">
        <v>1168</v>
      </c>
      <c r="E94" s="341">
        <v>41053.948541666665</v>
      </c>
    </row>
    <row r="95" spans="1:5">
      <c r="A95" t="s">
        <v>290</v>
      </c>
      <c r="B95" t="s">
        <v>427</v>
      </c>
      <c r="C95" t="s">
        <v>63</v>
      </c>
      <c r="D95" t="s">
        <v>1168</v>
      </c>
      <c r="E95" s="341">
        <v>40988.413472222222</v>
      </c>
    </row>
    <row r="96" spans="1:5">
      <c r="A96" t="s">
        <v>281</v>
      </c>
      <c r="B96" t="s">
        <v>754</v>
      </c>
      <c r="C96" t="s">
        <v>63</v>
      </c>
      <c r="D96" t="s">
        <v>1168</v>
      </c>
      <c r="E96" s="341">
        <v>40988.415682870371</v>
      </c>
    </row>
    <row r="97" spans="1:5">
      <c r="A97" t="s">
        <v>282</v>
      </c>
      <c r="B97" t="s">
        <v>431</v>
      </c>
      <c r="C97" t="s">
        <v>63</v>
      </c>
      <c r="D97" t="s">
        <v>1168</v>
      </c>
      <c r="E97" s="341">
        <v>40988.41511574074</v>
      </c>
    </row>
    <row r="98" spans="1:5">
      <c r="A98" t="s">
        <v>1169</v>
      </c>
      <c r="B98" t="s">
        <v>756</v>
      </c>
      <c r="C98" t="s">
        <v>63</v>
      </c>
      <c r="D98" t="s">
        <v>1168</v>
      </c>
      <c r="E98" s="341">
        <v>40988.41605324074</v>
      </c>
    </row>
    <row r="99" spans="1:5">
      <c r="A99" t="s">
        <v>288</v>
      </c>
      <c r="B99" t="s">
        <v>754</v>
      </c>
      <c r="C99" t="s">
        <v>63</v>
      </c>
      <c r="D99" t="s">
        <v>1168</v>
      </c>
      <c r="E99" s="341">
        <v>40988.415879629632</v>
      </c>
    </row>
    <row r="100" spans="1:5">
      <c r="A100" t="s">
        <v>295</v>
      </c>
      <c r="B100" t="s">
        <v>1164</v>
      </c>
      <c r="C100" t="s">
        <v>63</v>
      </c>
      <c r="D100" t="s">
        <v>1168</v>
      </c>
      <c r="E100" s="341">
        <v>41053.927534722221</v>
      </c>
    </row>
    <row r="101" spans="1:5">
      <c r="A101" t="s">
        <v>292</v>
      </c>
      <c r="B101" t="s">
        <v>429</v>
      </c>
      <c r="C101" t="s">
        <v>63</v>
      </c>
      <c r="D101" t="s">
        <v>1168</v>
      </c>
      <c r="E101" s="341">
        <v>40988.413761574076</v>
      </c>
    </row>
    <row r="102" spans="1:5">
      <c r="A102" t="s">
        <v>320</v>
      </c>
      <c r="B102" t="s">
        <v>431</v>
      </c>
      <c r="C102" t="s">
        <v>165</v>
      </c>
      <c r="D102" t="s">
        <v>33</v>
      </c>
      <c r="E102" s="341">
        <v>41053.945173611108</v>
      </c>
    </row>
    <row r="103" spans="1:5">
      <c r="A103" t="s">
        <v>321</v>
      </c>
      <c r="B103" t="s">
        <v>1162</v>
      </c>
      <c r="C103" t="s">
        <v>165</v>
      </c>
      <c r="D103" t="s">
        <v>33</v>
      </c>
      <c r="E103" s="341">
        <v>41053.957708333335</v>
      </c>
    </row>
    <row r="104" spans="1:5">
      <c r="A104" t="s">
        <v>307</v>
      </c>
      <c r="B104" t="s">
        <v>752</v>
      </c>
      <c r="C104" t="s">
        <v>165</v>
      </c>
      <c r="D104" t="s">
        <v>33</v>
      </c>
      <c r="E104" s="341">
        <v>40989.038437499999</v>
      </c>
    </row>
    <row r="105" spans="1:5">
      <c r="A105" t="s">
        <v>302</v>
      </c>
      <c r="B105" t="s">
        <v>748</v>
      </c>
      <c r="C105" t="s">
        <v>165</v>
      </c>
      <c r="D105" t="s">
        <v>33</v>
      </c>
      <c r="E105" s="341">
        <v>40987.872233796297</v>
      </c>
    </row>
    <row r="106" spans="1:5">
      <c r="A106" t="s">
        <v>322</v>
      </c>
      <c r="B106" t="s">
        <v>428</v>
      </c>
      <c r="C106" t="s">
        <v>165</v>
      </c>
      <c r="D106" t="s">
        <v>33</v>
      </c>
      <c r="E106" s="341">
        <v>40989.045486111114</v>
      </c>
    </row>
    <row r="107" spans="1:5">
      <c r="A107" t="s">
        <v>318</v>
      </c>
      <c r="B107" t="s">
        <v>748</v>
      </c>
      <c r="C107" t="s">
        <v>165</v>
      </c>
      <c r="D107" t="s">
        <v>33</v>
      </c>
      <c r="E107" s="341">
        <v>41053.948541666665</v>
      </c>
    </row>
    <row r="108" spans="1:5">
      <c r="A108" t="s">
        <v>316</v>
      </c>
      <c r="B108" t="s">
        <v>1162</v>
      </c>
      <c r="C108" t="s">
        <v>165</v>
      </c>
      <c r="D108" t="s">
        <v>33</v>
      </c>
      <c r="E108" s="341">
        <v>41053.909525462965</v>
      </c>
    </row>
    <row r="109" spans="1:5">
      <c r="A109" t="s">
        <v>317</v>
      </c>
      <c r="B109" t="s">
        <v>428</v>
      </c>
      <c r="C109" t="s">
        <v>165</v>
      </c>
      <c r="D109" t="s">
        <v>33</v>
      </c>
      <c r="E109" s="341">
        <v>41053.927534722221</v>
      </c>
    </row>
    <row r="110" spans="1:5">
      <c r="A110" t="s">
        <v>311</v>
      </c>
      <c r="B110" t="s">
        <v>431</v>
      </c>
      <c r="C110" t="s">
        <v>165</v>
      </c>
      <c r="D110" t="s">
        <v>33</v>
      </c>
      <c r="E110" s="341">
        <v>40989.044340277775</v>
      </c>
    </row>
    <row r="111" spans="1:5">
      <c r="A111" t="s">
        <v>301</v>
      </c>
      <c r="B111" t="s">
        <v>748</v>
      </c>
      <c r="C111" t="s">
        <v>165</v>
      </c>
      <c r="D111" t="s">
        <v>33</v>
      </c>
      <c r="E111" s="341">
        <v>40989.035717592589</v>
      </c>
    </row>
    <row r="112" spans="1:5">
      <c r="A112" t="s">
        <v>300</v>
      </c>
      <c r="B112" t="s">
        <v>748</v>
      </c>
      <c r="C112" t="s">
        <v>165</v>
      </c>
      <c r="D112" t="s">
        <v>33</v>
      </c>
      <c r="E112" s="341">
        <v>40987.870034722226</v>
      </c>
    </row>
    <row r="113" spans="1:5">
      <c r="A113" t="s">
        <v>308</v>
      </c>
      <c r="B113" t="s">
        <v>427</v>
      </c>
      <c r="C113" t="s">
        <v>165</v>
      </c>
      <c r="D113" t="s">
        <v>33</v>
      </c>
      <c r="E113" s="341">
        <v>40989.037372685183</v>
      </c>
    </row>
    <row r="114" spans="1:5">
      <c r="A114" t="s">
        <v>303</v>
      </c>
      <c r="B114" t="s">
        <v>755</v>
      </c>
      <c r="C114" t="s">
        <v>165</v>
      </c>
      <c r="D114" t="s">
        <v>33</v>
      </c>
      <c r="E114" s="341">
        <v>40989.037048611113</v>
      </c>
    </row>
    <row r="115" spans="1:5">
      <c r="A115" t="s">
        <v>315</v>
      </c>
      <c r="B115" t="s">
        <v>756</v>
      </c>
      <c r="C115" t="s">
        <v>165</v>
      </c>
      <c r="D115" t="s">
        <v>33</v>
      </c>
      <c r="E115" s="341">
        <v>40989.042858796296</v>
      </c>
    </row>
    <row r="116" spans="1:5">
      <c r="A116" t="s">
        <v>306</v>
      </c>
      <c r="B116" t="s">
        <v>428</v>
      </c>
      <c r="C116" t="s">
        <v>165</v>
      </c>
      <c r="D116" t="s">
        <v>33</v>
      </c>
      <c r="E116" s="341">
        <v>40987.87158564815</v>
      </c>
    </row>
    <row r="117" spans="1:5">
      <c r="A117" t="s">
        <v>309</v>
      </c>
      <c r="B117" t="s">
        <v>425</v>
      </c>
      <c r="C117" t="s">
        <v>165</v>
      </c>
      <c r="D117" t="s">
        <v>33</v>
      </c>
      <c r="E117" s="341">
        <v>40989.040729166663</v>
      </c>
    </row>
    <row r="118" spans="1:5">
      <c r="A118" t="s">
        <v>319</v>
      </c>
      <c r="B118" t="s">
        <v>430</v>
      </c>
      <c r="C118" t="s">
        <v>165</v>
      </c>
      <c r="D118" t="s">
        <v>33</v>
      </c>
      <c r="E118" s="341">
        <v>40989.044016203705</v>
      </c>
    </row>
    <row r="119" spans="1:5">
      <c r="A119" t="s">
        <v>305</v>
      </c>
      <c r="B119" t="s">
        <v>428</v>
      </c>
      <c r="C119" t="s">
        <v>165</v>
      </c>
      <c r="D119" t="s">
        <v>33</v>
      </c>
      <c r="E119" s="341">
        <v>40989.03496527778</v>
      </c>
    </row>
    <row r="120" spans="1:5">
      <c r="A120" t="s">
        <v>304</v>
      </c>
      <c r="B120" t="s">
        <v>428</v>
      </c>
      <c r="C120" t="s">
        <v>165</v>
      </c>
      <c r="D120" t="s">
        <v>33</v>
      </c>
      <c r="E120" s="341">
        <v>40987.87054398148</v>
      </c>
    </row>
    <row r="121" spans="1:5">
      <c r="A121" t="s">
        <v>310</v>
      </c>
      <c r="B121" t="s">
        <v>752</v>
      </c>
      <c r="C121" t="s">
        <v>165</v>
      </c>
      <c r="D121" t="s">
        <v>33</v>
      </c>
      <c r="E121" s="341">
        <v>40989.039247685185</v>
      </c>
    </row>
    <row r="122" spans="1:5">
      <c r="A122" t="s">
        <v>341</v>
      </c>
      <c r="B122" t="s">
        <v>749</v>
      </c>
      <c r="C122" t="s">
        <v>1170</v>
      </c>
      <c r="D122" t="s">
        <v>1171</v>
      </c>
      <c r="E122" s="341">
        <v>41052.921469907407</v>
      </c>
    </row>
    <row r="123" spans="1:5">
      <c r="A123" t="s">
        <v>326</v>
      </c>
      <c r="B123" t="s">
        <v>1164</v>
      </c>
      <c r="C123" t="s">
        <v>1170</v>
      </c>
      <c r="D123" t="s">
        <v>1171</v>
      </c>
      <c r="E123" s="341">
        <v>40989.598333333335</v>
      </c>
    </row>
    <row r="124" spans="1:5">
      <c r="A124" t="s">
        <v>335</v>
      </c>
      <c r="B124" t="s">
        <v>431</v>
      </c>
      <c r="C124" t="s">
        <v>1170</v>
      </c>
      <c r="D124" t="s">
        <v>1171</v>
      </c>
      <c r="E124" s="341">
        <v>40989.59847222222</v>
      </c>
    </row>
    <row r="125" spans="1:5">
      <c r="A125" t="s">
        <v>331</v>
      </c>
      <c r="B125" t="s">
        <v>1165</v>
      </c>
      <c r="C125" t="s">
        <v>1170</v>
      </c>
      <c r="D125" t="s">
        <v>1171</v>
      </c>
      <c r="E125" s="341">
        <v>40987.412881944445</v>
      </c>
    </row>
    <row r="126" spans="1:5">
      <c r="A126" t="s">
        <v>330</v>
      </c>
      <c r="B126" t="s">
        <v>751</v>
      </c>
      <c r="C126" t="s">
        <v>1170</v>
      </c>
      <c r="D126" t="s">
        <v>1171</v>
      </c>
      <c r="E126" s="341">
        <v>40989.59820601852</v>
      </c>
    </row>
    <row r="127" spans="1:5">
      <c r="A127" t="s">
        <v>465</v>
      </c>
      <c r="B127" t="s">
        <v>430</v>
      </c>
      <c r="C127" t="s">
        <v>1170</v>
      </c>
      <c r="D127" t="s">
        <v>1171</v>
      </c>
      <c r="E127" s="341">
        <v>40989.598611111112</v>
      </c>
    </row>
    <row r="128" spans="1:5">
      <c r="A128" t="s">
        <v>334</v>
      </c>
      <c r="B128" t="s">
        <v>755</v>
      </c>
      <c r="C128" t="s">
        <v>1170</v>
      </c>
      <c r="D128" t="s">
        <v>1171</v>
      </c>
      <c r="E128" s="341">
        <v>40987.412349537037</v>
      </c>
    </row>
    <row r="129" spans="1:5">
      <c r="A129" t="s">
        <v>337</v>
      </c>
      <c r="B129" t="s">
        <v>754</v>
      </c>
      <c r="C129" t="s">
        <v>1170</v>
      </c>
      <c r="D129" t="s">
        <v>1171</v>
      </c>
      <c r="E129" s="341">
        <v>40989.59946759259</v>
      </c>
    </row>
    <row r="130" spans="1:5">
      <c r="A130" t="s">
        <v>323</v>
      </c>
      <c r="B130" t="s">
        <v>1163</v>
      </c>
      <c r="C130" t="s">
        <v>1170</v>
      </c>
      <c r="D130" t="s">
        <v>1171</v>
      </c>
      <c r="E130" s="341">
        <v>40987.412175925929</v>
      </c>
    </row>
    <row r="131" spans="1:5">
      <c r="A131" t="s">
        <v>456</v>
      </c>
      <c r="B131" t="s">
        <v>427</v>
      </c>
      <c r="C131" t="s">
        <v>1170</v>
      </c>
      <c r="D131" t="s">
        <v>1171</v>
      </c>
      <c r="E131" s="341">
        <v>40989.600266203706</v>
      </c>
    </row>
    <row r="132" spans="1:5">
      <c r="A132" t="s">
        <v>333</v>
      </c>
      <c r="B132" t="s">
        <v>756</v>
      </c>
      <c r="C132" t="s">
        <v>1170</v>
      </c>
      <c r="D132" t="s">
        <v>1171</v>
      </c>
      <c r="E132" s="341">
        <v>40989.597893518519</v>
      </c>
    </row>
    <row r="133" spans="1:5">
      <c r="A133" t="s">
        <v>328</v>
      </c>
      <c r="B133" t="s">
        <v>1165</v>
      </c>
      <c r="C133" t="s">
        <v>1170</v>
      </c>
      <c r="D133" t="s">
        <v>1171</v>
      </c>
      <c r="E133" s="341">
        <v>40989.598912037036</v>
      </c>
    </row>
    <row r="134" spans="1:5">
      <c r="A134" t="s">
        <v>336</v>
      </c>
      <c r="B134" t="s">
        <v>1162</v>
      </c>
      <c r="C134" t="s">
        <v>1170</v>
      </c>
      <c r="D134" t="s">
        <v>1171</v>
      </c>
      <c r="E134" s="341">
        <v>40989.598749999997</v>
      </c>
    </row>
    <row r="135" spans="1:5">
      <c r="A135" t="s">
        <v>312</v>
      </c>
      <c r="B135" t="s">
        <v>427</v>
      </c>
      <c r="C135" t="s">
        <v>1170</v>
      </c>
      <c r="D135" t="s">
        <v>1171</v>
      </c>
      <c r="E135" s="341">
        <v>41052.921226851853</v>
      </c>
    </row>
    <row r="136" spans="1:5">
      <c r="A136" t="s">
        <v>340</v>
      </c>
      <c r="B136" t="s">
        <v>427</v>
      </c>
      <c r="C136" t="s">
        <v>1170</v>
      </c>
      <c r="D136" t="s">
        <v>1171</v>
      </c>
      <c r="E136" s="341">
        <v>41053.913854166669</v>
      </c>
    </row>
    <row r="137" spans="1:5">
      <c r="A137" t="s">
        <v>324</v>
      </c>
      <c r="B137" t="s">
        <v>427</v>
      </c>
      <c r="C137" t="s">
        <v>1170</v>
      </c>
      <c r="D137" t="s">
        <v>1171</v>
      </c>
      <c r="E137" s="341">
        <v>40989.599062499998</v>
      </c>
    </row>
    <row r="138" spans="1:5">
      <c r="A138" t="s">
        <v>339</v>
      </c>
      <c r="B138" t="s">
        <v>752</v>
      </c>
      <c r="C138" t="s">
        <v>1170</v>
      </c>
      <c r="D138" t="s">
        <v>1171</v>
      </c>
      <c r="E138" s="341">
        <v>41053.93236111111</v>
      </c>
    </row>
    <row r="139" spans="1:5">
      <c r="A139" t="s">
        <v>332</v>
      </c>
      <c r="B139" t="s">
        <v>428</v>
      </c>
      <c r="C139" t="s">
        <v>1170</v>
      </c>
      <c r="D139" t="s">
        <v>1171</v>
      </c>
      <c r="E139" s="341">
        <v>40989.598055555558</v>
      </c>
    </row>
    <row r="140" spans="1:5">
      <c r="A140" t="s">
        <v>329</v>
      </c>
      <c r="B140" t="s">
        <v>425</v>
      </c>
      <c r="C140" t="s">
        <v>1170</v>
      </c>
      <c r="D140" t="s">
        <v>1171</v>
      </c>
      <c r="E140" s="341">
        <v>40989.597534722219</v>
      </c>
    </row>
    <row r="141" spans="1:5">
      <c r="A141" t="s">
        <v>325</v>
      </c>
      <c r="B141" t="s">
        <v>426</v>
      </c>
      <c r="C141" t="s">
        <v>1170</v>
      </c>
      <c r="D141" t="s">
        <v>1171</v>
      </c>
      <c r="E141" s="341">
        <v>40987.412534722222</v>
      </c>
    </row>
    <row r="142" spans="1:5">
      <c r="A142" t="s">
        <v>343</v>
      </c>
      <c r="B142" t="s">
        <v>751</v>
      </c>
      <c r="C142" t="s">
        <v>76</v>
      </c>
      <c r="D142" t="s">
        <v>1172</v>
      </c>
      <c r="E142" s="341">
        <v>40987.476481481484</v>
      </c>
    </row>
    <row r="143" spans="1:5">
      <c r="A143" t="s">
        <v>346</v>
      </c>
      <c r="B143" t="s">
        <v>429</v>
      </c>
      <c r="C143" t="s">
        <v>76</v>
      </c>
      <c r="D143" t="s">
        <v>1172</v>
      </c>
      <c r="E143" s="341">
        <v>40989.631527777776</v>
      </c>
    </row>
    <row r="144" spans="1:5">
      <c r="A144" t="s">
        <v>358</v>
      </c>
      <c r="B144" t="s">
        <v>755</v>
      </c>
      <c r="C144" t="s">
        <v>76</v>
      </c>
      <c r="D144" t="s">
        <v>1172</v>
      </c>
      <c r="E144" s="341">
        <v>40989.632152777776</v>
      </c>
    </row>
    <row r="145" spans="1:5">
      <c r="A145" t="s">
        <v>360</v>
      </c>
      <c r="B145" t="s">
        <v>429</v>
      </c>
      <c r="C145" t="s">
        <v>76</v>
      </c>
      <c r="D145" t="s">
        <v>1172</v>
      </c>
      <c r="E145" s="341">
        <v>41053.914733796293</v>
      </c>
    </row>
    <row r="146" spans="1:5">
      <c r="A146" t="s">
        <v>1173</v>
      </c>
      <c r="B146" t="s">
        <v>429</v>
      </c>
      <c r="C146" t="s">
        <v>76</v>
      </c>
      <c r="D146" t="s">
        <v>1172</v>
      </c>
      <c r="E146" s="341">
        <v>40989.635023148148</v>
      </c>
    </row>
    <row r="147" spans="1:5">
      <c r="A147" t="s">
        <v>361</v>
      </c>
      <c r="B147" t="s">
        <v>427</v>
      </c>
      <c r="C147" t="s">
        <v>76</v>
      </c>
      <c r="D147" t="s">
        <v>1172</v>
      </c>
      <c r="E147" s="341">
        <v>41053.926307870373</v>
      </c>
    </row>
    <row r="148" spans="1:5">
      <c r="A148" t="s">
        <v>347</v>
      </c>
      <c r="B148" t="s">
        <v>1165</v>
      </c>
      <c r="C148" t="s">
        <v>76</v>
      </c>
      <c r="D148" t="s">
        <v>1172</v>
      </c>
      <c r="E148" s="341">
        <v>40987.475925925923</v>
      </c>
    </row>
    <row r="149" spans="1:5">
      <c r="A149" t="s">
        <v>342</v>
      </c>
      <c r="B149" t="s">
        <v>754</v>
      </c>
      <c r="C149" t="s">
        <v>76</v>
      </c>
      <c r="D149" t="s">
        <v>1172</v>
      </c>
      <c r="E149" s="341">
        <v>40987.477418981478</v>
      </c>
    </row>
    <row r="150" spans="1:5">
      <c r="A150" t="s">
        <v>348</v>
      </c>
      <c r="B150" t="s">
        <v>751</v>
      </c>
      <c r="C150" t="s">
        <v>76</v>
      </c>
      <c r="D150" t="s">
        <v>1172</v>
      </c>
      <c r="E150" s="341">
        <v>40987.481620370374</v>
      </c>
    </row>
    <row r="151" spans="1:5">
      <c r="A151" t="s">
        <v>344</v>
      </c>
      <c r="B151" t="s">
        <v>755</v>
      </c>
      <c r="C151" t="s">
        <v>76</v>
      </c>
      <c r="D151" t="s">
        <v>1172</v>
      </c>
      <c r="E151" s="341">
        <v>40989.630671296298</v>
      </c>
    </row>
    <row r="152" spans="1:5">
      <c r="A152" t="s">
        <v>349</v>
      </c>
      <c r="B152" t="s">
        <v>748</v>
      </c>
      <c r="C152" t="s">
        <v>76</v>
      </c>
      <c r="D152" t="s">
        <v>1172</v>
      </c>
      <c r="E152" s="341">
        <v>40989.631898148145</v>
      </c>
    </row>
    <row r="153" spans="1:5">
      <c r="A153" t="s">
        <v>353</v>
      </c>
      <c r="B153" t="s">
        <v>756</v>
      </c>
      <c r="C153" t="s">
        <v>76</v>
      </c>
      <c r="D153" t="s">
        <v>1172</v>
      </c>
      <c r="E153" s="341">
        <v>40989.634108796294</v>
      </c>
    </row>
    <row r="154" spans="1:5">
      <c r="A154" t="s">
        <v>345</v>
      </c>
      <c r="B154" t="s">
        <v>426</v>
      </c>
      <c r="C154" t="s">
        <v>76</v>
      </c>
      <c r="D154" t="s">
        <v>1172</v>
      </c>
      <c r="E154" s="341">
        <v>40989.630949074075</v>
      </c>
    </row>
    <row r="155" spans="1:5">
      <c r="A155" t="s">
        <v>359</v>
      </c>
      <c r="B155" t="s">
        <v>429</v>
      </c>
      <c r="C155" t="s">
        <v>76</v>
      </c>
      <c r="D155" t="s">
        <v>1172</v>
      </c>
      <c r="E155" s="341">
        <v>40989.633483796293</v>
      </c>
    </row>
    <row r="156" spans="1:5">
      <c r="A156" t="s">
        <v>351</v>
      </c>
      <c r="B156" t="s">
        <v>430</v>
      </c>
      <c r="C156" t="s">
        <v>76</v>
      </c>
      <c r="D156" t="s">
        <v>1172</v>
      </c>
      <c r="E156" s="341">
        <v>40987.481099537035</v>
      </c>
    </row>
    <row r="157" spans="1:5">
      <c r="A157" t="s">
        <v>354</v>
      </c>
      <c r="B157" t="s">
        <v>749</v>
      </c>
      <c r="C157" t="s">
        <v>76</v>
      </c>
      <c r="D157" t="s">
        <v>1172</v>
      </c>
      <c r="E157" s="341">
        <v>40989.633148148147</v>
      </c>
    </row>
    <row r="158" spans="1:5">
      <c r="A158" t="s">
        <v>357</v>
      </c>
      <c r="B158" t="s">
        <v>1163</v>
      </c>
      <c r="C158" t="s">
        <v>76</v>
      </c>
      <c r="D158" t="s">
        <v>1172</v>
      </c>
      <c r="E158" s="341">
        <v>40989.635254629633</v>
      </c>
    </row>
    <row r="159" spans="1:5">
      <c r="A159" t="s">
        <v>314</v>
      </c>
      <c r="B159" t="s">
        <v>431</v>
      </c>
      <c r="C159" t="s">
        <v>76</v>
      </c>
      <c r="D159" t="s">
        <v>1172</v>
      </c>
      <c r="E159" s="341">
        <v>41052.924513888887</v>
      </c>
    </row>
    <row r="160" spans="1:5">
      <c r="A160" t="s">
        <v>355</v>
      </c>
      <c r="B160" t="s">
        <v>749</v>
      </c>
      <c r="C160" t="s">
        <v>76</v>
      </c>
      <c r="D160" t="s">
        <v>1172</v>
      </c>
      <c r="E160" s="341">
        <v>40989.631273148145</v>
      </c>
    </row>
    <row r="161" spans="1:5">
      <c r="A161" t="s">
        <v>356</v>
      </c>
      <c r="B161" t="s">
        <v>752</v>
      </c>
      <c r="C161" t="s">
        <v>76</v>
      </c>
      <c r="D161" t="s">
        <v>1172</v>
      </c>
      <c r="E161" s="341">
        <v>40989.632581018515</v>
      </c>
    </row>
    <row r="162" spans="1:5">
      <c r="A162" t="s">
        <v>365</v>
      </c>
      <c r="B162" t="s">
        <v>1165</v>
      </c>
      <c r="C162" t="s">
        <v>164</v>
      </c>
      <c r="D162" t="s">
        <v>164</v>
      </c>
      <c r="E162" s="341">
        <v>40988.820428240739</v>
      </c>
    </row>
    <row r="163" spans="1:5">
      <c r="A163" t="s">
        <v>379</v>
      </c>
      <c r="B163" t="s">
        <v>1164</v>
      </c>
      <c r="C163" t="s">
        <v>164</v>
      </c>
      <c r="D163" t="s">
        <v>164</v>
      </c>
      <c r="E163" s="341">
        <v>40988.819687499999</v>
      </c>
    </row>
    <row r="164" spans="1:5">
      <c r="A164" t="s">
        <v>369</v>
      </c>
      <c r="B164" t="s">
        <v>752</v>
      </c>
      <c r="C164" t="s">
        <v>164</v>
      </c>
      <c r="D164" t="s">
        <v>164</v>
      </c>
      <c r="E164" s="341">
        <v>40988.817615740743</v>
      </c>
    </row>
    <row r="165" spans="1:5">
      <c r="A165" t="s">
        <v>378</v>
      </c>
      <c r="B165" t="s">
        <v>428</v>
      </c>
      <c r="C165" t="s">
        <v>164</v>
      </c>
      <c r="D165" t="s">
        <v>164</v>
      </c>
      <c r="E165" s="341">
        <v>41053.915717592594</v>
      </c>
    </row>
    <row r="166" spans="1:5">
      <c r="A166" t="s">
        <v>362</v>
      </c>
      <c r="B166" t="s">
        <v>751</v>
      </c>
      <c r="C166" t="s">
        <v>164</v>
      </c>
      <c r="D166" t="s">
        <v>164</v>
      </c>
      <c r="E166" s="341">
        <v>40988.818379629629</v>
      </c>
    </row>
    <row r="167" spans="1:5">
      <c r="A167" t="s">
        <v>373</v>
      </c>
      <c r="B167" t="s">
        <v>749</v>
      </c>
      <c r="C167" t="s">
        <v>164</v>
      </c>
      <c r="D167" t="s">
        <v>164</v>
      </c>
      <c r="E167" s="341">
        <v>40987.77416666667</v>
      </c>
    </row>
    <row r="168" spans="1:5">
      <c r="A168" t="s">
        <v>375</v>
      </c>
      <c r="B168" t="s">
        <v>428</v>
      </c>
      <c r="C168" t="s">
        <v>164</v>
      </c>
      <c r="D168" t="s">
        <v>164</v>
      </c>
      <c r="E168" s="341">
        <v>40988.818842592591</v>
      </c>
    </row>
    <row r="169" spans="1:5">
      <c r="A169" t="s">
        <v>372</v>
      </c>
      <c r="B169" t="s">
        <v>1164</v>
      </c>
      <c r="C169" t="s">
        <v>164</v>
      </c>
      <c r="D169" t="s">
        <v>164</v>
      </c>
      <c r="E169" s="341">
        <v>40987.7731712963</v>
      </c>
    </row>
    <row r="170" spans="1:5">
      <c r="A170" t="s">
        <v>370</v>
      </c>
      <c r="B170" t="s">
        <v>756</v>
      </c>
      <c r="C170" t="s">
        <v>164</v>
      </c>
      <c r="D170" t="s">
        <v>164</v>
      </c>
      <c r="E170" s="341">
        <v>40988.85261574074</v>
      </c>
    </row>
    <row r="171" spans="1:5">
      <c r="A171" t="s">
        <v>380</v>
      </c>
      <c r="B171" t="s">
        <v>430</v>
      </c>
      <c r="C171" t="s">
        <v>164</v>
      </c>
      <c r="D171" t="s">
        <v>164</v>
      </c>
      <c r="E171" s="341">
        <v>41052.233472222222</v>
      </c>
    </row>
    <row r="172" spans="1:5">
      <c r="A172" t="s">
        <v>376</v>
      </c>
      <c r="B172" t="s">
        <v>1164</v>
      </c>
      <c r="C172" t="s">
        <v>164</v>
      </c>
      <c r="D172" t="s">
        <v>164</v>
      </c>
      <c r="E172" s="341">
        <v>40987.773611111108</v>
      </c>
    </row>
    <row r="173" spans="1:5">
      <c r="A173" t="s">
        <v>366</v>
      </c>
      <c r="B173" t="s">
        <v>1165</v>
      </c>
      <c r="C173" t="s">
        <v>164</v>
      </c>
      <c r="D173" t="s">
        <v>164</v>
      </c>
      <c r="E173" s="341">
        <v>40988.823692129627</v>
      </c>
    </row>
    <row r="174" spans="1:5">
      <c r="A174" t="s">
        <v>367</v>
      </c>
      <c r="B174" t="s">
        <v>754</v>
      </c>
      <c r="C174" t="s">
        <v>164</v>
      </c>
      <c r="D174" t="s">
        <v>164</v>
      </c>
      <c r="E174" s="341">
        <v>40987.774629629632</v>
      </c>
    </row>
    <row r="175" spans="1:5">
      <c r="A175" t="s">
        <v>368</v>
      </c>
      <c r="B175" t="s">
        <v>430</v>
      </c>
      <c r="C175" t="s">
        <v>164</v>
      </c>
      <c r="D175" t="s">
        <v>164</v>
      </c>
      <c r="E175" s="341">
        <v>40987.772719907407</v>
      </c>
    </row>
    <row r="176" spans="1:5">
      <c r="A176" t="s">
        <v>371</v>
      </c>
      <c r="B176" t="s">
        <v>756</v>
      </c>
      <c r="C176" t="s">
        <v>164</v>
      </c>
      <c r="D176" t="s">
        <v>164</v>
      </c>
      <c r="E176" s="341">
        <v>40988.819965277777</v>
      </c>
    </row>
    <row r="177" spans="1:5">
      <c r="A177" t="s">
        <v>291</v>
      </c>
      <c r="B177" t="s">
        <v>430</v>
      </c>
      <c r="C177" t="s">
        <v>164</v>
      </c>
      <c r="D177" t="s">
        <v>164</v>
      </c>
      <c r="E177" s="341">
        <v>41052.233657407407</v>
      </c>
    </row>
    <row r="178" spans="1:5">
      <c r="A178" t="s">
        <v>363</v>
      </c>
      <c r="B178" t="s">
        <v>430</v>
      </c>
      <c r="C178" t="s">
        <v>164</v>
      </c>
      <c r="D178" t="s">
        <v>164</v>
      </c>
      <c r="E178" s="341">
        <v>40988.845775462964</v>
      </c>
    </row>
    <row r="179" spans="1:5">
      <c r="A179" t="s">
        <v>364</v>
      </c>
      <c r="B179" t="s">
        <v>751</v>
      </c>
      <c r="C179" t="s">
        <v>164</v>
      </c>
      <c r="D179" t="s">
        <v>164</v>
      </c>
      <c r="E179" s="341">
        <v>40988.853958333333</v>
      </c>
    </row>
    <row r="180" spans="1:5">
      <c r="A180" t="s">
        <v>374</v>
      </c>
      <c r="B180" t="s">
        <v>426</v>
      </c>
      <c r="C180" t="s">
        <v>164</v>
      </c>
      <c r="D180" t="s">
        <v>164</v>
      </c>
      <c r="E180" s="341">
        <v>40988.823449074072</v>
      </c>
    </row>
    <row r="181" spans="1:5">
      <c r="A181" t="s">
        <v>377</v>
      </c>
      <c r="B181" t="s">
        <v>749</v>
      </c>
      <c r="C181" t="s">
        <v>164</v>
      </c>
      <c r="D181" t="s">
        <v>164</v>
      </c>
      <c r="E181" s="341">
        <v>41053.935335648152</v>
      </c>
    </row>
    <row r="182" spans="1:5">
      <c r="A182" t="s">
        <v>387</v>
      </c>
      <c r="B182" t="s">
        <v>428</v>
      </c>
      <c r="C182" t="s">
        <v>163</v>
      </c>
      <c r="D182" t="s">
        <v>13</v>
      </c>
      <c r="E182" s="341">
        <v>40988.018182870372</v>
      </c>
    </row>
    <row r="183" spans="1:5">
      <c r="A183" t="s">
        <v>383</v>
      </c>
      <c r="B183" t="s">
        <v>1162</v>
      </c>
      <c r="C183" t="s">
        <v>163</v>
      </c>
      <c r="D183" t="s">
        <v>13</v>
      </c>
      <c r="E183" s="341">
        <v>40987.917233796295</v>
      </c>
    </row>
    <row r="184" spans="1:5">
      <c r="A184" t="s">
        <v>381</v>
      </c>
      <c r="B184" t="s">
        <v>751</v>
      </c>
      <c r="C184" t="s">
        <v>163</v>
      </c>
      <c r="D184" t="s">
        <v>13</v>
      </c>
      <c r="E184" s="341">
        <v>40988.017893518518</v>
      </c>
    </row>
    <row r="185" spans="1:5">
      <c r="A185" t="s">
        <v>394</v>
      </c>
      <c r="B185" t="s">
        <v>748</v>
      </c>
      <c r="C185" t="s">
        <v>163</v>
      </c>
      <c r="D185" t="s">
        <v>13</v>
      </c>
      <c r="E185" s="341">
        <v>40988.02144675926</v>
      </c>
    </row>
    <row r="186" spans="1:5">
      <c r="A186" t="s">
        <v>392</v>
      </c>
      <c r="B186" t="s">
        <v>426</v>
      </c>
      <c r="C186" t="s">
        <v>163</v>
      </c>
      <c r="D186" t="s">
        <v>13</v>
      </c>
      <c r="E186" s="341">
        <v>40988.016539351855</v>
      </c>
    </row>
    <row r="187" spans="1:5">
      <c r="A187" t="s">
        <v>384</v>
      </c>
      <c r="B187" t="s">
        <v>749</v>
      </c>
      <c r="C187" t="s">
        <v>163</v>
      </c>
      <c r="D187" t="s">
        <v>13</v>
      </c>
      <c r="E187" s="341">
        <v>40988.029340277775</v>
      </c>
    </row>
    <row r="188" spans="1:5">
      <c r="A188" t="s">
        <v>400</v>
      </c>
      <c r="B188" t="s">
        <v>430</v>
      </c>
      <c r="C188" t="s">
        <v>163</v>
      </c>
      <c r="D188" t="s">
        <v>13</v>
      </c>
      <c r="E188" s="341">
        <v>40988.013935185183</v>
      </c>
    </row>
    <row r="189" spans="1:5">
      <c r="A189" t="s">
        <v>382</v>
      </c>
      <c r="B189" t="s">
        <v>755</v>
      </c>
      <c r="C189" t="s">
        <v>163</v>
      </c>
      <c r="D189" t="s">
        <v>13</v>
      </c>
      <c r="E189" s="341">
        <v>40987.91920138889</v>
      </c>
    </row>
    <row r="190" spans="1:5">
      <c r="A190" t="s">
        <v>397</v>
      </c>
      <c r="B190" t="s">
        <v>1164</v>
      </c>
      <c r="C190" t="s">
        <v>163</v>
      </c>
      <c r="D190" t="s">
        <v>13</v>
      </c>
      <c r="E190" s="341">
        <v>40988.015127314815</v>
      </c>
    </row>
    <row r="191" spans="1:5">
      <c r="A191" t="s">
        <v>402</v>
      </c>
      <c r="B191" t="s">
        <v>428</v>
      </c>
      <c r="C191" t="s">
        <v>163</v>
      </c>
      <c r="D191" t="s">
        <v>13</v>
      </c>
      <c r="E191" s="341">
        <v>40988.020254629628</v>
      </c>
    </row>
    <row r="192" spans="1:5">
      <c r="A192" t="s">
        <v>388</v>
      </c>
      <c r="B192" t="s">
        <v>425</v>
      </c>
      <c r="C192" t="s">
        <v>163</v>
      </c>
      <c r="D192" t="s">
        <v>13</v>
      </c>
      <c r="E192" s="341">
        <v>40987.917731481481</v>
      </c>
    </row>
    <row r="193" spans="1:5">
      <c r="A193" t="s">
        <v>395</v>
      </c>
      <c r="B193" t="s">
        <v>1164</v>
      </c>
      <c r="C193" t="s">
        <v>163</v>
      </c>
      <c r="D193" t="s">
        <v>13</v>
      </c>
      <c r="E193" s="341">
        <v>40988.015949074077</v>
      </c>
    </row>
    <row r="194" spans="1:5">
      <c r="A194" t="s">
        <v>390</v>
      </c>
      <c r="B194" t="s">
        <v>756</v>
      </c>
      <c r="C194" t="s">
        <v>163</v>
      </c>
      <c r="D194" t="s">
        <v>13</v>
      </c>
      <c r="E194" s="341">
        <v>40988.020671296297</v>
      </c>
    </row>
    <row r="195" spans="1:5">
      <c r="A195" t="s">
        <v>389</v>
      </c>
      <c r="B195" t="s">
        <v>1164</v>
      </c>
      <c r="C195" t="s">
        <v>163</v>
      </c>
      <c r="D195" t="s">
        <v>13</v>
      </c>
      <c r="E195" s="341">
        <v>40987.92015046296</v>
      </c>
    </row>
    <row r="196" spans="1:5">
      <c r="A196" t="s">
        <v>399</v>
      </c>
      <c r="B196" t="s">
        <v>756</v>
      </c>
      <c r="C196" t="s">
        <v>163</v>
      </c>
      <c r="D196" t="s">
        <v>13</v>
      </c>
      <c r="E196" s="341">
        <v>41053.921956018516</v>
      </c>
    </row>
    <row r="197" spans="1:5">
      <c r="A197" t="s">
        <v>391</v>
      </c>
      <c r="B197" t="s">
        <v>755</v>
      </c>
      <c r="C197" t="s">
        <v>163</v>
      </c>
      <c r="D197" t="s">
        <v>13</v>
      </c>
      <c r="E197" s="341">
        <v>40988.019120370373</v>
      </c>
    </row>
    <row r="198" spans="1:5">
      <c r="A198" t="s">
        <v>396</v>
      </c>
      <c r="B198" t="s">
        <v>426</v>
      </c>
      <c r="C198" t="s">
        <v>163</v>
      </c>
      <c r="D198" t="s">
        <v>13</v>
      </c>
      <c r="E198" s="341">
        <v>40988.017465277779</v>
      </c>
    </row>
    <row r="199" spans="1:5">
      <c r="A199" t="s">
        <v>398</v>
      </c>
      <c r="B199" t="s">
        <v>1163</v>
      </c>
      <c r="C199" t="s">
        <v>163</v>
      </c>
      <c r="D199" t="s">
        <v>13</v>
      </c>
      <c r="E199" s="341">
        <v>41053.936597222222</v>
      </c>
    </row>
    <row r="200" spans="1:5">
      <c r="A200" t="s">
        <v>401</v>
      </c>
      <c r="B200" t="s">
        <v>430</v>
      </c>
      <c r="C200" t="s">
        <v>163</v>
      </c>
      <c r="D200" t="s">
        <v>13</v>
      </c>
      <c r="E200" s="341">
        <v>41053.936597222222</v>
      </c>
    </row>
    <row r="201" spans="1:5">
      <c r="A201" t="s">
        <v>386</v>
      </c>
      <c r="B201" t="s">
        <v>748</v>
      </c>
      <c r="C201" t="s">
        <v>163</v>
      </c>
      <c r="D201" t="s">
        <v>13</v>
      </c>
      <c r="E201" s="341">
        <v>40988.018726851849</v>
      </c>
    </row>
  </sheetData>
  <pageMargins left="0.75" right="0.75" top="1" bottom="1" header="0.5" footer="0.5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3"/>
  <sheetViews>
    <sheetView topLeftCell="A2" workbookViewId="0">
      <selection activeCell="B1" sqref="B1:I1"/>
    </sheetView>
  </sheetViews>
  <sheetFormatPr baseColWidth="10" defaultColWidth="10.7109375" defaultRowHeight="13" x14ac:dyDescent="0"/>
  <cols>
    <col min="1" max="1" width="3" style="3" bestFit="1" customWidth="1"/>
    <col min="2" max="2" width="15.85546875" style="3" bestFit="1" customWidth="1"/>
    <col min="3" max="3" width="16" style="3" bestFit="1" customWidth="1"/>
    <col min="4" max="4" width="13.42578125" style="3" bestFit="1" customWidth="1"/>
    <col min="5" max="5" width="15.85546875" style="3" bestFit="1" customWidth="1"/>
    <col min="6" max="6" width="16.5703125" style="3" bestFit="1" customWidth="1"/>
    <col min="7" max="7" width="13.42578125" style="3" bestFit="1" customWidth="1"/>
    <col min="8" max="8" width="15.85546875" style="3" bestFit="1" customWidth="1"/>
    <col min="9" max="9" width="15.28515625" style="3" bestFit="1" customWidth="1"/>
    <col min="10" max="10" width="6" style="3" bestFit="1" customWidth="1"/>
    <col min="11" max="11" width="6.85546875" style="3" bestFit="1" customWidth="1"/>
    <col min="12" max="12" width="10.7109375" style="3"/>
    <col min="13" max="13" width="11.5703125" style="3" bestFit="1" customWidth="1"/>
    <col min="14" max="14" width="7" style="3" bestFit="1" customWidth="1"/>
    <col min="15" max="15" width="7.85546875" style="3" bestFit="1" customWidth="1"/>
    <col min="16" max="16" width="10.7109375" style="3"/>
    <col min="17" max="17" width="12.85546875" style="3" bestFit="1" customWidth="1"/>
    <col min="18" max="18" width="6.5703125" style="3" bestFit="1" customWidth="1"/>
    <col min="19" max="19" width="7.42578125" style="3" bestFit="1" customWidth="1"/>
    <col min="20" max="16384" width="10.7109375" style="3"/>
  </cols>
  <sheetData>
    <row r="1" spans="1:19" ht="15">
      <c r="A1" s="310"/>
      <c r="B1" s="311" t="s">
        <v>1174</v>
      </c>
      <c r="C1" s="311" t="s">
        <v>183</v>
      </c>
      <c r="D1" s="311" t="s">
        <v>189</v>
      </c>
      <c r="E1" s="311" t="s">
        <v>191</v>
      </c>
      <c r="F1" s="311" t="s">
        <v>1175</v>
      </c>
      <c r="G1" s="311" t="s">
        <v>1176</v>
      </c>
      <c r="H1" s="311" t="s">
        <v>1177</v>
      </c>
      <c r="I1" s="312" t="s">
        <v>1178</v>
      </c>
    </row>
    <row r="2" spans="1:19">
      <c r="A2" s="313">
        <v>1</v>
      </c>
      <c r="B2" s="314" t="s">
        <v>1179</v>
      </c>
      <c r="C2" s="314" t="s">
        <v>1180</v>
      </c>
      <c r="D2" s="314" t="s">
        <v>1181</v>
      </c>
      <c r="E2" s="314" t="s">
        <v>1182</v>
      </c>
      <c r="F2" s="314" t="s">
        <v>1183</v>
      </c>
      <c r="G2" s="315" t="s">
        <v>1184</v>
      </c>
      <c r="H2" s="314" t="s">
        <v>1179</v>
      </c>
      <c r="I2" s="316" t="s">
        <v>1185</v>
      </c>
    </row>
    <row r="3" spans="1:19" s="287" customFormat="1" ht="15">
      <c r="A3" s="313">
        <v>2</v>
      </c>
      <c r="B3" s="314" t="s">
        <v>1186</v>
      </c>
      <c r="C3" s="314" t="s">
        <v>1187</v>
      </c>
      <c r="D3" s="314" t="s">
        <v>1188</v>
      </c>
      <c r="E3" s="314" t="s">
        <v>1180</v>
      </c>
      <c r="F3" s="314" t="s">
        <v>1189</v>
      </c>
      <c r="G3" s="314" t="s">
        <v>1190</v>
      </c>
      <c r="H3" s="314" t="s">
        <v>1186</v>
      </c>
      <c r="I3" s="317" t="s">
        <v>1180</v>
      </c>
    </row>
    <row r="4" spans="1:19" ht="14">
      <c r="A4" s="313">
        <v>3</v>
      </c>
      <c r="B4" s="314" t="s">
        <v>1191</v>
      </c>
      <c r="C4" s="314" t="s">
        <v>1192</v>
      </c>
      <c r="D4" s="314" t="s">
        <v>1193</v>
      </c>
      <c r="E4" s="314" t="s">
        <v>1194</v>
      </c>
      <c r="F4" s="314" t="s">
        <v>1195</v>
      </c>
      <c r="G4" s="314" t="s">
        <v>1196</v>
      </c>
      <c r="H4" s="314" t="s">
        <v>1197</v>
      </c>
      <c r="I4" s="317" t="s">
        <v>1189</v>
      </c>
      <c r="J4" s="308"/>
      <c r="K4" s="77"/>
      <c r="L4" s="77"/>
      <c r="M4" s="309"/>
      <c r="N4" s="308"/>
      <c r="O4" s="77"/>
      <c r="P4" s="77"/>
      <c r="Q4" s="309"/>
      <c r="R4" s="308"/>
      <c r="S4" s="77"/>
    </row>
    <row r="5" spans="1:19" ht="14">
      <c r="A5" s="313">
        <v>4</v>
      </c>
      <c r="B5" s="314" t="s">
        <v>1198</v>
      </c>
      <c r="C5" s="314" t="s">
        <v>1184</v>
      </c>
      <c r="D5" s="314" t="s">
        <v>1199</v>
      </c>
      <c r="E5" s="314" t="s">
        <v>1191</v>
      </c>
      <c r="F5" s="314" t="s">
        <v>1200</v>
      </c>
      <c r="G5" s="315" t="s">
        <v>1192</v>
      </c>
      <c r="H5" s="314" t="s">
        <v>1201</v>
      </c>
      <c r="I5" s="317" t="s">
        <v>1202</v>
      </c>
      <c r="J5" s="308"/>
      <c r="K5" s="77"/>
      <c r="L5" s="77"/>
      <c r="M5" s="309"/>
      <c r="N5" s="308"/>
      <c r="O5" s="77"/>
      <c r="P5" s="77"/>
      <c r="Q5" s="309"/>
      <c r="R5" s="308"/>
      <c r="S5" s="77"/>
    </row>
    <row r="6" spans="1:19" ht="14">
      <c r="A6" s="313">
        <v>5</v>
      </c>
      <c r="B6" s="314" t="s">
        <v>1203</v>
      </c>
      <c r="C6" s="314" t="s">
        <v>1204</v>
      </c>
      <c r="D6" s="314" t="s">
        <v>1205</v>
      </c>
      <c r="E6" s="314" t="s">
        <v>1206</v>
      </c>
      <c r="F6" s="315" t="s">
        <v>1207</v>
      </c>
      <c r="G6" s="315" t="s">
        <v>1208</v>
      </c>
      <c r="H6" s="314" t="s">
        <v>1185</v>
      </c>
      <c r="I6" s="317" t="s">
        <v>1209</v>
      </c>
      <c r="J6" s="308"/>
      <c r="K6" s="77"/>
      <c r="L6" s="77"/>
      <c r="M6" s="309"/>
      <c r="N6" s="308"/>
      <c r="O6" s="77"/>
      <c r="P6" s="77"/>
      <c r="Q6" s="309"/>
      <c r="R6" s="308"/>
      <c r="S6" s="77"/>
    </row>
    <row r="7" spans="1:19" ht="14">
      <c r="A7" s="313">
        <v>6</v>
      </c>
      <c r="B7" s="314" t="s">
        <v>1185</v>
      </c>
      <c r="C7" s="314" t="s">
        <v>1210</v>
      </c>
      <c r="D7" s="314" t="s">
        <v>1211</v>
      </c>
      <c r="E7" s="314" t="s">
        <v>1212</v>
      </c>
      <c r="F7" s="315" t="s">
        <v>1213</v>
      </c>
      <c r="G7" s="315" t="s">
        <v>1204</v>
      </c>
      <c r="H7" s="315" t="s">
        <v>1181</v>
      </c>
      <c r="I7" s="317" t="s">
        <v>1214</v>
      </c>
      <c r="J7" s="308"/>
      <c r="K7" s="77"/>
      <c r="L7" s="77"/>
      <c r="M7" s="309"/>
      <c r="N7" s="308"/>
      <c r="O7" s="77"/>
      <c r="P7" s="77"/>
      <c r="Q7" s="309"/>
      <c r="R7" s="308"/>
      <c r="S7" s="77"/>
    </row>
    <row r="8" spans="1:19" ht="14">
      <c r="A8" s="313">
        <v>7</v>
      </c>
      <c r="B8" s="314" t="s">
        <v>1215</v>
      </c>
      <c r="C8" s="315" t="s">
        <v>1216</v>
      </c>
      <c r="D8" s="314" t="s">
        <v>1194</v>
      </c>
      <c r="E8" s="314" t="s">
        <v>1185</v>
      </c>
      <c r="F8" s="315" t="s">
        <v>1217</v>
      </c>
      <c r="G8" s="314" t="s">
        <v>1218</v>
      </c>
      <c r="H8" s="314" t="s">
        <v>1219</v>
      </c>
      <c r="I8" s="317" t="s">
        <v>1220</v>
      </c>
      <c r="J8" s="308"/>
      <c r="K8" s="77"/>
      <c r="L8" s="77"/>
      <c r="M8" s="309"/>
      <c r="N8" s="308"/>
      <c r="O8" s="77"/>
      <c r="P8" s="77"/>
      <c r="Q8" s="309"/>
      <c r="R8" s="308"/>
      <c r="S8" s="77"/>
    </row>
    <row r="9" spans="1:19" ht="14">
      <c r="A9" s="313">
        <v>8</v>
      </c>
      <c r="B9" s="314" t="s">
        <v>1194</v>
      </c>
      <c r="C9" s="314" t="s">
        <v>1221</v>
      </c>
      <c r="D9" s="314" t="s">
        <v>1222</v>
      </c>
      <c r="E9" s="314" t="s">
        <v>1199</v>
      </c>
      <c r="F9" s="315" t="s">
        <v>1223</v>
      </c>
      <c r="G9" s="314" t="s">
        <v>1224</v>
      </c>
      <c r="H9" s="314" t="s">
        <v>1225</v>
      </c>
      <c r="I9" s="316" t="s">
        <v>1191</v>
      </c>
      <c r="J9" s="308"/>
      <c r="K9" s="77"/>
      <c r="L9" s="77"/>
      <c r="M9" s="309"/>
      <c r="N9" s="308"/>
      <c r="O9" s="77"/>
      <c r="P9" s="77"/>
      <c r="Q9" s="309"/>
      <c r="R9" s="308"/>
      <c r="S9" s="77"/>
    </row>
    <row r="10" spans="1:19" ht="14">
      <c r="A10" s="313">
        <v>9</v>
      </c>
      <c r="B10" s="314" t="s">
        <v>1226</v>
      </c>
      <c r="C10" s="314" t="s">
        <v>1227</v>
      </c>
      <c r="D10" s="314" t="s">
        <v>1228</v>
      </c>
      <c r="E10" s="314" t="s">
        <v>1229</v>
      </c>
      <c r="F10" s="315" t="s">
        <v>1230</v>
      </c>
      <c r="G10" s="315" t="s">
        <v>1231</v>
      </c>
      <c r="H10" s="314" t="s">
        <v>1232</v>
      </c>
      <c r="I10" s="316" t="s">
        <v>1233</v>
      </c>
      <c r="J10" s="308"/>
      <c r="K10" s="77"/>
      <c r="L10" s="77"/>
      <c r="M10" s="309"/>
      <c r="N10" s="308"/>
      <c r="O10" s="77"/>
      <c r="P10" s="77"/>
      <c r="Q10" s="309"/>
      <c r="R10" s="308"/>
      <c r="S10" s="77"/>
    </row>
    <row r="11" spans="1:19" ht="15" thickBot="1">
      <c r="A11" s="249">
        <v>10</v>
      </c>
      <c r="B11" s="318" t="s">
        <v>1234</v>
      </c>
      <c r="C11" s="318" t="s">
        <v>1235</v>
      </c>
      <c r="D11" s="318" t="s">
        <v>1236</v>
      </c>
      <c r="E11" s="318" t="s">
        <v>1203</v>
      </c>
      <c r="F11" s="319" t="s">
        <v>1237</v>
      </c>
      <c r="G11" s="318" t="s">
        <v>1238</v>
      </c>
      <c r="H11" s="319" t="s">
        <v>1203</v>
      </c>
      <c r="I11" s="320" t="s">
        <v>1239</v>
      </c>
      <c r="J11" s="308"/>
      <c r="K11" s="77"/>
      <c r="L11" s="77"/>
      <c r="M11" s="309"/>
      <c r="N11" s="308"/>
      <c r="O11" s="77"/>
      <c r="P11" s="77"/>
      <c r="Q11" s="309"/>
      <c r="R11" s="308"/>
      <c r="S11" s="77"/>
    </row>
    <row r="12" spans="1:19" ht="14">
      <c r="A12" s="310">
        <v>11</v>
      </c>
      <c r="B12" s="321" t="s">
        <v>1240</v>
      </c>
      <c r="C12" s="321" t="s">
        <v>1241</v>
      </c>
      <c r="D12" s="321" t="s">
        <v>1191</v>
      </c>
      <c r="E12" s="321" t="s">
        <v>1225</v>
      </c>
      <c r="F12" s="322" t="s">
        <v>1242</v>
      </c>
      <c r="G12" s="321" t="s">
        <v>1243</v>
      </c>
      <c r="H12" s="321" t="s">
        <v>1226</v>
      </c>
      <c r="I12" s="323" t="s">
        <v>1244</v>
      </c>
      <c r="J12" s="308"/>
      <c r="K12" s="77"/>
      <c r="L12" s="77"/>
      <c r="M12" s="309"/>
      <c r="N12" s="308"/>
      <c r="O12" s="77"/>
      <c r="P12" s="77"/>
      <c r="Q12" s="309"/>
      <c r="R12" s="308"/>
      <c r="S12" s="77"/>
    </row>
    <row r="13" spans="1:19" ht="14">
      <c r="A13" s="313">
        <v>12</v>
      </c>
      <c r="B13" s="324" t="s">
        <v>1245</v>
      </c>
      <c r="C13" s="324" t="s">
        <v>1231</v>
      </c>
      <c r="D13" s="324" t="s">
        <v>1203</v>
      </c>
      <c r="E13" s="324" t="s">
        <v>1246</v>
      </c>
      <c r="F13" s="325" t="s">
        <v>1247</v>
      </c>
      <c r="G13" s="324" t="s">
        <v>1248</v>
      </c>
      <c r="H13" s="324" t="s">
        <v>1249</v>
      </c>
      <c r="I13" s="326" t="s">
        <v>1250</v>
      </c>
      <c r="J13" s="308"/>
      <c r="K13" s="77"/>
      <c r="L13" s="77"/>
      <c r="M13" s="309"/>
      <c r="N13" s="308"/>
      <c r="O13" s="77"/>
      <c r="P13" s="77"/>
      <c r="Q13" s="309"/>
      <c r="R13" s="308"/>
      <c r="S13" s="77"/>
    </row>
    <row r="14" spans="1:19" ht="14">
      <c r="A14" s="313">
        <v>13</v>
      </c>
      <c r="B14" s="324" t="s">
        <v>1239</v>
      </c>
      <c r="C14" s="324" t="s">
        <v>1251</v>
      </c>
      <c r="D14" s="324" t="s">
        <v>1233</v>
      </c>
      <c r="E14" s="324" t="s">
        <v>1233</v>
      </c>
      <c r="F14" s="325" t="s">
        <v>1252</v>
      </c>
      <c r="G14" s="325" t="s">
        <v>1187</v>
      </c>
      <c r="H14" s="324" t="s">
        <v>1253</v>
      </c>
      <c r="I14" s="327" t="s">
        <v>1252</v>
      </c>
      <c r="J14" s="308"/>
      <c r="K14" s="77"/>
      <c r="L14" s="77"/>
      <c r="M14" s="309"/>
      <c r="N14" s="308"/>
      <c r="O14" s="77"/>
      <c r="P14" s="77"/>
      <c r="Q14" s="309"/>
      <c r="R14" s="308"/>
      <c r="S14" s="77"/>
    </row>
    <row r="15" spans="1:19" ht="14">
      <c r="A15" s="313">
        <v>14</v>
      </c>
      <c r="B15" s="324" t="s">
        <v>1254</v>
      </c>
      <c r="C15" s="324" t="s">
        <v>1208</v>
      </c>
      <c r="D15" s="324" t="s">
        <v>1255</v>
      </c>
      <c r="E15" s="324" t="s">
        <v>1181</v>
      </c>
      <c r="F15" s="325" t="s">
        <v>1256</v>
      </c>
      <c r="G15" s="325" t="s">
        <v>1257</v>
      </c>
      <c r="H15" s="324" t="s">
        <v>1239</v>
      </c>
      <c r="I15" s="326" t="s">
        <v>1198</v>
      </c>
      <c r="J15" s="308"/>
      <c r="K15" s="77"/>
      <c r="L15" s="77"/>
      <c r="M15" s="309"/>
      <c r="N15" s="308"/>
      <c r="O15" s="77"/>
      <c r="P15" s="77"/>
      <c r="Q15" s="309"/>
      <c r="R15" s="308"/>
      <c r="S15" s="77"/>
    </row>
    <row r="16" spans="1:19" ht="14">
      <c r="A16" s="313">
        <v>15</v>
      </c>
      <c r="B16" s="324" t="s">
        <v>1258</v>
      </c>
      <c r="C16" s="324" t="s">
        <v>1214</v>
      </c>
      <c r="D16" s="324" t="s">
        <v>1259</v>
      </c>
      <c r="E16" s="324" t="s">
        <v>1260</v>
      </c>
      <c r="F16" s="325" t="s">
        <v>1216</v>
      </c>
      <c r="G16" s="324" t="s">
        <v>1261</v>
      </c>
      <c r="H16" s="325" t="s">
        <v>1194</v>
      </c>
      <c r="I16" s="326" t="s">
        <v>1195</v>
      </c>
      <c r="J16" s="308"/>
      <c r="K16" s="77"/>
      <c r="L16" s="77"/>
      <c r="M16" s="309"/>
      <c r="N16" s="308"/>
      <c r="O16" s="77"/>
      <c r="P16" s="77"/>
      <c r="Q16" s="309"/>
      <c r="R16" s="308"/>
      <c r="S16" s="77"/>
    </row>
    <row r="17" spans="1:19" ht="14">
      <c r="A17" s="313">
        <v>16</v>
      </c>
      <c r="B17" s="324" t="s">
        <v>1204</v>
      </c>
      <c r="C17" s="324" t="s">
        <v>1220</v>
      </c>
      <c r="D17" s="324" t="s">
        <v>1253</v>
      </c>
      <c r="E17" s="324" t="s">
        <v>1211</v>
      </c>
      <c r="F17" s="325" t="s">
        <v>1262</v>
      </c>
      <c r="G17" s="324" t="s">
        <v>1263</v>
      </c>
      <c r="H17" s="324" t="s">
        <v>1254</v>
      </c>
      <c r="I17" s="326" t="s">
        <v>1264</v>
      </c>
      <c r="J17" s="308"/>
      <c r="K17" s="77"/>
      <c r="L17" s="77"/>
      <c r="M17" s="309"/>
      <c r="N17" s="308"/>
      <c r="O17" s="77"/>
      <c r="P17" s="77"/>
      <c r="Q17" s="309"/>
      <c r="R17" s="308"/>
      <c r="S17" s="77"/>
    </row>
    <row r="18" spans="1:19" ht="14">
      <c r="A18" s="313">
        <v>17</v>
      </c>
      <c r="B18" s="324" t="s">
        <v>1209</v>
      </c>
      <c r="C18" s="324" t="s">
        <v>1265</v>
      </c>
      <c r="D18" s="324" t="s">
        <v>1266</v>
      </c>
      <c r="E18" s="324" t="s">
        <v>1267</v>
      </c>
      <c r="F18" s="325" t="s">
        <v>1268</v>
      </c>
      <c r="G18" s="324" t="s">
        <v>1269</v>
      </c>
      <c r="H18" s="324" t="s">
        <v>1258</v>
      </c>
      <c r="I18" s="327" t="s">
        <v>1207</v>
      </c>
      <c r="J18" s="308"/>
      <c r="K18" s="77"/>
      <c r="L18" s="77"/>
      <c r="M18" s="309"/>
      <c r="N18" s="308"/>
      <c r="O18" s="77"/>
      <c r="P18" s="77"/>
      <c r="Q18" s="309"/>
      <c r="R18" s="308"/>
      <c r="S18" s="77"/>
    </row>
    <row r="19" spans="1:19" ht="14">
      <c r="A19" s="313">
        <v>18</v>
      </c>
      <c r="B19" s="324" t="s">
        <v>1251</v>
      </c>
      <c r="C19" s="324" t="s">
        <v>1195</v>
      </c>
      <c r="D19" s="324" t="s">
        <v>1197</v>
      </c>
      <c r="E19" s="324" t="s">
        <v>1205</v>
      </c>
      <c r="F19" s="325" t="s">
        <v>1270</v>
      </c>
      <c r="G19" s="325" t="s">
        <v>1227</v>
      </c>
      <c r="H19" s="324" t="s">
        <v>1198</v>
      </c>
      <c r="I19" s="326" t="s">
        <v>1271</v>
      </c>
      <c r="J19" s="308"/>
      <c r="K19" s="77"/>
      <c r="L19" s="77"/>
      <c r="M19" s="309"/>
      <c r="N19" s="308"/>
      <c r="O19" s="77"/>
      <c r="P19" s="77"/>
      <c r="Q19" s="309"/>
      <c r="R19" s="308"/>
      <c r="S19" s="77"/>
    </row>
    <row r="20" spans="1:19" ht="14">
      <c r="A20" s="313">
        <v>19</v>
      </c>
      <c r="B20" s="324" t="s">
        <v>1246</v>
      </c>
      <c r="C20" s="324" t="s">
        <v>1272</v>
      </c>
      <c r="D20" s="324" t="s">
        <v>1246</v>
      </c>
      <c r="E20" s="324" t="s">
        <v>1234</v>
      </c>
      <c r="F20" s="325" t="s">
        <v>1273</v>
      </c>
      <c r="G20" s="324" t="s">
        <v>1274</v>
      </c>
      <c r="H20" s="324" t="s">
        <v>1275</v>
      </c>
      <c r="I20" s="326" t="s">
        <v>1276</v>
      </c>
      <c r="J20" s="308"/>
      <c r="K20" s="77"/>
      <c r="L20" s="77"/>
      <c r="M20" s="309"/>
      <c r="N20" s="308"/>
      <c r="O20" s="77"/>
      <c r="P20" s="77"/>
      <c r="Q20" s="309"/>
      <c r="R20" s="308"/>
      <c r="S20" s="77"/>
    </row>
    <row r="21" spans="1:19" ht="15" thickBot="1">
      <c r="A21" s="249">
        <v>20</v>
      </c>
      <c r="B21" s="328" t="s">
        <v>1277</v>
      </c>
      <c r="C21" s="328" t="s">
        <v>1278</v>
      </c>
      <c r="D21" s="328" t="s">
        <v>1242</v>
      </c>
      <c r="E21" s="328" t="s">
        <v>1179</v>
      </c>
      <c r="F21" s="328" t="s">
        <v>1180</v>
      </c>
      <c r="G21" s="328" t="s">
        <v>1279</v>
      </c>
      <c r="H21" s="329" t="s">
        <v>1211</v>
      </c>
      <c r="I21" s="330" t="s">
        <v>1280</v>
      </c>
      <c r="J21" s="308"/>
      <c r="K21" s="77"/>
      <c r="L21" s="77"/>
      <c r="M21" s="309"/>
      <c r="N21" s="308"/>
      <c r="O21" s="77"/>
      <c r="P21" s="77"/>
      <c r="Q21" s="309"/>
      <c r="R21" s="308"/>
      <c r="S21" s="77"/>
    </row>
    <row r="22" spans="1:19" ht="14">
      <c r="A22" s="331">
        <v>21</v>
      </c>
      <c r="B22" s="331" t="s">
        <v>1281</v>
      </c>
      <c r="C22" s="206" t="s">
        <v>1282</v>
      </c>
      <c r="D22" s="331" t="s">
        <v>1225</v>
      </c>
      <c r="E22" s="206" t="s">
        <v>1283</v>
      </c>
      <c r="F22" s="206" t="s">
        <v>1284</v>
      </c>
      <c r="G22" s="331" t="s">
        <v>1285</v>
      </c>
      <c r="H22" s="331" t="s">
        <v>1286</v>
      </c>
      <c r="I22" s="331" t="s">
        <v>1183</v>
      </c>
      <c r="J22" s="308"/>
      <c r="K22" s="77"/>
      <c r="L22" s="77"/>
      <c r="M22" s="309"/>
      <c r="N22" s="308"/>
      <c r="O22" s="77"/>
      <c r="P22" s="77"/>
      <c r="Q22" s="309"/>
      <c r="R22" s="308"/>
      <c r="S22" s="77"/>
    </row>
    <row r="23" spans="1:19" ht="14">
      <c r="A23" s="332">
        <v>22</v>
      </c>
      <c r="B23" s="332" t="s">
        <v>1287</v>
      </c>
      <c r="C23" s="4" t="s">
        <v>1288</v>
      </c>
      <c r="D23" s="332" t="s">
        <v>1201</v>
      </c>
      <c r="E23" s="4" t="s">
        <v>1186</v>
      </c>
      <c r="F23" s="4" t="s">
        <v>1289</v>
      </c>
      <c r="G23" s="332" t="s">
        <v>1290</v>
      </c>
      <c r="H23" s="332" t="s">
        <v>1281</v>
      </c>
      <c r="I23" s="332" t="s">
        <v>1291</v>
      </c>
      <c r="J23" s="308"/>
      <c r="K23" s="77"/>
      <c r="L23" s="77"/>
      <c r="M23" s="309"/>
      <c r="N23" s="308"/>
      <c r="O23" s="77"/>
      <c r="P23" s="77"/>
      <c r="Q23" s="309"/>
      <c r="R23" s="308"/>
      <c r="S23" s="77"/>
    </row>
  </sheetData>
  <pageMargins left="0.75" right="0.75" top="1" bottom="1" header="0.5" footer="0.5"/>
  <pageSetup paperSize="9" orientation="portrait" horizontalDpi="4294967292" verticalDpi="4294967292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57"/>
  <sheetViews>
    <sheetView workbookViewId="0">
      <selection activeCell="AK9" sqref="AK9"/>
    </sheetView>
  </sheetViews>
  <sheetFormatPr baseColWidth="10" defaultColWidth="5" defaultRowHeight="13" x14ac:dyDescent="0"/>
  <cols>
    <col min="2" max="2" width="23.5703125" bestFit="1" customWidth="1"/>
    <col min="5" max="27" width="0" hidden="1" customWidth="1"/>
    <col min="31" max="31" width="8.85546875" customWidth="1"/>
    <col min="32" max="32" width="8.7109375" customWidth="1"/>
  </cols>
  <sheetData>
    <row r="1" spans="1:36" ht="15">
      <c r="B1" s="2" t="s">
        <v>1292</v>
      </c>
      <c r="C1" s="218" t="s">
        <v>1293</v>
      </c>
      <c r="D1" s="218" t="s">
        <v>1294</v>
      </c>
      <c r="E1" t="s">
        <v>1295</v>
      </c>
      <c r="F1" t="s">
        <v>1296</v>
      </c>
      <c r="G1" t="s">
        <v>1297</v>
      </c>
      <c r="H1" t="s">
        <v>1298</v>
      </c>
      <c r="I1" t="s">
        <v>1299</v>
      </c>
      <c r="J1" t="s">
        <v>1300</v>
      </c>
      <c r="K1" t="s">
        <v>1301</v>
      </c>
      <c r="L1" t="s">
        <v>1302</v>
      </c>
      <c r="M1" t="s">
        <v>1303</v>
      </c>
      <c r="N1" t="s">
        <v>1304</v>
      </c>
      <c r="O1" t="s">
        <v>1305</v>
      </c>
      <c r="P1" t="s">
        <v>1306</v>
      </c>
      <c r="Q1" t="s">
        <v>1307</v>
      </c>
      <c r="R1" t="s">
        <v>1308</v>
      </c>
      <c r="S1" t="s">
        <v>1309</v>
      </c>
      <c r="T1" t="s">
        <v>1310</v>
      </c>
      <c r="U1" t="s">
        <v>1311</v>
      </c>
      <c r="V1" t="s">
        <v>1312</v>
      </c>
      <c r="W1" t="s">
        <v>1313</v>
      </c>
      <c r="X1" s="333">
        <v>0.01</v>
      </c>
      <c r="Y1" t="s">
        <v>1314</v>
      </c>
      <c r="Z1" t="s">
        <v>1315</v>
      </c>
      <c r="AA1" t="s">
        <v>1316</v>
      </c>
      <c r="AB1" s="225" t="s">
        <v>1317</v>
      </c>
      <c r="AC1" s="225" t="s">
        <v>1318</v>
      </c>
      <c r="AD1" s="225" t="s">
        <v>1319</v>
      </c>
      <c r="AE1" s="338" t="s">
        <v>1320</v>
      </c>
      <c r="AF1" s="338" t="s">
        <v>1321</v>
      </c>
      <c r="AG1" s="225" t="s">
        <v>1322</v>
      </c>
      <c r="AH1" s="225" t="s">
        <v>1323</v>
      </c>
      <c r="AI1" s="225" t="s">
        <v>1324</v>
      </c>
      <c r="AJ1" s="225" t="s">
        <v>1325</v>
      </c>
    </row>
    <row r="2" spans="1:36">
      <c r="A2">
        <v>1</v>
      </c>
      <c r="B2" s="233" t="s">
        <v>1179</v>
      </c>
      <c r="C2" t="s">
        <v>1326</v>
      </c>
      <c r="D2">
        <v>22</v>
      </c>
      <c r="E2">
        <v>289</v>
      </c>
      <c r="F2">
        <v>90</v>
      </c>
      <c r="G2">
        <v>448</v>
      </c>
      <c r="H2">
        <v>737</v>
      </c>
      <c r="I2">
        <v>7</v>
      </c>
      <c r="J2">
        <v>4</v>
      </c>
      <c r="L2">
        <v>101</v>
      </c>
      <c r="M2">
        <v>44</v>
      </c>
      <c r="N2">
        <v>63</v>
      </c>
      <c r="O2">
        <v>162</v>
      </c>
      <c r="P2">
        <v>80</v>
      </c>
      <c r="Q2">
        <v>25</v>
      </c>
      <c r="R2">
        <v>21</v>
      </c>
      <c r="T2">
        <v>359</v>
      </c>
      <c r="U2">
        <v>374</v>
      </c>
      <c r="V2">
        <v>6</v>
      </c>
      <c r="W2">
        <v>4</v>
      </c>
      <c r="X2">
        <v>10</v>
      </c>
      <c r="Y2">
        <v>3</v>
      </c>
      <c r="Z2">
        <v>6</v>
      </c>
      <c r="AA2">
        <f t="shared" ref="AA2:AA65" si="0">R2*2</f>
        <v>42</v>
      </c>
      <c r="AB2" s="73">
        <f t="shared" ref="AB2:AB65" si="1">(H2-AA2)/D2</f>
        <v>31.59090909090909</v>
      </c>
      <c r="AC2" s="73">
        <f t="shared" ref="AC2:AC65" si="2">(F2*4-AA2)/D2</f>
        <v>14.454545454545455</v>
      </c>
      <c r="AD2" s="73">
        <f t="shared" ref="AD2:AD65" si="3">(L2*5-AA2)/D2</f>
        <v>21.045454545454547</v>
      </c>
      <c r="AE2" s="73">
        <f t="shared" ref="AE2:AE65" si="4">((H2+4*F2+5*L2+6*I2+J2+K2)/2-AA2)/D2</f>
        <v>35.545454545454547</v>
      </c>
      <c r="AF2" s="73">
        <f t="shared" ref="AF2:AF65" si="5">((H2+4*F2+5*L2+6*I2+J2)/2-AA2)/D2</f>
        <v>35.545454545454547</v>
      </c>
      <c r="AG2" s="73">
        <f t="shared" ref="AG2:AG65" si="6">(I2*6+J2)/D2</f>
        <v>2.0909090909090908</v>
      </c>
      <c r="AH2" s="73">
        <f t="shared" ref="AH2:AH65" si="7">(3*M2+N2-AA2)/D2</f>
        <v>6.9545454545454541</v>
      </c>
      <c r="AI2" s="73">
        <f t="shared" ref="AI2:AI65" si="8">(H2/2+O2*3-AA2)/D2</f>
        <v>36.93181818181818</v>
      </c>
      <c r="AJ2" s="73">
        <f t="shared" ref="AJ2:AJ65" si="9">(3*N2+2*I2+F2-AA2)/D2</f>
        <v>11.409090909090908</v>
      </c>
    </row>
    <row r="3" spans="1:36">
      <c r="A3">
        <v>2</v>
      </c>
      <c r="B3" s="233" t="s">
        <v>1327</v>
      </c>
      <c r="C3" t="s">
        <v>1328</v>
      </c>
      <c r="D3">
        <v>21</v>
      </c>
      <c r="E3">
        <v>267</v>
      </c>
      <c r="F3">
        <v>52</v>
      </c>
      <c r="G3">
        <v>389</v>
      </c>
      <c r="H3">
        <v>656</v>
      </c>
      <c r="I3">
        <v>16</v>
      </c>
      <c r="J3">
        <v>5</v>
      </c>
      <c r="L3">
        <v>120</v>
      </c>
      <c r="M3">
        <v>26</v>
      </c>
      <c r="N3">
        <v>107</v>
      </c>
      <c r="O3">
        <v>163</v>
      </c>
      <c r="P3">
        <v>71</v>
      </c>
      <c r="Q3">
        <v>19</v>
      </c>
      <c r="R3">
        <v>21</v>
      </c>
      <c r="T3">
        <v>352</v>
      </c>
      <c r="U3">
        <v>308</v>
      </c>
      <c r="V3">
        <v>4</v>
      </c>
      <c r="W3">
        <v>4</v>
      </c>
      <c r="X3">
        <v>25</v>
      </c>
      <c r="Y3">
        <v>2</v>
      </c>
      <c r="Z3">
        <v>20</v>
      </c>
      <c r="AA3">
        <f t="shared" si="0"/>
        <v>42</v>
      </c>
      <c r="AB3" s="73">
        <f t="shared" si="1"/>
        <v>29.238095238095237</v>
      </c>
      <c r="AC3" s="73">
        <f t="shared" si="2"/>
        <v>7.9047619047619051</v>
      </c>
      <c r="AD3" s="73">
        <f t="shared" si="3"/>
        <v>26.571428571428573</v>
      </c>
      <c r="AE3" s="73">
        <f t="shared" si="4"/>
        <v>35.261904761904759</v>
      </c>
      <c r="AF3" s="73">
        <f t="shared" si="5"/>
        <v>35.261904761904759</v>
      </c>
      <c r="AG3" s="73">
        <f t="shared" si="6"/>
        <v>4.8095238095238093</v>
      </c>
      <c r="AH3" s="73">
        <f t="shared" si="7"/>
        <v>6.8095238095238093</v>
      </c>
      <c r="AI3" s="73">
        <f t="shared" si="8"/>
        <v>36.904761904761905</v>
      </c>
      <c r="AJ3" s="73">
        <f t="shared" si="9"/>
        <v>17.285714285714285</v>
      </c>
    </row>
    <row r="4" spans="1:36">
      <c r="A4">
        <v>3</v>
      </c>
      <c r="B4" s="233" t="s">
        <v>1191</v>
      </c>
      <c r="C4" t="s">
        <v>1329</v>
      </c>
      <c r="D4">
        <v>22</v>
      </c>
      <c r="E4">
        <v>349</v>
      </c>
      <c r="F4">
        <v>110</v>
      </c>
      <c r="G4">
        <v>308</v>
      </c>
      <c r="H4">
        <v>657</v>
      </c>
      <c r="I4">
        <v>7</v>
      </c>
      <c r="J4">
        <v>7</v>
      </c>
      <c r="L4">
        <v>136</v>
      </c>
      <c r="M4">
        <v>45</v>
      </c>
      <c r="N4">
        <v>108</v>
      </c>
      <c r="O4">
        <v>95</v>
      </c>
      <c r="P4">
        <v>61</v>
      </c>
      <c r="Q4">
        <v>31</v>
      </c>
      <c r="R4">
        <v>10</v>
      </c>
      <c r="T4">
        <v>229</v>
      </c>
      <c r="U4">
        <v>440</v>
      </c>
      <c r="V4">
        <v>1</v>
      </c>
      <c r="W4">
        <v>3</v>
      </c>
      <c r="X4">
        <v>33</v>
      </c>
      <c r="Y4">
        <v>2</v>
      </c>
      <c r="Z4">
        <v>12</v>
      </c>
      <c r="AA4">
        <f t="shared" si="0"/>
        <v>20</v>
      </c>
      <c r="AB4" s="73">
        <f t="shared" si="1"/>
        <v>28.954545454545453</v>
      </c>
      <c r="AC4" s="73">
        <f t="shared" si="2"/>
        <v>19.09090909090909</v>
      </c>
      <c r="AD4" s="73">
        <f t="shared" si="3"/>
        <v>30</v>
      </c>
      <c r="AE4" s="73">
        <f t="shared" si="4"/>
        <v>40.590909090909093</v>
      </c>
      <c r="AF4" s="73">
        <f t="shared" si="5"/>
        <v>40.590909090909093</v>
      </c>
      <c r="AG4" s="73">
        <f t="shared" si="6"/>
        <v>2.2272727272727271</v>
      </c>
      <c r="AH4" s="73">
        <f t="shared" si="7"/>
        <v>10.136363636363637</v>
      </c>
      <c r="AI4" s="73">
        <f t="shared" si="8"/>
        <v>26.977272727272727</v>
      </c>
      <c r="AJ4" s="73">
        <f t="shared" si="9"/>
        <v>19.454545454545453</v>
      </c>
    </row>
    <row r="5" spans="1:36">
      <c r="A5">
        <v>4</v>
      </c>
      <c r="B5" s="233" t="s">
        <v>1198</v>
      </c>
      <c r="C5" t="s">
        <v>1328</v>
      </c>
      <c r="D5">
        <v>22</v>
      </c>
      <c r="E5">
        <v>318</v>
      </c>
      <c r="F5">
        <v>84</v>
      </c>
      <c r="G5">
        <v>371</v>
      </c>
      <c r="H5">
        <v>689</v>
      </c>
      <c r="I5">
        <v>12</v>
      </c>
      <c r="J5">
        <v>15</v>
      </c>
      <c r="L5">
        <v>100</v>
      </c>
      <c r="M5">
        <v>33</v>
      </c>
      <c r="N5">
        <v>115</v>
      </c>
      <c r="O5">
        <v>114</v>
      </c>
      <c r="P5">
        <v>82</v>
      </c>
      <c r="Q5">
        <v>30</v>
      </c>
      <c r="R5">
        <v>27</v>
      </c>
      <c r="T5">
        <v>301</v>
      </c>
      <c r="U5">
        <v>389</v>
      </c>
      <c r="V5">
        <v>2</v>
      </c>
      <c r="W5">
        <v>13</v>
      </c>
      <c r="X5">
        <v>32</v>
      </c>
      <c r="Y5">
        <v>5</v>
      </c>
      <c r="Z5">
        <v>15</v>
      </c>
      <c r="AA5">
        <f t="shared" si="0"/>
        <v>54</v>
      </c>
      <c r="AB5" s="73">
        <f t="shared" si="1"/>
        <v>28.863636363636363</v>
      </c>
      <c r="AC5" s="73">
        <f t="shared" si="2"/>
        <v>12.818181818181818</v>
      </c>
      <c r="AD5" s="73">
        <f t="shared" si="3"/>
        <v>20.272727272727273</v>
      </c>
      <c r="AE5" s="73">
        <f t="shared" si="4"/>
        <v>34.18181818181818</v>
      </c>
      <c r="AF5" s="73">
        <f t="shared" si="5"/>
        <v>34.18181818181818</v>
      </c>
      <c r="AG5" s="73">
        <f t="shared" si="6"/>
        <v>3.9545454545454546</v>
      </c>
      <c r="AH5" s="73">
        <f t="shared" si="7"/>
        <v>7.2727272727272725</v>
      </c>
      <c r="AI5" s="73">
        <f t="shared" si="8"/>
        <v>28.75</v>
      </c>
      <c r="AJ5" s="73">
        <f t="shared" si="9"/>
        <v>18.136363636363637</v>
      </c>
    </row>
    <row r="6" spans="1:36">
      <c r="A6">
        <v>5</v>
      </c>
      <c r="B6" s="233" t="s">
        <v>1203</v>
      </c>
      <c r="C6" t="s">
        <v>1330</v>
      </c>
      <c r="D6">
        <v>22</v>
      </c>
      <c r="E6">
        <v>283</v>
      </c>
      <c r="F6">
        <v>71</v>
      </c>
      <c r="G6">
        <v>390</v>
      </c>
      <c r="H6">
        <v>673</v>
      </c>
      <c r="I6">
        <v>13</v>
      </c>
      <c r="J6">
        <v>18</v>
      </c>
      <c r="L6">
        <v>139</v>
      </c>
      <c r="M6">
        <v>41</v>
      </c>
      <c r="N6">
        <v>88</v>
      </c>
      <c r="O6">
        <v>118</v>
      </c>
      <c r="P6">
        <v>65</v>
      </c>
      <c r="Q6">
        <v>19</v>
      </c>
      <c r="R6">
        <v>20</v>
      </c>
      <c r="T6">
        <v>263</v>
      </c>
      <c r="U6">
        <v>408</v>
      </c>
      <c r="V6">
        <v>1</v>
      </c>
      <c r="W6">
        <v>6</v>
      </c>
      <c r="X6">
        <v>10</v>
      </c>
      <c r="Y6">
        <v>20</v>
      </c>
      <c r="Z6">
        <v>21</v>
      </c>
      <c r="AA6">
        <f t="shared" si="0"/>
        <v>40</v>
      </c>
      <c r="AB6" s="73">
        <f t="shared" si="1"/>
        <v>28.772727272727273</v>
      </c>
      <c r="AC6" s="73">
        <f t="shared" si="2"/>
        <v>11.090909090909092</v>
      </c>
      <c r="AD6" s="73">
        <f t="shared" si="3"/>
        <v>29.772727272727273</v>
      </c>
      <c r="AE6" s="73">
        <f t="shared" si="4"/>
        <v>37.909090909090907</v>
      </c>
      <c r="AF6" s="73">
        <f t="shared" si="5"/>
        <v>37.909090909090907</v>
      </c>
      <c r="AG6" s="73">
        <f t="shared" si="6"/>
        <v>4.3636363636363633</v>
      </c>
      <c r="AH6" s="73">
        <f t="shared" si="7"/>
        <v>7.7727272727272725</v>
      </c>
      <c r="AI6" s="73">
        <f t="shared" si="8"/>
        <v>29.568181818181817</v>
      </c>
      <c r="AJ6" s="73">
        <f t="shared" si="9"/>
        <v>14.590909090909092</v>
      </c>
    </row>
    <row r="7" spans="1:36">
      <c r="A7">
        <v>6</v>
      </c>
      <c r="B7" s="233" t="s">
        <v>1185</v>
      </c>
      <c r="C7" t="s">
        <v>1331</v>
      </c>
      <c r="D7">
        <v>22</v>
      </c>
      <c r="E7">
        <v>351</v>
      </c>
      <c r="F7">
        <v>112</v>
      </c>
      <c r="G7">
        <v>337</v>
      </c>
      <c r="H7">
        <v>688</v>
      </c>
      <c r="I7">
        <v>23</v>
      </c>
      <c r="J7">
        <v>23</v>
      </c>
      <c r="K7">
        <v>9</v>
      </c>
      <c r="L7">
        <v>101</v>
      </c>
      <c r="M7">
        <v>31</v>
      </c>
      <c r="N7">
        <v>179</v>
      </c>
      <c r="O7">
        <v>143</v>
      </c>
      <c r="P7">
        <v>81</v>
      </c>
      <c r="Q7">
        <v>42</v>
      </c>
      <c r="R7">
        <v>28</v>
      </c>
      <c r="T7">
        <v>348</v>
      </c>
      <c r="U7">
        <v>350</v>
      </c>
      <c r="V7">
        <v>28</v>
      </c>
      <c r="W7">
        <v>17</v>
      </c>
      <c r="X7">
        <v>26</v>
      </c>
      <c r="Y7">
        <v>18</v>
      </c>
      <c r="Z7">
        <v>21</v>
      </c>
      <c r="AA7">
        <f t="shared" si="0"/>
        <v>56</v>
      </c>
      <c r="AB7" s="73">
        <f t="shared" si="1"/>
        <v>28.727272727272727</v>
      </c>
      <c r="AC7" s="73">
        <f t="shared" si="2"/>
        <v>17.818181818181817</v>
      </c>
      <c r="AD7" s="73">
        <f t="shared" si="3"/>
        <v>20.40909090909091</v>
      </c>
      <c r="AE7" s="73">
        <f t="shared" si="4"/>
        <v>38.613636363636367</v>
      </c>
      <c r="AF7" s="73">
        <f t="shared" si="5"/>
        <v>38.409090909090907</v>
      </c>
      <c r="AG7" s="73">
        <f t="shared" si="6"/>
        <v>7.3181818181818183</v>
      </c>
      <c r="AH7" s="73">
        <f t="shared" si="7"/>
        <v>9.8181818181818183</v>
      </c>
      <c r="AI7" s="73">
        <f t="shared" si="8"/>
        <v>32.590909090909093</v>
      </c>
      <c r="AJ7" s="73">
        <f t="shared" si="9"/>
        <v>29.045454545454547</v>
      </c>
    </row>
    <row r="8" spans="1:36">
      <c r="A8">
        <v>7</v>
      </c>
      <c r="B8" s="233" t="s">
        <v>1215</v>
      </c>
      <c r="C8" t="s">
        <v>1089</v>
      </c>
      <c r="D8">
        <v>21</v>
      </c>
      <c r="E8">
        <v>352</v>
      </c>
      <c r="F8">
        <v>79</v>
      </c>
      <c r="G8">
        <v>270</v>
      </c>
      <c r="H8">
        <v>622</v>
      </c>
      <c r="I8">
        <v>7</v>
      </c>
      <c r="J8">
        <v>6</v>
      </c>
      <c r="L8">
        <v>26</v>
      </c>
      <c r="M8">
        <v>62</v>
      </c>
      <c r="N8">
        <v>79</v>
      </c>
      <c r="O8">
        <v>54</v>
      </c>
      <c r="P8">
        <v>65</v>
      </c>
      <c r="Q8">
        <v>15</v>
      </c>
      <c r="R8">
        <v>12</v>
      </c>
      <c r="T8">
        <v>154</v>
      </c>
      <c r="U8">
        <v>472</v>
      </c>
      <c r="W8">
        <v>12</v>
      </c>
      <c r="X8">
        <v>8</v>
      </c>
      <c r="Y8">
        <v>7</v>
      </c>
      <c r="Z8">
        <v>11</v>
      </c>
      <c r="AA8">
        <f t="shared" si="0"/>
        <v>24</v>
      </c>
      <c r="AB8" s="73">
        <f t="shared" si="1"/>
        <v>28.476190476190474</v>
      </c>
      <c r="AC8" s="73">
        <f t="shared" si="2"/>
        <v>13.904761904761905</v>
      </c>
      <c r="AD8" s="73">
        <f t="shared" si="3"/>
        <v>5.0476190476190474</v>
      </c>
      <c r="AE8" s="73">
        <f t="shared" si="4"/>
        <v>25.428571428571427</v>
      </c>
      <c r="AF8" s="73">
        <f t="shared" si="5"/>
        <v>25.428571428571427</v>
      </c>
      <c r="AG8" s="73">
        <f t="shared" si="6"/>
        <v>2.2857142857142856</v>
      </c>
      <c r="AH8" s="73">
        <f t="shared" si="7"/>
        <v>11.476190476190476</v>
      </c>
      <c r="AI8" s="73">
        <f t="shared" si="8"/>
        <v>21.38095238095238</v>
      </c>
      <c r="AJ8" s="73">
        <f t="shared" si="9"/>
        <v>14.571428571428571</v>
      </c>
    </row>
    <row r="9" spans="1:36">
      <c r="A9">
        <v>8</v>
      </c>
      <c r="B9" s="233" t="s">
        <v>1332</v>
      </c>
      <c r="C9" t="s">
        <v>1095</v>
      </c>
      <c r="D9">
        <v>3</v>
      </c>
      <c r="E9">
        <v>55</v>
      </c>
      <c r="F9">
        <v>19</v>
      </c>
      <c r="G9">
        <v>29</v>
      </c>
      <c r="H9">
        <v>84</v>
      </c>
      <c r="J9">
        <v>1</v>
      </c>
      <c r="L9">
        <v>6</v>
      </c>
      <c r="M9">
        <v>9</v>
      </c>
      <c r="N9">
        <v>11</v>
      </c>
      <c r="O9">
        <v>2</v>
      </c>
      <c r="P9">
        <v>3</v>
      </c>
      <c r="Q9">
        <v>1</v>
      </c>
      <c r="T9">
        <v>13</v>
      </c>
      <c r="U9">
        <v>67</v>
      </c>
      <c r="X9">
        <v>7</v>
      </c>
      <c r="Y9">
        <v>10</v>
      </c>
      <c r="AA9">
        <f t="shared" si="0"/>
        <v>0</v>
      </c>
      <c r="AB9" s="73">
        <f t="shared" si="1"/>
        <v>28</v>
      </c>
      <c r="AC9" s="73">
        <f t="shared" si="2"/>
        <v>25.333333333333332</v>
      </c>
      <c r="AD9" s="73">
        <f t="shared" si="3"/>
        <v>10</v>
      </c>
      <c r="AE9" s="73">
        <f t="shared" si="4"/>
        <v>31.833333333333332</v>
      </c>
      <c r="AF9" s="73">
        <f t="shared" si="5"/>
        <v>31.833333333333332</v>
      </c>
      <c r="AG9" s="73">
        <f t="shared" si="6"/>
        <v>0.33333333333333331</v>
      </c>
      <c r="AH9" s="73">
        <f t="shared" si="7"/>
        <v>12.666666666666666</v>
      </c>
      <c r="AI9" s="73">
        <f t="shared" si="8"/>
        <v>16</v>
      </c>
      <c r="AJ9" s="73">
        <f t="shared" si="9"/>
        <v>17.333333333333332</v>
      </c>
    </row>
    <row r="10" spans="1:36">
      <c r="A10">
        <v>9</v>
      </c>
      <c r="B10" s="233" t="s">
        <v>1194</v>
      </c>
      <c r="C10" t="s">
        <v>1333</v>
      </c>
      <c r="D10">
        <v>17</v>
      </c>
      <c r="E10">
        <v>243</v>
      </c>
      <c r="F10">
        <v>67</v>
      </c>
      <c r="G10">
        <v>265</v>
      </c>
      <c r="H10">
        <v>508</v>
      </c>
      <c r="I10">
        <v>15</v>
      </c>
      <c r="J10">
        <v>3</v>
      </c>
      <c r="K10">
        <v>1</v>
      </c>
      <c r="L10">
        <v>117</v>
      </c>
      <c r="M10">
        <v>32</v>
      </c>
      <c r="N10">
        <v>53</v>
      </c>
      <c r="O10">
        <v>92</v>
      </c>
      <c r="P10">
        <v>55</v>
      </c>
      <c r="Q10">
        <v>12</v>
      </c>
      <c r="R10">
        <v>17</v>
      </c>
      <c r="T10">
        <v>200</v>
      </c>
      <c r="U10">
        <v>297</v>
      </c>
      <c r="V10">
        <v>1</v>
      </c>
      <c r="W10">
        <v>5</v>
      </c>
      <c r="X10">
        <v>9</v>
      </c>
      <c r="Y10">
        <v>4</v>
      </c>
      <c r="Z10">
        <v>9</v>
      </c>
      <c r="AA10">
        <f t="shared" si="0"/>
        <v>34</v>
      </c>
      <c r="AB10" s="73">
        <f t="shared" si="1"/>
        <v>27.882352941176471</v>
      </c>
      <c r="AC10" s="73">
        <f t="shared" si="2"/>
        <v>13.764705882352942</v>
      </c>
      <c r="AD10" s="73">
        <f t="shared" si="3"/>
        <v>32.411764705882355</v>
      </c>
      <c r="AE10" s="73">
        <f t="shared" si="4"/>
        <v>40.794117647058826</v>
      </c>
      <c r="AF10" s="73">
        <f t="shared" si="5"/>
        <v>40.764705882352942</v>
      </c>
      <c r="AG10" s="73">
        <f t="shared" si="6"/>
        <v>5.4705882352941178</v>
      </c>
      <c r="AH10" s="73">
        <f t="shared" si="7"/>
        <v>6.7647058823529411</v>
      </c>
      <c r="AI10" s="73">
        <f t="shared" si="8"/>
        <v>29.176470588235293</v>
      </c>
      <c r="AJ10" s="73">
        <f t="shared" si="9"/>
        <v>13.058823529411764</v>
      </c>
    </row>
    <row r="11" spans="1:36">
      <c r="A11">
        <v>10</v>
      </c>
      <c r="B11" s="233" t="s">
        <v>1226</v>
      </c>
      <c r="C11" t="s">
        <v>1334</v>
      </c>
      <c r="D11">
        <v>20</v>
      </c>
      <c r="E11">
        <v>314</v>
      </c>
      <c r="F11">
        <v>78</v>
      </c>
      <c r="G11">
        <v>284</v>
      </c>
      <c r="H11">
        <v>598</v>
      </c>
      <c r="J11">
        <v>2</v>
      </c>
      <c r="K11">
        <v>3</v>
      </c>
      <c r="L11">
        <v>70</v>
      </c>
      <c r="M11">
        <v>53</v>
      </c>
      <c r="N11">
        <v>79</v>
      </c>
      <c r="O11">
        <v>112</v>
      </c>
      <c r="P11">
        <v>64</v>
      </c>
      <c r="Q11">
        <v>29</v>
      </c>
      <c r="R11">
        <v>22</v>
      </c>
      <c r="T11">
        <v>200</v>
      </c>
      <c r="U11">
        <v>393</v>
      </c>
      <c r="V11">
        <v>4</v>
      </c>
      <c r="W11">
        <v>4</v>
      </c>
      <c r="X11">
        <v>29</v>
      </c>
      <c r="Y11">
        <v>14</v>
      </c>
      <c r="Z11">
        <v>10</v>
      </c>
      <c r="AA11">
        <f t="shared" si="0"/>
        <v>44</v>
      </c>
      <c r="AB11" s="73">
        <f t="shared" si="1"/>
        <v>27.7</v>
      </c>
      <c r="AC11" s="73">
        <f t="shared" si="2"/>
        <v>13.4</v>
      </c>
      <c r="AD11" s="73">
        <f t="shared" si="3"/>
        <v>15.3</v>
      </c>
      <c r="AE11" s="73">
        <f t="shared" si="4"/>
        <v>29.425000000000001</v>
      </c>
      <c r="AF11" s="73">
        <f t="shared" si="5"/>
        <v>29.35</v>
      </c>
      <c r="AG11" s="73">
        <f t="shared" si="6"/>
        <v>0.1</v>
      </c>
      <c r="AH11" s="73">
        <f t="shared" si="7"/>
        <v>9.6999999999999993</v>
      </c>
      <c r="AI11" s="73">
        <f t="shared" si="8"/>
        <v>29.55</v>
      </c>
      <c r="AJ11" s="73">
        <f t="shared" si="9"/>
        <v>13.55</v>
      </c>
    </row>
    <row r="12" spans="1:36">
      <c r="A12">
        <v>11</v>
      </c>
      <c r="B12" s="233" t="s">
        <v>1234</v>
      </c>
      <c r="C12" t="s">
        <v>1330</v>
      </c>
      <c r="D12">
        <v>22</v>
      </c>
      <c r="E12">
        <v>289</v>
      </c>
      <c r="F12">
        <v>78</v>
      </c>
      <c r="G12">
        <v>341</v>
      </c>
      <c r="H12">
        <v>630</v>
      </c>
      <c r="I12">
        <v>11</v>
      </c>
      <c r="J12">
        <v>7</v>
      </c>
      <c r="K12">
        <v>9</v>
      </c>
      <c r="L12">
        <v>123</v>
      </c>
      <c r="M12">
        <v>46</v>
      </c>
      <c r="N12">
        <v>87</v>
      </c>
      <c r="O12">
        <v>101</v>
      </c>
      <c r="P12">
        <v>53</v>
      </c>
      <c r="Q12">
        <v>30</v>
      </c>
      <c r="R12">
        <v>16</v>
      </c>
      <c r="T12">
        <v>278</v>
      </c>
      <c r="U12">
        <v>361</v>
      </c>
      <c r="V12">
        <v>3</v>
      </c>
      <c r="W12">
        <v>3</v>
      </c>
      <c r="X12">
        <v>42</v>
      </c>
      <c r="Y12">
        <v>10</v>
      </c>
      <c r="Z12">
        <v>16</v>
      </c>
      <c r="AA12">
        <f t="shared" si="0"/>
        <v>32</v>
      </c>
      <c r="AB12" s="73">
        <f t="shared" si="1"/>
        <v>27.181818181818183</v>
      </c>
      <c r="AC12" s="73">
        <f t="shared" si="2"/>
        <v>12.727272727272727</v>
      </c>
      <c r="AD12" s="73">
        <f t="shared" si="3"/>
        <v>26.5</v>
      </c>
      <c r="AE12" s="73">
        <f t="shared" si="4"/>
        <v>35.795454545454547</v>
      </c>
      <c r="AF12" s="73">
        <f t="shared" si="5"/>
        <v>35.590909090909093</v>
      </c>
      <c r="AG12" s="73">
        <f t="shared" si="6"/>
        <v>3.3181818181818183</v>
      </c>
      <c r="AH12" s="73">
        <f t="shared" si="7"/>
        <v>8.7727272727272734</v>
      </c>
      <c r="AI12" s="73">
        <f t="shared" si="8"/>
        <v>26.636363636363637</v>
      </c>
      <c r="AJ12" s="73">
        <f t="shared" si="9"/>
        <v>14.954545454545455</v>
      </c>
    </row>
    <row r="13" spans="1:36">
      <c r="A13">
        <v>12</v>
      </c>
      <c r="B13" s="233" t="s">
        <v>1240</v>
      </c>
      <c r="C13" t="s">
        <v>1095</v>
      </c>
      <c r="D13">
        <v>22</v>
      </c>
      <c r="E13">
        <v>347</v>
      </c>
      <c r="F13">
        <v>134</v>
      </c>
      <c r="G13">
        <v>287</v>
      </c>
      <c r="H13">
        <v>634</v>
      </c>
      <c r="I13">
        <v>9</v>
      </c>
      <c r="J13">
        <v>10</v>
      </c>
      <c r="L13">
        <v>56</v>
      </c>
      <c r="M13">
        <v>46</v>
      </c>
      <c r="N13">
        <v>81</v>
      </c>
      <c r="O13">
        <v>54</v>
      </c>
      <c r="P13">
        <v>74</v>
      </c>
      <c r="Q13">
        <v>34</v>
      </c>
      <c r="R13">
        <v>21</v>
      </c>
      <c r="T13">
        <v>180</v>
      </c>
      <c r="U13">
        <v>458</v>
      </c>
      <c r="V13">
        <v>4</v>
      </c>
      <c r="W13">
        <v>11</v>
      </c>
      <c r="X13">
        <v>28</v>
      </c>
      <c r="Y13">
        <v>10</v>
      </c>
      <c r="Z13">
        <v>9</v>
      </c>
      <c r="AA13">
        <f t="shared" si="0"/>
        <v>42</v>
      </c>
      <c r="AB13" s="73">
        <f t="shared" si="1"/>
        <v>26.90909090909091</v>
      </c>
      <c r="AC13" s="73">
        <f t="shared" si="2"/>
        <v>22.454545454545453</v>
      </c>
      <c r="AD13" s="73">
        <f t="shared" si="3"/>
        <v>10.818181818181818</v>
      </c>
      <c r="AE13" s="73">
        <f t="shared" si="4"/>
        <v>32.5</v>
      </c>
      <c r="AF13" s="73">
        <f t="shared" si="5"/>
        <v>32.5</v>
      </c>
      <c r="AG13" s="73">
        <f t="shared" si="6"/>
        <v>2.9090909090909092</v>
      </c>
      <c r="AH13" s="73">
        <f t="shared" si="7"/>
        <v>8.045454545454545</v>
      </c>
      <c r="AI13" s="73">
        <f t="shared" si="8"/>
        <v>19.863636363636363</v>
      </c>
      <c r="AJ13" s="73">
        <f t="shared" si="9"/>
        <v>16.045454545454547</v>
      </c>
    </row>
    <row r="14" spans="1:36">
      <c r="A14">
        <v>13</v>
      </c>
      <c r="B14" s="233" t="s">
        <v>1245</v>
      </c>
      <c r="C14" t="s">
        <v>1335</v>
      </c>
      <c r="D14">
        <v>22</v>
      </c>
      <c r="E14">
        <v>427</v>
      </c>
      <c r="F14">
        <v>99</v>
      </c>
      <c r="G14">
        <v>257</v>
      </c>
      <c r="H14">
        <v>684</v>
      </c>
      <c r="I14">
        <v>9</v>
      </c>
      <c r="J14">
        <v>9</v>
      </c>
      <c r="L14">
        <v>80</v>
      </c>
      <c r="M14">
        <v>54</v>
      </c>
      <c r="N14">
        <v>112</v>
      </c>
      <c r="O14">
        <v>114</v>
      </c>
      <c r="P14">
        <v>113</v>
      </c>
      <c r="Q14">
        <v>18</v>
      </c>
      <c r="R14">
        <v>46</v>
      </c>
      <c r="T14">
        <v>277</v>
      </c>
      <c r="U14">
        <v>401</v>
      </c>
      <c r="V14">
        <v>10</v>
      </c>
      <c r="W14">
        <v>13</v>
      </c>
      <c r="X14">
        <v>22</v>
      </c>
      <c r="Y14">
        <v>16</v>
      </c>
      <c r="Z14">
        <v>16</v>
      </c>
      <c r="AA14">
        <f t="shared" si="0"/>
        <v>92</v>
      </c>
      <c r="AB14" s="73">
        <f t="shared" si="1"/>
        <v>26.90909090909091</v>
      </c>
      <c r="AC14" s="73">
        <f t="shared" si="2"/>
        <v>13.818181818181818</v>
      </c>
      <c r="AD14" s="73">
        <f t="shared" si="3"/>
        <v>14</v>
      </c>
      <c r="AE14" s="73">
        <f t="shared" si="4"/>
        <v>30.886363636363637</v>
      </c>
      <c r="AF14" s="73">
        <f t="shared" si="5"/>
        <v>30.886363636363637</v>
      </c>
      <c r="AG14" s="73">
        <f t="shared" si="6"/>
        <v>2.8636363636363638</v>
      </c>
      <c r="AH14" s="73">
        <f t="shared" si="7"/>
        <v>8.2727272727272734</v>
      </c>
      <c r="AI14" s="73">
        <f t="shared" si="8"/>
        <v>26.90909090909091</v>
      </c>
      <c r="AJ14" s="73">
        <f t="shared" si="9"/>
        <v>16.40909090909091</v>
      </c>
    </row>
    <row r="15" spans="1:36">
      <c r="A15">
        <v>14</v>
      </c>
      <c r="B15" s="233" t="s">
        <v>1239</v>
      </c>
      <c r="C15" t="s">
        <v>1336</v>
      </c>
      <c r="D15">
        <v>22</v>
      </c>
      <c r="E15">
        <v>310</v>
      </c>
      <c r="F15">
        <v>62</v>
      </c>
      <c r="G15">
        <v>305</v>
      </c>
      <c r="H15">
        <v>615</v>
      </c>
      <c r="I15">
        <v>14</v>
      </c>
      <c r="J15">
        <v>6</v>
      </c>
      <c r="L15">
        <v>123</v>
      </c>
      <c r="M15">
        <v>26</v>
      </c>
      <c r="N15">
        <v>117</v>
      </c>
      <c r="O15">
        <v>121</v>
      </c>
      <c r="P15">
        <v>66</v>
      </c>
      <c r="Q15">
        <v>27</v>
      </c>
      <c r="R15">
        <v>13</v>
      </c>
      <c r="T15">
        <v>250</v>
      </c>
      <c r="U15">
        <v>357</v>
      </c>
      <c r="V15">
        <v>2</v>
      </c>
      <c r="W15">
        <v>7</v>
      </c>
      <c r="X15">
        <v>17</v>
      </c>
      <c r="Y15">
        <v>16</v>
      </c>
      <c r="Z15">
        <v>17</v>
      </c>
      <c r="AA15">
        <f t="shared" si="0"/>
        <v>26</v>
      </c>
      <c r="AB15" s="73">
        <f t="shared" si="1"/>
        <v>26.772727272727273</v>
      </c>
      <c r="AC15" s="73">
        <f t="shared" si="2"/>
        <v>10.090909090909092</v>
      </c>
      <c r="AD15" s="73">
        <f t="shared" si="3"/>
        <v>26.772727272727273</v>
      </c>
      <c r="AE15" s="73">
        <f t="shared" si="4"/>
        <v>34.454545454545453</v>
      </c>
      <c r="AF15" s="73">
        <f t="shared" si="5"/>
        <v>34.454545454545453</v>
      </c>
      <c r="AG15" s="73">
        <f t="shared" si="6"/>
        <v>4.0909090909090908</v>
      </c>
      <c r="AH15" s="73">
        <f t="shared" si="7"/>
        <v>7.6818181818181817</v>
      </c>
      <c r="AI15" s="73">
        <f t="shared" si="8"/>
        <v>29.295454545454547</v>
      </c>
      <c r="AJ15" s="73">
        <f t="shared" si="9"/>
        <v>18.863636363636363</v>
      </c>
    </row>
    <row r="16" spans="1:36">
      <c r="A16">
        <v>15</v>
      </c>
      <c r="B16" s="233" t="s">
        <v>1254</v>
      </c>
      <c r="C16" t="s">
        <v>1337</v>
      </c>
      <c r="D16">
        <v>21</v>
      </c>
      <c r="E16">
        <v>300</v>
      </c>
      <c r="F16">
        <v>76</v>
      </c>
      <c r="G16">
        <v>291</v>
      </c>
      <c r="H16">
        <v>591</v>
      </c>
      <c r="I16">
        <v>13</v>
      </c>
      <c r="J16">
        <v>13</v>
      </c>
      <c r="K16">
        <v>1</v>
      </c>
      <c r="L16">
        <v>69</v>
      </c>
      <c r="M16">
        <v>38</v>
      </c>
      <c r="N16">
        <v>88</v>
      </c>
      <c r="O16">
        <v>115</v>
      </c>
      <c r="P16">
        <v>62</v>
      </c>
      <c r="Q16">
        <v>24</v>
      </c>
      <c r="R16">
        <v>15</v>
      </c>
      <c r="T16">
        <v>218</v>
      </c>
      <c r="U16">
        <v>366</v>
      </c>
      <c r="W16">
        <v>2</v>
      </c>
      <c r="X16">
        <v>19</v>
      </c>
      <c r="Y16">
        <v>27</v>
      </c>
      <c r="Z16">
        <v>16</v>
      </c>
      <c r="AA16">
        <f t="shared" si="0"/>
        <v>30</v>
      </c>
      <c r="AB16" s="73">
        <f t="shared" si="1"/>
        <v>26.714285714285715</v>
      </c>
      <c r="AC16" s="73">
        <f t="shared" si="2"/>
        <v>13.047619047619047</v>
      </c>
      <c r="AD16" s="73">
        <f t="shared" si="3"/>
        <v>15</v>
      </c>
      <c r="AE16" s="73">
        <f t="shared" si="4"/>
        <v>30.285714285714285</v>
      </c>
      <c r="AF16" s="73">
        <f t="shared" si="5"/>
        <v>30.261904761904763</v>
      </c>
      <c r="AG16" s="73">
        <f t="shared" si="6"/>
        <v>4.333333333333333</v>
      </c>
      <c r="AH16" s="73">
        <f t="shared" si="7"/>
        <v>8.1904761904761898</v>
      </c>
      <c r="AI16" s="73">
        <f t="shared" si="8"/>
        <v>29.071428571428573</v>
      </c>
      <c r="AJ16" s="73">
        <f t="shared" si="9"/>
        <v>16</v>
      </c>
    </row>
    <row r="17" spans="1:36">
      <c r="A17">
        <v>16</v>
      </c>
      <c r="B17" s="233" t="s">
        <v>1258</v>
      </c>
      <c r="C17" t="s">
        <v>1337</v>
      </c>
      <c r="D17">
        <v>21</v>
      </c>
      <c r="E17">
        <v>272</v>
      </c>
      <c r="F17">
        <v>65</v>
      </c>
      <c r="G17">
        <v>319</v>
      </c>
      <c r="H17">
        <v>591</v>
      </c>
      <c r="I17">
        <v>11</v>
      </c>
      <c r="J17">
        <v>10</v>
      </c>
      <c r="K17">
        <v>6</v>
      </c>
      <c r="L17">
        <v>116</v>
      </c>
      <c r="M17">
        <v>33</v>
      </c>
      <c r="N17">
        <v>78</v>
      </c>
      <c r="O17">
        <v>114</v>
      </c>
      <c r="P17">
        <v>55</v>
      </c>
      <c r="Q17">
        <v>22</v>
      </c>
      <c r="R17">
        <v>15</v>
      </c>
      <c r="T17">
        <v>259</v>
      </c>
      <c r="U17">
        <v>336</v>
      </c>
      <c r="V17">
        <v>3</v>
      </c>
      <c r="W17">
        <v>10</v>
      </c>
      <c r="X17">
        <v>21</v>
      </c>
      <c r="Y17">
        <v>3</v>
      </c>
      <c r="Z17">
        <v>21</v>
      </c>
      <c r="AA17">
        <f t="shared" si="0"/>
        <v>30</v>
      </c>
      <c r="AB17" s="73">
        <f t="shared" si="1"/>
        <v>26.714285714285715</v>
      </c>
      <c r="AC17" s="73">
        <f t="shared" si="2"/>
        <v>10.952380952380953</v>
      </c>
      <c r="AD17" s="73">
        <f t="shared" si="3"/>
        <v>26.19047619047619</v>
      </c>
      <c r="AE17" s="73">
        <f t="shared" si="4"/>
        <v>34.595238095238095</v>
      </c>
      <c r="AF17" s="73">
        <f t="shared" si="5"/>
        <v>34.452380952380949</v>
      </c>
      <c r="AG17" s="73">
        <f t="shared" si="6"/>
        <v>3.6190476190476191</v>
      </c>
      <c r="AH17" s="73">
        <f t="shared" si="7"/>
        <v>7</v>
      </c>
      <c r="AI17" s="73">
        <f t="shared" si="8"/>
        <v>28.928571428571427</v>
      </c>
      <c r="AJ17" s="73">
        <f t="shared" si="9"/>
        <v>13.857142857142858</v>
      </c>
    </row>
    <row r="18" spans="1:36">
      <c r="A18">
        <v>17</v>
      </c>
      <c r="B18" s="233" t="s">
        <v>1204</v>
      </c>
      <c r="C18" t="s">
        <v>1095</v>
      </c>
      <c r="D18">
        <v>20</v>
      </c>
      <c r="E18">
        <v>347</v>
      </c>
      <c r="F18">
        <v>146</v>
      </c>
      <c r="G18">
        <v>210</v>
      </c>
      <c r="H18">
        <v>557</v>
      </c>
      <c r="J18">
        <v>1</v>
      </c>
      <c r="L18">
        <v>42</v>
      </c>
      <c r="M18">
        <v>93</v>
      </c>
      <c r="N18">
        <v>41</v>
      </c>
      <c r="O18">
        <v>16</v>
      </c>
      <c r="P18">
        <v>49</v>
      </c>
      <c r="Q18">
        <v>12</v>
      </c>
      <c r="R18">
        <v>12</v>
      </c>
      <c r="T18">
        <v>142</v>
      </c>
      <c r="U18">
        <v>383</v>
      </c>
      <c r="V18">
        <v>9</v>
      </c>
      <c r="W18">
        <v>2</v>
      </c>
      <c r="X18">
        <v>42</v>
      </c>
      <c r="Y18">
        <v>12</v>
      </c>
      <c r="Z18">
        <v>5</v>
      </c>
      <c r="AA18">
        <f t="shared" si="0"/>
        <v>24</v>
      </c>
      <c r="AB18" s="73">
        <f t="shared" si="1"/>
        <v>26.65</v>
      </c>
      <c r="AC18" s="73">
        <f t="shared" si="2"/>
        <v>28</v>
      </c>
      <c r="AD18" s="73">
        <f t="shared" si="3"/>
        <v>9.3000000000000007</v>
      </c>
      <c r="AE18" s="73">
        <f t="shared" si="4"/>
        <v>32.6</v>
      </c>
      <c r="AF18" s="73">
        <f t="shared" si="5"/>
        <v>32.6</v>
      </c>
      <c r="AG18" s="73">
        <f t="shared" si="6"/>
        <v>0.05</v>
      </c>
      <c r="AH18" s="73">
        <f t="shared" si="7"/>
        <v>14.8</v>
      </c>
      <c r="AI18" s="73">
        <f t="shared" si="8"/>
        <v>15.125</v>
      </c>
      <c r="AJ18" s="73">
        <f t="shared" si="9"/>
        <v>12.25</v>
      </c>
    </row>
    <row r="19" spans="1:36">
      <c r="A19">
        <v>18</v>
      </c>
      <c r="B19" s="233" t="s">
        <v>1209</v>
      </c>
      <c r="C19" t="s">
        <v>1081</v>
      </c>
      <c r="D19">
        <v>17</v>
      </c>
      <c r="E19">
        <v>293</v>
      </c>
      <c r="F19">
        <v>79</v>
      </c>
      <c r="G19">
        <v>180</v>
      </c>
      <c r="H19">
        <v>473</v>
      </c>
      <c r="I19">
        <v>8</v>
      </c>
      <c r="J19">
        <v>17</v>
      </c>
      <c r="K19">
        <v>7</v>
      </c>
      <c r="L19">
        <v>63</v>
      </c>
      <c r="M19">
        <v>34</v>
      </c>
      <c r="N19">
        <v>90</v>
      </c>
      <c r="O19">
        <v>52</v>
      </c>
      <c r="P19">
        <v>52</v>
      </c>
      <c r="Q19">
        <v>19</v>
      </c>
      <c r="R19">
        <v>10</v>
      </c>
      <c r="T19">
        <v>143</v>
      </c>
      <c r="U19">
        <v>335</v>
      </c>
      <c r="V19">
        <v>1</v>
      </c>
      <c r="W19">
        <v>3</v>
      </c>
      <c r="X19">
        <v>13</v>
      </c>
      <c r="Y19">
        <v>10</v>
      </c>
      <c r="Z19">
        <v>10</v>
      </c>
      <c r="AA19">
        <f t="shared" si="0"/>
        <v>20</v>
      </c>
      <c r="AB19" s="73">
        <f t="shared" si="1"/>
        <v>26.647058823529413</v>
      </c>
      <c r="AC19" s="73">
        <f t="shared" si="2"/>
        <v>17.411764705882351</v>
      </c>
      <c r="AD19" s="73">
        <f t="shared" si="3"/>
        <v>17.352941176470587</v>
      </c>
      <c r="AE19" s="73">
        <f t="shared" si="4"/>
        <v>33.411764705882355</v>
      </c>
      <c r="AF19" s="73">
        <f t="shared" si="5"/>
        <v>33.205882352941174</v>
      </c>
      <c r="AG19" s="73">
        <f t="shared" si="6"/>
        <v>3.8235294117647061</v>
      </c>
      <c r="AH19" s="73">
        <f t="shared" si="7"/>
        <v>10.117647058823529</v>
      </c>
      <c r="AI19" s="73">
        <f t="shared" si="8"/>
        <v>21.911764705882351</v>
      </c>
      <c r="AJ19" s="73">
        <f t="shared" si="9"/>
        <v>20.294117647058822</v>
      </c>
    </row>
    <row r="20" spans="1:36">
      <c r="A20">
        <v>19</v>
      </c>
      <c r="B20" s="233" t="s">
        <v>1251</v>
      </c>
      <c r="C20" t="s">
        <v>1338</v>
      </c>
      <c r="D20">
        <v>17</v>
      </c>
      <c r="E20">
        <v>222</v>
      </c>
      <c r="F20">
        <v>114</v>
      </c>
      <c r="G20">
        <v>245</v>
      </c>
      <c r="H20">
        <v>467</v>
      </c>
      <c r="I20">
        <v>1</v>
      </c>
      <c r="J20">
        <v>1</v>
      </c>
      <c r="L20">
        <v>37</v>
      </c>
      <c r="M20">
        <v>55</v>
      </c>
      <c r="N20">
        <v>35</v>
      </c>
      <c r="O20">
        <v>18</v>
      </c>
      <c r="P20">
        <v>42</v>
      </c>
      <c r="Q20">
        <v>18</v>
      </c>
      <c r="R20">
        <v>9</v>
      </c>
      <c r="T20">
        <v>142</v>
      </c>
      <c r="U20">
        <v>327</v>
      </c>
      <c r="V20">
        <v>6</v>
      </c>
      <c r="X20">
        <v>21</v>
      </c>
      <c r="Y20">
        <v>1</v>
      </c>
      <c r="Z20">
        <v>3</v>
      </c>
      <c r="AA20">
        <f t="shared" si="0"/>
        <v>18</v>
      </c>
      <c r="AB20" s="73">
        <f t="shared" si="1"/>
        <v>26.411764705882351</v>
      </c>
      <c r="AC20" s="73">
        <f t="shared" si="2"/>
        <v>25.764705882352942</v>
      </c>
      <c r="AD20" s="73">
        <f t="shared" si="3"/>
        <v>9.8235294117647065</v>
      </c>
      <c r="AE20" s="73">
        <f t="shared" si="4"/>
        <v>31.735294117647058</v>
      </c>
      <c r="AF20" s="73">
        <f t="shared" si="5"/>
        <v>31.735294117647058</v>
      </c>
      <c r="AG20" s="73">
        <f t="shared" si="6"/>
        <v>0.41176470588235292</v>
      </c>
      <c r="AH20" s="73">
        <f t="shared" si="7"/>
        <v>10.705882352941176</v>
      </c>
      <c r="AI20" s="73">
        <f t="shared" si="8"/>
        <v>15.852941176470589</v>
      </c>
      <c r="AJ20" s="73">
        <f t="shared" si="9"/>
        <v>11.941176470588236</v>
      </c>
    </row>
    <row r="21" spans="1:36">
      <c r="A21">
        <v>20</v>
      </c>
      <c r="B21" s="233" t="s">
        <v>1246</v>
      </c>
      <c r="C21" t="s">
        <v>1328</v>
      </c>
      <c r="D21">
        <v>22</v>
      </c>
      <c r="E21">
        <v>240</v>
      </c>
      <c r="F21">
        <v>92</v>
      </c>
      <c r="G21">
        <v>376</v>
      </c>
      <c r="H21">
        <v>616</v>
      </c>
      <c r="I21">
        <v>12</v>
      </c>
      <c r="J21">
        <v>13</v>
      </c>
      <c r="L21">
        <v>137</v>
      </c>
      <c r="M21">
        <v>32</v>
      </c>
      <c r="N21">
        <v>84</v>
      </c>
      <c r="O21">
        <v>75</v>
      </c>
      <c r="P21">
        <v>66</v>
      </c>
      <c r="Q21">
        <v>13</v>
      </c>
      <c r="R21">
        <v>23</v>
      </c>
      <c r="T21">
        <v>259</v>
      </c>
      <c r="U21">
        <v>369</v>
      </c>
      <c r="V21">
        <v>1</v>
      </c>
      <c r="W21">
        <v>5</v>
      </c>
      <c r="X21">
        <v>19</v>
      </c>
      <c r="Y21">
        <v>7</v>
      </c>
      <c r="Z21">
        <v>13</v>
      </c>
      <c r="AA21">
        <f t="shared" si="0"/>
        <v>46</v>
      </c>
      <c r="AB21" s="73">
        <f t="shared" si="1"/>
        <v>25.90909090909091</v>
      </c>
      <c r="AC21" s="73">
        <f t="shared" si="2"/>
        <v>14.636363636363637</v>
      </c>
      <c r="AD21" s="73">
        <f t="shared" si="3"/>
        <v>29.045454545454547</v>
      </c>
      <c r="AE21" s="73">
        <f t="shared" si="4"/>
        <v>37.772727272727273</v>
      </c>
      <c r="AF21" s="73">
        <f t="shared" si="5"/>
        <v>37.772727272727273</v>
      </c>
      <c r="AG21" s="73">
        <f t="shared" si="6"/>
        <v>3.8636363636363638</v>
      </c>
      <c r="AH21" s="73">
        <f t="shared" si="7"/>
        <v>6.0909090909090908</v>
      </c>
      <c r="AI21" s="73">
        <f t="shared" si="8"/>
        <v>22.136363636363637</v>
      </c>
      <c r="AJ21" s="73">
        <f t="shared" si="9"/>
        <v>14.636363636363637</v>
      </c>
    </row>
    <row r="22" spans="1:36">
      <c r="A22">
        <v>21</v>
      </c>
      <c r="B22" s="233" t="s">
        <v>1277</v>
      </c>
      <c r="C22" t="s">
        <v>1330</v>
      </c>
      <c r="D22">
        <v>14</v>
      </c>
      <c r="E22">
        <v>212</v>
      </c>
      <c r="F22">
        <v>64</v>
      </c>
      <c r="G22">
        <v>176</v>
      </c>
      <c r="H22">
        <v>388</v>
      </c>
      <c r="I22">
        <v>6</v>
      </c>
      <c r="J22">
        <v>1</v>
      </c>
      <c r="L22">
        <v>62</v>
      </c>
      <c r="M22">
        <v>34</v>
      </c>
      <c r="N22">
        <v>51</v>
      </c>
      <c r="O22">
        <v>66</v>
      </c>
      <c r="P22">
        <v>47</v>
      </c>
      <c r="Q22">
        <v>21</v>
      </c>
      <c r="R22">
        <v>15</v>
      </c>
      <c r="T22">
        <v>148</v>
      </c>
      <c r="U22">
        <v>245</v>
      </c>
      <c r="X22">
        <v>22</v>
      </c>
      <c r="Y22">
        <v>3</v>
      </c>
      <c r="Z22">
        <v>5</v>
      </c>
      <c r="AA22">
        <f t="shared" si="0"/>
        <v>30</v>
      </c>
      <c r="AB22" s="73">
        <f t="shared" si="1"/>
        <v>25.571428571428573</v>
      </c>
      <c r="AC22" s="73">
        <f t="shared" si="2"/>
        <v>16.142857142857142</v>
      </c>
      <c r="AD22" s="73">
        <f t="shared" si="3"/>
        <v>20</v>
      </c>
      <c r="AE22" s="73">
        <f t="shared" si="4"/>
        <v>33.25</v>
      </c>
      <c r="AF22" s="73">
        <f t="shared" si="5"/>
        <v>33.25</v>
      </c>
      <c r="AG22" s="73">
        <f t="shared" si="6"/>
        <v>2.6428571428571428</v>
      </c>
      <c r="AH22" s="73">
        <f t="shared" si="7"/>
        <v>8.7857142857142865</v>
      </c>
      <c r="AI22" s="73">
        <f t="shared" si="8"/>
        <v>25.857142857142858</v>
      </c>
      <c r="AJ22" s="73">
        <f t="shared" si="9"/>
        <v>14.214285714285714</v>
      </c>
    </row>
    <row r="23" spans="1:36">
      <c r="A23">
        <v>22</v>
      </c>
      <c r="B23" s="233" t="s">
        <v>1281</v>
      </c>
      <c r="C23" t="s">
        <v>1338</v>
      </c>
      <c r="D23">
        <v>20</v>
      </c>
      <c r="E23">
        <v>222</v>
      </c>
      <c r="F23">
        <v>66</v>
      </c>
      <c r="G23">
        <v>324</v>
      </c>
      <c r="H23">
        <v>546</v>
      </c>
      <c r="I23">
        <v>4</v>
      </c>
      <c r="J23">
        <v>3</v>
      </c>
      <c r="L23">
        <v>91</v>
      </c>
      <c r="M23">
        <v>35</v>
      </c>
      <c r="N23">
        <v>49</v>
      </c>
      <c r="O23">
        <v>101</v>
      </c>
      <c r="P23">
        <v>61</v>
      </c>
      <c r="Q23">
        <v>22</v>
      </c>
      <c r="R23">
        <v>18</v>
      </c>
      <c r="T23">
        <v>235</v>
      </c>
      <c r="U23">
        <v>311</v>
      </c>
      <c r="V23">
        <v>1</v>
      </c>
      <c r="W23">
        <v>3</v>
      </c>
      <c r="X23">
        <v>18</v>
      </c>
      <c r="Y23">
        <v>7</v>
      </c>
      <c r="Z23">
        <v>4</v>
      </c>
      <c r="AA23">
        <f t="shared" si="0"/>
        <v>36</v>
      </c>
      <c r="AB23" s="73">
        <f t="shared" si="1"/>
        <v>25.5</v>
      </c>
      <c r="AC23" s="73">
        <f t="shared" si="2"/>
        <v>11.4</v>
      </c>
      <c r="AD23" s="73">
        <f t="shared" si="3"/>
        <v>20.95</v>
      </c>
      <c r="AE23" s="73">
        <f t="shared" si="4"/>
        <v>30.5</v>
      </c>
      <c r="AF23" s="73">
        <f t="shared" si="5"/>
        <v>30.5</v>
      </c>
      <c r="AG23" s="73">
        <f t="shared" si="6"/>
        <v>1.35</v>
      </c>
      <c r="AH23" s="73">
        <f t="shared" si="7"/>
        <v>5.9</v>
      </c>
      <c r="AI23" s="73">
        <f t="shared" si="8"/>
        <v>27</v>
      </c>
      <c r="AJ23" s="73">
        <f t="shared" si="9"/>
        <v>9.25</v>
      </c>
    </row>
    <row r="24" spans="1:36">
      <c r="A24">
        <v>23</v>
      </c>
      <c r="B24" s="233" t="s">
        <v>1287</v>
      </c>
      <c r="C24" t="s">
        <v>1336</v>
      </c>
      <c r="D24">
        <v>22</v>
      </c>
      <c r="E24">
        <v>339</v>
      </c>
      <c r="F24">
        <v>135</v>
      </c>
      <c r="G24">
        <v>249</v>
      </c>
      <c r="H24">
        <v>588</v>
      </c>
      <c r="I24">
        <v>4</v>
      </c>
      <c r="J24">
        <v>4</v>
      </c>
      <c r="L24">
        <v>60</v>
      </c>
      <c r="M24">
        <v>65</v>
      </c>
      <c r="N24">
        <v>79</v>
      </c>
      <c r="O24">
        <v>30</v>
      </c>
      <c r="P24">
        <v>53</v>
      </c>
      <c r="Q24">
        <v>13</v>
      </c>
      <c r="R24">
        <v>15</v>
      </c>
      <c r="T24">
        <v>130</v>
      </c>
      <c r="U24">
        <v>442</v>
      </c>
      <c r="V24">
        <v>6</v>
      </c>
      <c r="W24">
        <v>2</v>
      </c>
      <c r="X24">
        <v>31</v>
      </c>
      <c r="Y24">
        <v>16</v>
      </c>
      <c r="Z24">
        <v>16</v>
      </c>
      <c r="AA24">
        <f t="shared" si="0"/>
        <v>30</v>
      </c>
      <c r="AB24" s="73">
        <f t="shared" si="1"/>
        <v>25.363636363636363</v>
      </c>
      <c r="AC24" s="73">
        <f t="shared" si="2"/>
        <v>23.181818181818183</v>
      </c>
      <c r="AD24" s="73">
        <f t="shared" si="3"/>
        <v>12.272727272727273</v>
      </c>
      <c r="AE24" s="73">
        <f t="shared" si="4"/>
        <v>31.727272727272727</v>
      </c>
      <c r="AF24" s="73">
        <f t="shared" si="5"/>
        <v>31.727272727272727</v>
      </c>
      <c r="AG24" s="73">
        <f t="shared" si="6"/>
        <v>1.2727272727272727</v>
      </c>
      <c r="AH24" s="73">
        <f t="shared" si="7"/>
        <v>11.090909090909092</v>
      </c>
      <c r="AI24" s="73">
        <f t="shared" si="8"/>
        <v>16.09090909090909</v>
      </c>
      <c r="AJ24" s="73">
        <f t="shared" si="9"/>
        <v>15.909090909090908</v>
      </c>
    </row>
    <row r="25" spans="1:36">
      <c r="A25">
        <v>24</v>
      </c>
      <c r="B25" s="233" t="s">
        <v>1339</v>
      </c>
      <c r="C25" t="s">
        <v>1336</v>
      </c>
      <c r="D25">
        <v>22</v>
      </c>
      <c r="E25">
        <v>299</v>
      </c>
      <c r="F25">
        <v>95</v>
      </c>
      <c r="G25">
        <v>283</v>
      </c>
      <c r="H25">
        <v>582</v>
      </c>
      <c r="I25">
        <v>3</v>
      </c>
      <c r="J25">
        <v>5</v>
      </c>
      <c r="K25">
        <v>34</v>
      </c>
      <c r="L25">
        <v>96</v>
      </c>
      <c r="M25">
        <v>33</v>
      </c>
      <c r="N25">
        <v>101</v>
      </c>
      <c r="O25">
        <v>88</v>
      </c>
      <c r="P25">
        <v>60</v>
      </c>
      <c r="Q25">
        <v>12</v>
      </c>
      <c r="R25">
        <v>12</v>
      </c>
      <c r="T25">
        <v>173</v>
      </c>
      <c r="U25">
        <v>416</v>
      </c>
      <c r="V25">
        <v>2</v>
      </c>
      <c r="W25">
        <v>6</v>
      </c>
      <c r="X25">
        <v>40</v>
      </c>
      <c r="Y25">
        <v>10</v>
      </c>
      <c r="Z25">
        <v>7</v>
      </c>
      <c r="AA25">
        <f t="shared" si="0"/>
        <v>24</v>
      </c>
      <c r="AB25" s="73">
        <f t="shared" si="1"/>
        <v>25.363636363636363</v>
      </c>
      <c r="AC25" s="73">
        <f t="shared" si="2"/>
        <v>16.181818181818183</v>
      </c>
      <c r="AD25" s="73">
        <f t="shared" si="3"/>
        <v>20.727272727272727</v>
      </c>
      <c r="AE25" s="73">
        <f t="shared" si="4"/>
        <v>32.977272727272727</v>
      </c>
      <c r="AF25" s="73">
        <f t="shared" si="5"/>
        <v>32.204545454545453</v>
      </c>
      <c r="AG25" s="73">
        <f t="shared" si="6"/>
        <v>1.0454545454545454</v>
      </c>
      <c r="AH25" s="73">
        <f t="shared" si="7"/>
        <v>8</v>
      </c>
      <c r="AI25" s="73">
        <f t="shared" si="8"/>
        <v>24.136363636363637</v>
      </c>
      <c r="AJ25" s="73">
        <f t="shared" si="9"/>
        <v>17.272727272727273</v>
      </c>
    </row>
    <row r="26" spans="1:36">
      <c r="A26">
        <v>25</v>
      </c>
      <c r="B26" s="233" t="s">
        <v>1231</v>
      </c>
      <c r="C26" t="s">
        <v>1340</v>
      </c>
      <c r="D26">
        <v>22</v>
      </c>
      <c r="E26">
        <v>383</v>
      </c>
      <c r="F26">
        <v>152</v>
      </c>
      <c r="G26">
        <v>214</v>
      </c>
      <c r="H26">
        <v>597</v>
      </c>
      <c r="I26">
        <v>3</v>
      </c>
      <c r="L26">
        <v>54</v>
      </c>
      <c r="M26">
        <v>101</v>
      </c>
      <c r="N26">
        <v>52</v>
      </c>
      <c r="O26">
        <v>14</v>
      </c>
      <c r="P26">
        <v>57</v>
      </c>
      <c r="Q26">
        <v>18</v>
      </c>
      <c r="R26">
        <v>20</v>
      </c>
      <c r="T26">
        <v>125</v>
      </c>
      <c r="U26">
        <v>450</v>
      </c>
      <c r="V26">
        <v>6</v>
      </c>
      <c r="W26">
        <v>2</v>
      </c>
      <c r="X26">
        <v>53</v>
      </c>
      <c r="Y26">
        <v>38</v>
      </c>
      <c r="Z26">
        <v>15</v>
      </c>
      <c r="AA26">
        <f t="shared" si="0"/>
        <v>40</v>
      </c>
      <c r="AB26" s="73">
        <f t="shared" si="1"/>
        <v>25.318181818181817</v>
      </c>
      <c r="AC26" s="73">
        <f t="shared" si="2"/>
        <v>25.818181818181817</v>
      </c>
      <c r="AD26" s="73">
        <f t="shared" si="3"/>
        <v>10.454545454545455</v>
      </c>
      <c r="AE26" s="73">
        <f t="shared" si="4"/>
        <v>32.113636363636367</v>
      </c>
      <c r="AF26" s="73">
        <f t="shared" si="5"/>
        <v>32.113636363636367</v>
      </c>
      <c r="AG26" s="73">
        <f t="shared" si="6"/>
        <v>0.81818181818181823</v>
      </c>
      <c r="AH26" s="73">
        <f t="shared" si="7"/>
        <v>14.318181818181818</v>
      </c>
      <c r="AI26" s="73">
        <f t="shared" si="8"/>
        <v>13.659090909090908</v>
      </c>
      <c r="AJ26" s="73">
        <f t="shared" si="9"/>
        <v>12.454545454545455</v>
      </c>
    </row>
    <row r="27" spans="1:36">
      <c r="A27">
        <v>26</v>
      </c>
      <c r="B27" s="233" t="s">
        <v>1341</v>
      </c>
      <c r="C27" t="s">
        <v>1342</v>
      </c>
      <c r="D27">
        <v>22</v>
      </c>
      <c r="E27">
        <v>288</v>
      </c>
      <c r="F27">
        <v>56</v>
      </c>
      <c r="G27">
        <v>329</v>
      </c>
      <c r="H27">
        <v>617</v>
      </c>
      <c r="I27">
        <v>10</v>
      </c>
      <c r="J27">
        <v>11</v>
      </c>
      <c r="L27">
        <v>118</v>
      </c>
      <c r="M27">
        <v>30</v>
      </c>
      <c r="N27">
        <v>96</v>
      </c>
      <c r="O27">
        <v>112</v>
      </c>
      <c r="P27">
        <v>67</v>
      </c>
      <c r="Q27">
        <v>23</v>
      </c>
      <c r="R27">
        <v>31</v>
      </c>
      <c r="T27">
        <v>230</v>
      </c>
      <c r="U27">
        <v>371</v>
      </c>
      <c r="V27">
        <v>3</v>
      </c>
      <c r="W27">
        <v>4</v>
      </c>
      <c r="X27">
        <v>19</v>
      </c>
      <c r="Y27">
        <v>5</v>
      </c>
      <c r="Z27">
        <v>13</v>
      </c>
      <c r="AA27">
        <f t="shared" si="0"/>
        <v>62</v>
      </c>
      <c r="AB27" s="73">
        <f t="shared" si="1"/>
        <v>25.227272727272727</v>
      </c>
      <c r="AC27" s="73">
        <f t="shared" si="2"/>
        <v>7.3636363636363633</v>
      </c>
      <c r="AD27" s="73">
        <f t="shared" si="3"/>
        <v>24</v>
      </c>
      <c r="AE27" s="73">
        <f t="shared" si="4"/>
        <v>31.318181818181817</v>
      </c>
      <c r="AF27" s="73">
        <f t="shared" si="5"/>
        <v>31.318181818181817</v>
      </c>
      <c r="AG27" s="73">
        <f t="shared" si="6"/>
        <v>3.2272727272727271</v>
      </c>
      <c r="AH27" s="73">
        <f t="shared" si="7"/>
        <v>5.6363636363636367</v>
      </c>
      <c r="AI27" s="73">
        <f t="shared" si="8"/>
        <v>26.477272727272727</v>
      </c>
      <c r="AJ27" s="73">
        <f t="shared" si="9"/>
        <v>13.727272727272727</v>
      </c>
    </row>
    <row r="28" spans="1:36">
      <c r="A28">
        <v>27</v>
      </c>
      <c r="B28" s="233" t="s">
        <v>1343</v>
      </c>
      <c r="C28" t="s">
        <v>1095</v>
      </c>
      <c r="D28">
        <v>18</v>
      </c>
      <c r="E28">
        <v>222</v>
      </c>
      <c r="F28">
        <v>84</v>
      </c>
      <c r="G28">
        <v>264</v>
      </c>
      <c r="H28">
        <v>486</v>
      </c>
      <c r="I28">
        <v>1</v>
      </c>
      <c r="J28">
        <v>2</v>
      </c>
      <c r="K28">
        <v>1</v>
      </c>
      <c r="L28">
        <v>86</v>
      </c>
      <c r="M28">
        <v>25</v>
      </c>
      <c r="N28">
        <v>56</v>
      </c>
      <c r="O28">
        <v>42</v>
      </c>
      <c r="P28">
        <v>51</v>
      </c>
      <c r="Q28">
        <v>28</v>
      </c>
      <c r="R28">
        <v>16</v>
      </c>
      <c r="T28">
        <v>160</v>
      </c>
      <c r="U28">
        <v>332</v>
      </c>
      <c r="V28">
        <v>3</v>
      </c>
      <c r="W28">
        <v>5</v>
      </c>
      <c r="X28">
        <v>23</v>
      </c>
      <c r="Y28">
        <v>3</v>
      </c>
      <c r="Z28">
        <v>6</v>
      </c>
      <c r="AA28">
        <f t="shared" si="0"/>
        <v>32</v>
      </c>
      <c r="AB28" s="73">
        <f t="shared" si="1"/>
        <v>25.222222222222221</v>
      </c>
      <c r="AC28" s="73">
        <f t="shared" si="2"/>
        <v>16.888888888888889</v>
      </c>
      <c r="AD28" s="73">
        <f t="shared" si="3"/>
        <v>22.111111111111111</v>
      </c>
      <c r="AE28" s="73">
        <f t="shared" si="4"/>
        <v>33.25</v>
      </c>
      <c r="AF28" s="73">
        <f t="shared" si="5"/>
        <v>33.222222222222221</v>
      </c>
      <c r="AG28" s="73">
        <f t="shared" si="6"/>
        <v>0.44444444444444442</v>
      </c>
      <c r="AH28" s="73">
        <f t="shared" si="7"/>
        <v>5.5</v>
      </c>
      <c r="AI28" s="73">
        <f t="shared" si="8"/>
        <v>18.722222222222221</v>
      </c>
      <c r="AJ28" s="73">
        <f t="shared" si="9"/>
        <v>12.333333333333334</v>
      </c>
    </row>
    <row r="29" spans="1:36">
      <c r="A29">
        <v>28</v>
      </c>
      <c r="B29" s="233" t="s">
        <v>1225</v>
      </c>
      <c r="C29" t="s">
        <v>1328</v>
      </c>
      <c r="D29">
        <v>22</v>
      </c>
      <c r="E29">
        <v>291</v>
      </c>
      <c r="F29">
        <v>82</v>
      </c>
      <c r="G29">
        <v>326</v>
      </c>
      <c r="H29">
        <v>617</v>
      </c>
      <c r="I29">
        <v>21</v>
      </c>
      <c r="J29">
        <v>17</v>
      </c>
      <c r="K29">
        <v>21</v>
      </c>
      <c r="L29">
        <v>137</v>
      </c>
      <c r="M29">
        <v>34</v>
      </c>
      <c r="N29">
        <v>84</v>
      </c>
      <c r="O29">
        <v>137</v>
      </c>
      <c r="P29">
        <v>79</v>
      </c>
      <c r="Q29">
        <v>34</v>
      </c>
      <c r="R29">
        <v>33</v>
      </c>
      <c r="T29">
        <v>311</v>
      </c>
      <c r="U29">
        <v>301</v>
      </c>
      <c r="V29">
        <v>15</v>
      </c>
      <c r="W29">
        <v>16</v>
      </c>
      <c r="X29">
        <v>38</v>
      </c>
      <c r="Z29">
        <v>16</v>
      </c>
      <c r="AA29">
        <f t="shared" si="0"/>
        <v>66</v>
      </c>
      <c r="AB29" s="73">
        <f t="shared" si="1"/>
        <v>25.045454545454547</v>
      </c>
      <c r="AC29" s="73">
        <f t="shared" si="2"/>
        <v>11.909090909090908</v>
      </c>
      <c r="AD29" s="73">
        <f t="shared" si="3"/>
        <v>28.136363636363637</v>
      </c>
      <c r="AE29" s="73">
        <f t="shared" si="4"/>
        <v>37.772727272727273</v>
      </c>
      <c r="AF29" s="73">
        <f t="shared" si="5"/>
        <v>37.295454545454547</v>
      </c>
      <c r="AG29" s="73">
        <f t="shared" si="6"/>
        <v>6.5</v>
      </c>
      <c r="AH29" s="73">
        <f t="shared" si="7"/>
        <v>5.4545454545454541</v>
      </c>
      <c r="AI29" s="73">
        <f t="shared" si="8"/>
        <v>29.704545454545453</v>
      </c>
      <c r="AJ29" s="73">
        <f t="shared" si="9"/>
        <v>14.090909090909092</v>
      </c>
    </row>
    <row r="30" spans="1:36">
      <c r="A30">
        <v>29</v>
      </c>
      <c r="B30" s="233" t="s">
        <v>1283</v>
      </c>
      <c r="C30" t="s">
        <v>1340</v>
      </c>
      <c r="D30">
        <v>22</v>
      </c>
      <c r="E30">
        <v>320</v>
      </c>
      <c r="F30">
        <v>77</v>
      </c>
      <c r="G30">
        <v>270</v>
      </c>
      <c r="H30">
        <v>590</v>
      </c>
      <c r="I30">
        <v>18</v>
      </c>
      <c r="J30">
        <v>12</v>
      </c>
      <c r="K30">
        <v>50</v>
      </c>
      <c r="L30">
        <v>114</v>
      </c>
      <c r="M30">
        <v>34</v>
      </c>
      <c r="N30">
        <v>99</v>
      </c>
      <c r="O30">
        <v>104</v>
      </c>
      <c r="P30">
        <v>64</v>
      </c>
      <c r="Q30">
        <v>22</v>
      </c>
      <c r="R30">
        <v>20</v>
      </c>
      <c r="T30">
        <v>210</v>
      </c>
      <c r="U30">
        <v>375</v>
      </c>
      <c r="W30">
        <v>16</v>
      </c>
      <c r="X30">
        <v>21</v>
      </c>
      <c r="Y30">
        <v>7</v>
      </c>
      <c r="Z30">
        <v>16</v>
      </c>
      <c r="AA30">
        <f t="shared" si="0"/>
        <v>40</v>
      </c>
      <c r="AB30" s="73">
        <f t="shared" si="1"/>
        <v>25</v>
      </c>
      <c r="AC30" s="73">
        <f t="shared" si="2"/>
        <v>12.181818181818182</v>
      </c>
      <c r="AD30" s="73">
        <f t="shared" si="3"/>
        <v>24.09090909090909</v>
      </c>
      <c r="AE30" s="73">
        <f t="shared" si="4"/>
        <v>35.409090909090907</v>
      </c>
      <c r="AF30" s="73">
        <f t="shared" si="5"/>
        <v>34.272727272727273</v>
      </c>
      <c r="AG30" s="73">
        <f t="shared" si="6"/>
        <v>5.4545454545454541</v>
      </c>
      <c r="AH30" s="73">
        <f t="shared" si="7"/>
        <v>7.3181818181818183</v>
      </c>
      <c r="AI30" s="73">
        <f t="shared" si="8"/>
        <v>25.772727272727273</v>
      </c>
      <c r="AJ30" s="73">
        <f t="shared" si="9"/>
        <v>16.818181818181817</v>
      </c>
    </row>
    <row r="31" spans="1:36">
      <c r="A31">
        <v>30</v>
      </c>
      <c r="B31" s="233" t="s">
        <v>1181</v>
      </c>
      <c r="C31" t="s">
        <v>1089</v>
      </c>
      <c r="D31">
        <v>21</v>
      </c>
      <c r="E31">
        <v>209</v>
      </c>
      <c r="F31">
        <v>40</v>
      </c>
      <c r="G31">
        <v>363</v>
      </c>
      <c r="H31">
        <v>572</v>
      </c>
      <c r="I31">
        <v>4</v>
      </c>
      <c r="J31">
        <v>3</v>
      </c>
      <c r="L31">
        <v>180</v>
      </c>
      <c r="M31">
        <v>25</v>
      </c>
      <c r="N31">
        <v>64</v>
      </c>
      <c r="O31">
        <v>143</v>
      </c>
      <c r="P31">
        <v>69</v>
      </c>
      <c r="Q31">
        <v>26</v>
      </c>
      <c r="R31">
        <v>26</v>
      </c>
      <c r="T31">
        <v>338</v>
      </c>
      <c r="U31">
        <v>254</v>
      </c>
      <c r="V31">
        <v>3</v>
      </c>
      <c r="W31">
        <v>2</v>
      </c>
      <c r="X31">
        <v>21</v>
      </c>
      <c r="Z31">
        <v>9</v>
      </c>
      <c r="AA31">
        <f t="shared" si="0"/>
        <v>52</v>
      </c>
      <c r="AB31" s="73">
        <f t="shared" si="1"/>
        <v>24.761904761904763</v>
      </c>
      <c r="AC31" s="73">
        <f t="shared" si="2"/>
        <v>5.1428571428571432</v>
      </c>
      <c r="AD31" s="73">
        <f t="shared" si="3"/>
        <v>40.38095238095238</v>
      </c>
      <c r="AE31" s="73">
        <f t="shared" si="4"/>
        <v>37.023809523809526</v>
      </c>
      <c r="AF31" s="73">
        <f t="shared" si="5"/>
        <v>37.023809523809526</v>
      </c>
      <c r="AG31" s="73">
        <f t="shared" si="6"/>
        <v>1.2857142857142858</v>
      </c>
      <c r="AH31" s="73">
        <f t="shared" si="7"/>
        <v>4.1428571428571432</v>
      </c>
      <c r="AI31" s="73">
        <f t="shared" si="8"/>
        <v>31.571428571428573</v>
      </c>
      <c r="AJ31" s="73">
        <f t="shared" si="9"/>
        <v>8.9523809523809526</v>
      </c>
    </row>
    <row r="32" spans="1:36">
      <c r="A32">
        <v>31</v>
      </c>
      <c r="B32" s="233" t="s">
        <v>1249</v>
      </c>
      <c r="C32" t="s">
        <v>1335</v>
      </c>
      <c r="D32">
        <v>20</v>
      </c>
      <c r="E32">
        <v>291</v>
      </c>
      <c r="F32">
        <v>56</v>
      </c>
      <c r="G32">
        <v>248</v>
      </c>
      <c r="H32">
        <v>539</v>
      </c>
      <c r="I32">
        <v>10</v>
      </c>
      <c r="J32">
        <v>6</v>
      </c>
      <c r="K32">
        <v>4</v>
      </c>
      <c r="L32">
        <v>92</v>
      </c>
      <c r="M32">
        <v>53</v>
      </c>
      <c r="N32">
        <v>77</v>
      </c>
      <c r="O32">
        <v>122</v>
      </c>
      <c r="P32">
        <v>75</v>
      </c>
      <c r="Q32">
        <v>37</v>
      </c>
      <c r="R32">
        <v>24</v>
      </c>
      <c r="T32">
        <v>243</v>
      </c>
      <c r="U32">
        <v>290</v>
      </c>
      <c r="V32">
        <v>4</v>
      </c>
      <c r="W32">
        <v>5</v>
      </c>
      <c r="X32">
        <v>19</v>
      </c>
      <c r="Y32">
        <v>6</v>
      </c>
      <c r="Z32">
        <v>13</v>
      </c>
      <c r="AA32">
        <f t="shared" si="0"/>
        <v>48</v>
      </c>
      <c r="AB32" s="73">
        <f t="shared" si="1"/>
        <v>24.55</v>
      </c>
      <c r="AC32" s="73">
        <f t="shared" si="2"/>
        <v>8.8000000000000007</v>
      </c>
      <c r="AD32" s="73">
        <f t="shared" si="3"/>
        <v>20.6</v>
      </c>
      <c r="AE32" s="73">
        <f t="shared" si="4"/>
        <v>29.925000000000001</v>
      </c>
      <c r="AF32" s="73">
        <f t="shared" si="5"/>
        <v>29.824999999999999</v>
      </c>
      <c r="AG32" s="73">
        <f t="shared" si="6"/>
        <v>3.3</v>
      </c>
      <c r="AH32" s="73">
        <f t="shared" si="7"/>
        <v>9.4</v>
      </c>
      <c r="AI32" s="73">
        <f t="shared" si="8"/>
        <v>29.375</v>
      </c>
      <c r="AJ32" s="73">
        <f t="shared" si="9"/>
        <v>12.95</v>
      </c>
    </row>
    <row r="33" spans="1:36">
      <c r="A33">
        <v>32</v>
      </c>
      <c r="B33" s="233" t="s">
        <v>1192</v>
      </c>
      <c r="C33" t="s">
        <v>1340</v>
      </c>
      <c r="D33">
        <v>22</v>
      </c>
      <c r="E33">
        <v>359</v>
      </c>
      <c r="F33">
        <v>173</v>
      </c>
      <c r="G33">
        <v>207</v>
      </c>
      <c r="H33">
        <v>566</v>
      </c>
      <c r="I33">
        <v>1</v>
      </c>
      <c r="J33">
        <v>2</v>
      </c>
      <c r="L33">
        <v>57</v>
      </c>
      <c r="M33">
        <v>119</v>
      </c>
      <c r="N33">
        <v>45</v>
      </c>
      <c r="O33">
        <v>13</v>
      </c>
      <c r="P33">
        <v>61</v>
      </c>
      <c r="Q33">
        <v>15</v>
      </c>
      <c r="R33">
        <v>13</v>
      </c>
      <c r="T33">
        <v>138</v>
      </c>
      <c r="U33">
        <v>399</v>
      </c>
      <c r="V33">
        <v>17</v>
      </c>
      <c r="W33">
        <v>2</v>
      </c>
      <c r="X33">
        <v>72</v>
      </c>
      <c r="Y33">
        <v>23</v>
      </c>
      <c r="Z33">
        <v>7</v>
      </c>
      <c r="AA33">
        <f t="shared" si="0"/>
        <v>26</v>
      </c>
      <c r="AB33" s="73">
        <f t="shared" si="1"/>
        <v>24.545454545454547</v>
      </c>
      <c r="AC33" s="73">
        <f t="shared" si="2"/>
        <v>30.272727272727273</v>
      </c>
      <c r="AD33" s="73">
        <f t="shared" si="3"/>
        <v>11.772727272727273</v>
      </c>
      <c r="AE33" s="73">
        <f t="shared" si="4"/>
        <v>34.06818181818182</v>
      </c>
      <c r="AF33" s="73">
        <f t="shared" si="5"/>
        <v>34.06818181818182</v>
      </c>
      <c r="AG33" s="73">
        <f t="shared" si="6"/>
        <v>0.36363636363636365</v>
      </c>
      <c r="AH33" s="73">
        <f t="shared" si="7"/>
        <v>17.09090909090909</v>
      </c>
      <c r="AI33" s="73">
        <f t="shared" si="8"/>
        <v>13.454545454545455</v>
      </c>
      <c r="AJ33" s="73">
        <f t="shared" si="9"/>
        <v>12.909090909090908</v>
      </c>
    </row>
    <row r="34" spans="1:36">
      <c r="A34">
        <v>33</v>
      </c>
      <c r="B34" s="233" t="s">
        <v>1344</v>
      </c>
      <c r="C34" t="s">
        <v>1081</v>
      </c>
      <c r="D34">
        <v>2</v>
      </c>
      <c r="E34">
        <v>26</v>
      </c>
      <c r="F34">
        <v>11</v>
      </c>
      <c r="G34">
        <v>23</v>
      </c>
      <c r="H34">
        <v>49</v>
      </c>
      <c r="I34">
        <v>2</v>
      </c>
      <c r="J34">
        <v>1</v>
      </c>
      <c r="L34">
        <v>13</v>
      </c>
      <c r="M34">
        <v>2</v>
      </c>
      <c r="N34">
        <v>4</v>
      </c>
      <c r="O34">
        <v>8</v>
      </c>
      <c r="P34">
        <v>2</v>
      </c>
      <c r="Q34">
        <v>1</v>
      </c>
      <c r="T34">
        <v>13</v>
      </c>
      <c r="U34">
        <v>35</v>
      </c>
      <c r="W34">
        <v>1</v>
      </c>
      <c r="X34">
        <v>1</v>
      </c>
      <c r="Z34">
        <v>1</v>
      </c>
      <c r="AA34">
        <f t="shared" si="0"/>
        <v>0</v>
      </c>
      <c r="AB34" s="73">
        <f t="shared" si="1"/>
        <v>24.5</v>
      </c>
      <c r="AC34" s="73">
        <f t="shared" si="2"/>
        <v>22</v>
      </c>
      <c r="AD34" s="73">
        <f t="shared" si="3"/>
        <v>32.5</v>
      </c>
      <c r="AE34" s="73">
        <f t="shared" si="4"/>
        <v>42.75</v>
      </c>
      <c r="AF34" s="73">
        <f t="shared" si="5"/>
        <v>42.75</v>
      </c>
      <c r="AG34" s="73">
        <f t="shared" si="6"/>
        <v>6.5</v>
      </c>
      <c r="AH34" s="73">
        <f t="shared" si="7"/>
        <v>5</v>
      </c>
      <c r="AI34" s="73">
        <f t="shared" si="8"/>
        <v>24.25</v>
      </c>
      <c r="AJ34" s="73">
        <f t="shared" si="9"/>
        <v>13.5</v>
      </c>
    </row>
    <row r="35" spans="1:36">
      <c r="A35">
        <v>34</v>
      </c>
      <c r="B35" s="233" t="s">
        <v>1219</v>
      </c>
      <c r="C35" t="s">
        <v>1331</v>
      </c>
      <c r="D35">
        <v>22</v>
      </c>
      <c r="E35">
        <v>308</v>
      </c>
      <c r="F35">
        <v>76</v>
      </c>
      <c r="G35">
        <v>305</v>
      </c>
      <c r="H35">
        <v>613</v>
      </c>
      <c r="I35">
        <v>7</v>
      </c>
      <c r="J35">
        <v>11</v>
      </c>
      <c r="K35">
        <v>4</v>
      </c>
      <c r="L35">
        <v>122</v>
      </c>
      <c r="M35">
        <v>30</v>
      </c>
      <c r="N35">
        <v>102</v>
      </c>
      <c r="O35">
        <v>143</v>
      </c>
      <c r="P35">
        <v>81</v>
      </c>
      <c r="Q35">
        <v>63</v>
      </c>
      <c r="R35">
        <v>38</v>
      </c>
      <c r="T35">
        <v>294</v>
      </c>
      <c r="U35">
        <v>328</v>
      </c>
      <c r="V35">
        <v>6</v>
      </c>
      <c r="W35">
        <v>13</v>
      </c>
      <c r="X35">
        <v>28</v>
      </c>
      <c r="Z35">
        <v>19</v>
      </c>
      <c r="AA35">
        <f t="shared" si="0"/>
        <v>76</v>
      </c>
      <c r="AB35" s="73">
        <f t="shared" si="1"/>
        <v>24.40909090909091</v>
      </c>
      <c r="AC35" s="73">
        <f t="shared" si="2"/>
        <v>10.363636363636363</v>
      </c>
      <c r="AD35" s="73">
        <f t="shared" si="3"/>
        <v>24.272727272727273</v>
      </c>
      <c r="AE35" s="73">
        <f t="shared" si="4"/>
        <v>32.545454545454547</v>
      </c>
      <c r="AF35" s="73">
        <f t="shared" si="5"/>
        <v>32.454545454545453</v>
      </c>
      <c r="AG35" s="73">
        <f t="shared" si="6"/>
        <v>2.4090909090909092</v>
      </c>
      <c r="AH35" s="73">
        <f t="shared" si="7"/>
        <v>5.2727272727272725</v>
      </c>
      <c r="AI35" s="73">
        <f t="shared" si="8"/>
        <v>29.977272727272727</v>
      </c>
      <c r="AJ35" s="73">
        <f t="shared" si="9"/>
        <v>14.545454545454545</v>
      </c>
    </row>
    <row r="36" spans="1:36">
      <c r="A36">
        <v>35</v>
      </c>
      <c r="B36" s="233" t="s">
        <v>1345</v>
      </c>
      <c r="C36" t="s">
        <v>1334</v>
      </c>
      <c r="D36">
        <v>22</v>
      </c>
      <c r="E36">
        <v>295</v>
      </c>
      <c r="F36">
        <v>120</v>
      </c>
      <c r="G36">
        <v>292</v>
      </c>
      <c r="H36">
        <v>587</v>
      </c>
      <c r="I36">
        <v>12</v>
      </c>
      <c r="J36">
        <v>8</v>
      </c>
      <c r="K36">
        <v>58</v>
      </c>
      <c r="L36">
        <v>89</v>
      </c>
      <c r="M36">
        <v>40</v>
      </c>
      <c r="N36">
        <v>80</v>
      </c>
      <c r="O36">
        <v>109</v>
      </c>
      <c r="P36">
        <v>72</v>
      </c>
      <c r="Q36">
        <v>26</v>
      </c>
      <c r="R36">
        <v>26</v>
      </c>
      <c r="T36">
        <v>209</v>
      </c>
      <c r="U36">
        <v>371</v>
      </c>
      <c r="V36">
        <v>3</v>
      </c>
      <c r="W36">
        <v>7</v>
      </c>
      <c r="X36">
        <v>38</v>
      </c>
      <c r="Y36">
        <v>2</v>
      </c>
      <c r="Z36">
        <v>9</v>
      </c>
      <c r="AA36">
        <f t="shared" si="0"/>
        <v>52</v>
      </c>
      <c r="AB36" s="73">
        <f t="shared" si="1"/>
        <v>24.318181818181817</v>
      </c>
      <c r="AC36" s="73">
        <f t="shared" si="2"/>
        <v>19.454545454545453</v>
      </c>
      <c r="AD36" s="73">
        <f t="shared" si="3"/>
        <v>17.863636363636363</v>
      </c>
      <c r="AE36" s="73">
        <f t="shared" si="4"/>
        <v>35.136363636363633</v>
      </c>
      <c r="AF36" s="73">
        <f t="shared" si="5"/>
        <v>33.81818181818182</v>
      </c>
      <c r="AG36" s="73">
        <f t="shared" si="6"/>
        <v>3.6363636363636362</v>
      </c>
      <c r="AH36" s="73">
        <f t="shared" si="7"/>
        <v>6.7272727272727275</v>
      </c>
      <c r="AI36" s="73">
        <f t="shared" si="8"/>
        <v>25.84090909090909</v>
      </c>
      <c r="AJ36" s="73">
        <f t="shared" si="9"/>
        <v>15.090909090909092</v>
      </c>
    </row>
    <row r="37" spans="1:36">
      <c r="A37">
        <v>36</v>
      </c>
      <c r="B37" s="233" t="s">
        <v>1201</v>
      </c>
      <c r="C37" t="s">
        <v>1081</v>
      </c>
      <c r="D37">
        <v>14</v>
      </c>
      <c r="E37">
        <v>203</v>
      </c>
      <c r="F37">
        <v>28</v>
      </c>
      <c r="G37">
        <v>175</v>
      </c>
      <c r="H37">
        <v>378</v>
      </c>
      <c r="I37">
        <v>10</v>
      </c>
      <c r="J37">
        <v>12</v>
      </c>
      <c r="L37">
        <v>85</v>
      </c>
      <c r="M37">
        <v>37</v>
      </c>
      <c r="N37">
        <v>61</v>
      </c>
      <c r="O37">
        <v>103</v>
      </c>
      <c r="P37">
        <v>42</v>
      </c>
      <c r="Q37">
        <v>19</v>
      </c>
      <c r="R37">
        <v>19</v>
      </c>
      <c r="T37">
        <v>185</v>
      </c>
      <c r="U37">
        <v>190</v>
      </c>
      <c r="W37">
        <v>6</v>
      </c>
      <c r="X37">
        <v>17</v>
      </c>
      <c r="Y37">
        <v>12</v>
      </c>
      <c r="Z37">
        <v>5</v>
      </c>
      <c r="AA37">
        <f t="shared" si="0"/>
        <v>38</v>
      </c>
      <c r="AB37" s="73">
        <f t="shared" si="1"/>
        <v>24.285714285714285</v>
      </c>
      <c r="AC37" s="73">
        <f t="shared" si="2"/>
        <v>5.2857142857142856</v>
      </c>
      <c r="AD37" s="73">
        <f t="shared" si="3"/>
        <v>27.642857142857142</v>
      </c>
      <c r="AE37" s="73">
        <f t="shared" si="4"/>
        <v>32.535714285714285</v>
      </c>
      <c r="AF37" s="73">
        <f t="shared" si="5"/>
        <v>32.535714285714285</v>
      </c>
      <c r="AG37" s="73">
        <f t="shared" si="6"/>
        <v>5.1428571428571432</v>
      </c>
      <c r="AH37" s="73">
        <f t="shared" si="7"/>
        <v>9.5714285714285712</v>
      </c>
      <c r="AI37" s="73">
        <f t="shared" si="8"/>
        <v>32.857142857142854</v>
      </c>
      <c r="AJ37" s="73">
        <f t="shared" si="9"/>
        <v>13.785714285714286</v>
      </c>
    </row>
    <row r="38" spans="1:36">
      <c r="A38">
        <v>37</v>
      </c>
      <c r="B38" s="233" t="s">
        <v>1267</v>
      </c>
      <c r="C38" t="s">
        <v>1330</v>
      </c>
      <c r="D38">
        <v>20</v>
      </c>
      <c r="E38">
        <v>273</v>
      </c>
      <c r="F38">
        <v>108</v>
      </c>
      <c r="G38">
        <v>241</v>
      </c>
      <c r="H38">
        <v>514</v>
      </c>
      <c r="I38">
        <v>17</v>
      </c>
      <c r="J38">
        <v>7</v>
      </c>
      <c r="L38">
        <v>90</v>
      </c>
      <c r="M38">
        <v>43</v>
      </c>
      <c r="N38">
        <v>71</v>
      </c>
      <c r="O38">
        <v>52</v>
      </c>
      <c r="P38">
        <v>53</v>
      </c>
      <c r="Q38">
        <v>17</v>
      </c>
      <c r="R38">
        <v>15</v>
      </c>
      <c r="T38">
        <v>171</v>
      </c>
      <c r="U38">
        <v>350</v>
      </c>
      <c r="V38">
        <v>8</v>
      </c>
      <c r="W38">
        <v>11</v>
      </c>
      <c r="X38">
        <v>34</v>
      </c>
      <c r="Y38">
        <v>10</v>
      </c>
      <c r="Z38">
        <v>13</v>
      </c>
      <c r="AA38">
        <f t="shared" si="0"/>
        <v>30</v>
      </c>
      <c r="AB38" s="73">
        <f t="shared" si="1"/>
        <v>24.2</v>
      </c>
      <c r="AC38" s="73">
        <f t="shared" si="2"/>
        <v>20.100000000000001</v>
      </c>
      <c r="AD38" s="73">
        <f t="shared" si="3"/>
        <v>21</v>
      </c>
      <c r="AE38" s="73">
        <f t="shared" si="4"/>
        <v>36.125</v>
      </c>
      <c r="AF38" s="73">
        <f t="shared" si="5"/>
        <v>36.125</v>
      </c>
      <c r="AG38" s="73">
        <f t="shared" si="6"/>
        <v>5.45</v>
      </c>
      <c r="AH38" s="73">
        <f t="shared" si="7"/>
        <v>8.5</v>
      </c>
      <c r="AI38" s="73">
        <f t="shared" si="8"/>
        <v>19.149999999999999</v>
      </c>
      <c r="AJ38" s="73">
        <f t="shared" si="9"/>
        <v>16.25</v>
      </c>
    </row>
    <row r="39" spans="1:36">
      <c r="A39">
        <v>38</v>
      </c>
      <c r="B39" s="233" t="s">
        <v>1346</v>
      </c>
      <c r="C39" t="s">
        <v>1329</v>
      </c>
      <c r="D39">
        <v>20</v>
      </c>
      <c r="E39">
        <v>256</v>
      </c>
      <c r="F39">
        <v>117</v>
      </c>
      <c r="G39">
        <v>262</v>
      </c>
      <c r="H39">
        <v>518</v>
      </c>
      <c r="I39">
        <v>3</v>
      </c>
      <c r="J39">
        <v>7</v>
      </c>
      <c r="K39">
        <v>43</v>
      </c>
      <c r="L39">
        <v>73</v>
      </c>
      <c r="M39">
        <v>53</v>
      </c>
      <c r="N39">
        <v>66</v>
      </c>
      <c r="O39">
        <v>61</v>
      </c>
      <c r="P39">
        <v>55</v>
      </c>
      <c r="Q39">
        <v>23</v>
      </c>
      <c r="R39">
        <v>17</v>
      </c>
      <c r="T39">
        <v>158</v>
      </c>
      <c r="U39">
        <v>362</v>
      </c>
      <c r="V39">
        <v>8</v>
      </c>
      <c r="W39">
        <v>2</v>
      </c>
      <c r="X39">
        <v>37</v>
      </c>
      <c r="Y39">
        <v>6</v>
      </c>
      <c r="Z39">
        <v>6</v>
      </c>
      <c r="AA39">
        <f t="shared" si="0"/>
        <v>34</v>
      </c>
      <c r="AB39" s="73">
        <f t="shared" si="1"/>
        <v>24.2</v>
      </c>
      <c r="AC39" s="73">
        <f t="shared" si="2"/>
        <v>21.7</v>
      </c>
      <c r="AD39" s="73">
        <f t="shared" si="3"/>
        <v>16.55</v>
      </c>
      <c r="AE39" s="73">
        <f t="shared" si="4"/>
        <v>33.774999999999999</v>
      </c>
      <c r="AF39" s="73">
        <f t="shared" si="5"/>
        <v>32.700000000000003</v>
      </c>
      <c r="AG39" s="73">
        <f t="shared" si="6"/>
        <v>1.25</v>
      </c>
      <c r="AH39" s="73">
        <f t="shared" si="7"/>
        <v>9.5500000000000007</v>
      </c>
      <c r="AI39" s="73">
        <f t="shared" si="8"/>
        <v>20.399999999999999</v>
      </c>
      <c r="AJ39" s="73">
        <f t="shared" si="9"/>
        <v>14.35</v>
      </c>
    </row>
    <row r="40" spans="1:36">
      <c r="A40">
        <v>39</v>
      </c>
      <c r="B40" s="233" t="s">
        <v>1232</v>
      </c>
      <c r="C40" t="s">
        <v>1078</v>
      </c>
      <c r="D40">
        <v>22</v>
      </c>
      <c r="E40">
        <v>262</v>
      </c>
      <c r="F40">
        <v>63</v>
      </c>
      <c r="G40">
        <v>314</v>
      </c>
      <c r="H40">
        <v>576</v>
      </c>
      <c r="I40">
        <v>11</v>
      </c>
      <c r="J40">
        <v>13</v>
      </c>
      <c r="K40">
        <v>69</v>
      </c>
      <c r="L40">
        <v>128</v>
      </c>
      <c r="M40">
        <v>29</v>
      </c>
      <c r="N40">
        <v>92</v>
      </c>
      <c r="O40">
        <v>137</v>
      </c>
      <c r="P40">
        <v>103</v>
      </c>
      <c r="Q40">
        <v>23</v>
      </c>
      <c r="R40">
        <v>24</v>
      </c>
      <c r="T40">
        <v>302</v>
      </c>
      <c r="U40">
        <v>270</v>
      </c>
      <c r="V40">
        <v>8</v>
      </c>
      <c r="W40">
        <v>9</v>
      </c>
      <c r="X40">
        <v>23</v>
      </c>
      <c r="Y40">
        <v>3</v>
      </c>
      <c r="Z40">
        <v>11</v>
      </c>
      <c r="AA40">
        <f t="shared" si="0"/>
        <v>48</v>
      </c>
      <c r="AB40" s="73">
        <f t="shared" si="1"/>
        <v>24</v>
      </c>
      <c r="AC40" s="73">
        <f t="shared" si="2"/>
        <v>9.2727272727272734</v>
      </c>
      <c r="AD40" s="73">
        <f t="shared" si="3"/>
        <v>26.90909090909091</v>
      </c>
      <c r="AE40" s="73">
        <f t="shared" si="4"/>
        <v>34.545454545454547</v>
      </c>
      <c r="AF40" s="73">
        <f t="shared" si="5"/>
        <v>32.977272727272727</v>
      </c>
      <c r="AG40" s="73">
        <f t="shared" si="6"/>
        <v>3.5909090909090908</v>
      </c>
      <c r="AH40" s="73">
        <f t="shared" si="7"/>
        <v>5.9545454545454541</v>
      </c>
      <c r="AI40" s="73">
        <f t="shared" si="8"/>
        <v>29.59090909090909</v>
      </c>
      <c r="AJ40" s="73">
        <f t="shared" si="9"/>
        <v>14.227272727272727</v>
      </c>
    </row>
    <row r="41" spans="1:36">
      <c r="A41">
        <v>40</v>
      </c>
      <c r="B41" s="233" t="s">
        <v>1347</v>
      </c>
      <c r="C41" t="s">
        <v>1081</v>
      </c>
      <c r="D41">
        <v>14</v>
      </c>
      <c r="E41">
        <v>172</v>
      </c>
      <c r="F41">
        <v>34</v>
      </c>
      <c r="G41">
        <v>191</v>
      </c>
      <c r="H41">
        <v>363</v>
      </c>
      <c r="I41">
        <v>4</v>
      </c>
      <c r="J41">
        <v>2</v>
      </c>
      <c r="L41">
        <v>75</v>
      </c>
      <c r="M41">
        <v>33</v>
      </c>
      <c r="N41">
        <v>48</v>
      </c>
      <c r="O41">
        <v>60</v>
      </c>
      <c r="P41">
        <v>52</v>
      </c>
      <c r="Q41">
        <v>17</v>
      </c>
      <c r="R41">
        <v>14</v>
      </c>
      <c r="T41">
        <v>147</v>
      </c>
      <c r="U41">
        <v>218</v>
      </c>
      <c r="V41">
        <v>1</v>
      </c>
      <c r="W41">
        <v>1</v>
      </c>
      <c r="X41">
        <v>15</v>
      </c>
      <c r="Y41">
        <v>6</v>
      </c>
      <c r="Z41">
        <v>5</v>
      </c>
      <c r="AA41">
        <f t="shared" si="0"/>
        <v>28</v>
      </c>
      <c r="AB41" s="73">
        <f t="shared" si="1"/>
        <v>23.928571428571427</v>
      </c>
      <c r="AC41" s="73">
        <f t="shared" si="2"/>
        <v>7.7142857142857144</v>
      </c>
      <c r="AD41" s="73">
        <f t="shared" si="3"/>
        <v>24.785714285714285</v>
      </c>
      <c r="AE41" s="73">
        <f t="shared" si="4"/>
        <v>30.142857142857142</v>
      </c>
      <c r="AF41" s="73">
        <f t="shared" si="5"/>
        <v>30.142857142857142</v>
      </c>
      <c r="AG41" s="73">
        <f t="shared" si="6"/>
        <v>1.8571428571428572</v>
      </c>
      <c r="AH41" s="73">
        <f t="shared" si="7"/>
        <v>8.5</v>
      </c>
      <c r="AI41" s="73">
        <f t="shared" si="8"/>
        <v>23.821428571428573</v>
      </c>
      <c r="AJ41" s="73">
        <f t="shared" si="9"/>
        <v>11.285714285714286</v>
      </c>
    </row>
    <row r="42" spans="1:36">
      <c r="A42">
        <v>41</v>
      </c>
      <c r="B42" s="233" t="s">
        <v>1208</v>
      </c>
      <c r="C42" t="s">
        <v>1335</v>
      </c>
      <c r="D42">
        <v>12</v>
      </c>
      <c r="E42">
        <v>175</v>
      </c>
      <c r="F42">
        <v>80</v>
      </c>
      <c r="G42">
        <v>124</v>
      </c>
      <c r="H42">
        <v>299</v>
      </c>
      <c r="J42">
        <v>3</v>
      </c>
      <c r="L42">
        <v>29</v>
      </c>
      <c r="M42">
        <v>53</v>
      </c>
      <c r="N42">
        <v>39</v>
      </c>
      <c r="O42">
        <v>13</v>
      </c>
      <c r="P42">
        <v>35</v>
      </c>
      <c r="Q42">
        <v>6</v>
      </c>
      <c r="R42">
        <v>6</v>
      </c>
      <c r="T42">
        <v>72</v>
      </c>
      <c r="U42">
        <v>214</v>
      </c>
      <c r="V42">
        <v>3</v>
      </c>
      <c r="W42">
        <v>1</v>
      </c>
      <c r="X42">
        <v>27</v>
      </c>
      <c r="Y42">
        <v>3</v>
      </c>
      <c r="Z42">
        <v>4</v>
      </c>
      <c r="AA42">
        <f t="shared" si="0"/>
        <v>12</v>
      </c>
      <c r="AB42" s="73">
        <f t="shared" si="1"/>
        <v>23.916666666666668</v>
      </c>
      <c r="AC42" s="73">
        <f t="shared" si="2"/>
        <v>25.666666666666668</v>
      </c>
      <c r="AD42" s="73">
        <f t="shared" si="3"/>
        <v>11.083333333333334</v>
      </c>
      <c r="AE42" s="73">
        <f t="shared" si="4"/>
        <v>30.958333333333332</v>
      </c>
      <c r="AF42" s="73">
        <f t="shared" si="5"/>
        <v>30.958333333333332</v>
      </c>
      <c r="AG42" s="73">
        <f t="shared" si="6"/>
        <v>0.25</v>
      </c>
      <c r="AH42" s="73">
        <f t="shared" si="7"/>
        <v>15.5</v>
      </c>
      <c r="AI42" s="73">
        <f t="shared" si="8"/>
        <v>14.708333333333334</v>
      </c>
      <c r="AJ42" s="73">
        <f t="shared" si="9"/>
        <v>15.416666666666666</v>
      </c>
    </row>
    <row r="43" spans="1:36">
      <c r="A43">
        <v>42</v>
      </c>
      <c r="B43" s="233" t="s">
        <v>1348</v>
      </c>
      <c r="C43" t="s">
        <v>1115</v>
      </c>
      <c r="D43">
        <v>21</v>
      </c>
      <c r="E43">
        <v>241</v>
      </c>
      <c r="F43">
        <v>78</v>
      </c>
      <c r="G43">
        <v>275</v>
      </c>
      <c r="H43">
        <v>516</v>
      </c>
      <c r="I43">
        <v>6</v>
      </c>
      <c r="J43">
        <v>5</v>
      </c>
      <c r="K43">
        <v>9</v>
      </c>
      <c r="L43">
        <v>71</v>
      </c>
      <c r="M43">
        <v>36</v>
      </c>
      <c r="N43">
        <v>61</v>
      </c>
      <c r="O43">
        <v>62</v>
      </c>
      <c r="P43">
        <v>41</v>
      </c>
      <c r="Q43">
        <v>14</v>
      </c>
      <c r="R43">
        <v>8</v>
      </c>
      <c r="T43">
        <v>169</v>
      </c>
      <c r="U43">
        <v>345</v>
      </c>
      <c r="V43">
        <v>3</v>
      </c>
      <c r="W43">
        <v>6</v>
      </c>
      <c r="X43">
        <v>31</v>
      </c>
      <c r="Y43">
        <v>7</v>
      </c>
      <c r="Z43">
        <v>10</v>
      </c>
      <c r="AA43">
        <f t="shared" si="0"/>
        <v>16</v>
      </c>
      <c r="AB43" s="73">
        <f t="shared" si="1"/>
        <v>23.80952380952381</v>
      </c>
      <c r="AC43" s="73">
        <f t="shared" si="2"/>
        <v>14.095238095238095</v>
      </c>
      <c r="AD43" s="73">
        <f t="shared" si="3"/>
        <v>16.142857142857142</v>
      </c>
      <c r="AE43" s="73">
        <f t="shared" si="4"/>
        <v>28.595238095238095</v>
      </c>
      <c r="AF43" s="73">
        <f t="shared" si="5"/>
        <v>28.38095238095238</v>
      </c>
      <c r="AG43" s="73">
        <f t="shared" si="6"/>
        <v>1.9523809523809523</v>
      </c>
      <c r="AH43" s="73">
        <f t="shared" si="7"/>
        <v>7.2857142857142856</v>
      </c>
      <c r="AI43" s="73">
        <f t="shared" si="8"/>
        <v>20.38095238095238</v>
      </c>
      <c r="AJ43" s="73">
        <f t="shared" si="9"/>
        <v>12.238095238095237</v>
      </c>
    </row>
    <row r="44" spans="1:36">
      <c r="A44">
        <v>43</v>
      </c>
      <c r="B44" s="233" t="s">
        <v>1349</v>
      </c>
      <c r="C44" t="s">
        <v>1095</v>
      </c>
      <c r="D44">
        <v>17</v>
      </c>
      <c r="E44">
        <v>182</v>
      </c>
      <c r="F44">
        <v>48</v>
      </c>
      <c r="G44">
        <v>257</v>
      </c>
      <c r="H44">
        <v>439</v>
      </c>
      <c r="I44">
        <v>8</v>
      </c>
      <c r="J44">
        <v>7</v>
      </c>
      <c r="L44">
        <v>86</v>
      </c>
      <c r="M44">
        <v>11</v>
      </c>
      <c r="N44">
        <v>69</v>
      </c>
      <c r="O44">
        <v>58</v>
      </c>
      <c r="P44">
        <v>51</v>
      </c>
      <c r="Q44">
        <v>20</v>
      </c>
      <c r="R44">
        <v>18</v>
      </c>
      <c r="T44">
        <v>175</v>
      </c>
      <c r="U44">
        <v>262</v>
      </c>
      <c r="V44">
        <v>1</v>
      </c>
      <c r="W44">
        <v>4</v>
      </c>
      <c r="X44">
        <v>14</v>
      </c>
      <c r="Y44">
        <v>5</v>
      </c>
      <c r="Z44">
        <v>7</v>
      </c>
      <c r="AA44">
        <f t="shared" si="0"/>
        <v>36</v>
      </c>
      <c r="AB44" s="73">
        <f t="shared" si="1"/>
        <v>23.705882352941178</v>
      </c>
      <c r="AC44" s="73">
        <f t="shared" si="2"/>
        <v>9.1764705882352935</v>
      </c>
      <c r="AD44" s="73">
        <f t="shared" si="3"/>
        <v>23.176470588235293</v>
      </c>
      <c r="AE44" s="73">
        <f t="shared" si="4"/>
        <v>30.705882352941178</v>
      </c>
      <c r="AF44" s="73">
        <f t="shared" si="5"/>
        <v>30.705882352941178</v>
      </c>
      <c r="AG44" s="73">
        <f t="shared" si="6"/>
        <v>3.2352941176470589</v>
      </c>
      <c r="AH44" s="73">
        <f t="shared" si="7"/>
        <v>3.8823529411764706</v>
      </c>
      <c r="AI44" s="73">
        <f t="shared" si="8"/>
        <v>21.029411764705884</v>
      </c>
      <c r="AJ44" s="73">
        <f t="shared" si="9"/>
        <v>13.823529411764707</v>
      </c>
    </row>
    <row r="45" spans="1:36">
      <c r="A45">
        <v>44</v>
      </c>
      <c r="B45" s="233" t="s">
        <v>1350</v>
      </c>
      <c r="C45" t="s">
        <v>1331</v>
      </c>
      <c r="D45">
        <v>6</v>
      </c>
      <c r="E45">
        <v>71</v>
      </c>
      <c r="F45">
        <v>29</v>
      </c>
      <c r="G45">
        <v>81</v>
      </c>
      <c r="H45">
        <v>152</v>
      </c>
      <c r="I45">
        <v>6</v>
      </c>
      <c r="J45">
        <v>2</v>
      </c>
      <c r="K45">
        <v>2</v>
      </c>
      <c r="L45">
        <v>20</v>
      </c>
      <c r="M45">
        <v>5</v>
      </c>
      <c r="N45">
        <v>32</v>
      </c>
      <c r="O45">
        <v>22</v>
      </c>
      <c r="P45">
        <v>16</v>
      </c>
      <c r="Q45">
        <v>3</v>
      </c>
      <c r="R45">
        <v>5</v>
      </c>
      <c r="T45">
        <v>64</v>
      </c>
      <c r="U45">
        <v>91</v>
      </c>
      <c r="V45">
        <v>1</v>
      </c>
      <c r="W45">
        <v>3</v>
      </c>
      <c r="X45">
        <v>6</v>
      </c>
      <c r="Z45">
        <v>3</v>
      </c>
      <c r="AA45">
        <f t="shared" si="0"/>
        <v>10</v>
      </c>
      <c r="AB45" s="73">
        <f t="shared" si="1"/>
        <v>23.666666666666668</v>
      </c>
      <c r="AC45" s="73">
        <f t="shared" si="2"/>
        <v>17.666666666666668</v>
      </c>
      <c r="AD45" s="73">
        <f t="shared" si="3"/>
        <v>15</v>
      </c>
      <c r="AE45" s="73">
        <f t="shared" si="4"/>
        <v>32.333333333333336</v>
      </c>
      <c r="AF45" s="73">
        <f t="shared" si="5"/>
        <v>32.166666666666664</v>
      </c>
      <c r="AG45" s="73">
        <f t="shared" si="6"/>
        <v>6.333333333333333</v>
      </c>
      <c r="AH45" s="73">
        <f t="shared" si="7"/>
        <v>6.166666666666667</v>
      </c>
      <c r="AI45" s="73">
        <f t="shared" si="8"/>
        <v>22</v>
      </c>
      <c r="AJ45" s="73">
        <f t="shared" si="9"/>
        <v>21.166666666666668</v>
      </c>
    </row>
    <row r="46" spans="1:36">
      <c r="A46">
        <v>45</v>
      </c>
      <c r="B46" s="233" t="s">
        <v>1351</v>
      </c>
      <c r="C46" t="s">
        <v>1329</v>
      </c>
      <c r="D46">
        <v>21</v>
      </c>
      <c r="E46">
        <v>281</v>
      </c>
      <c r="F46">
        <v>75</v>
      </c>
      <c r="G46">
        <v>241</v>
      </c>
      <c r="H46">
        <v>522</v>
      </c>
      <c r="I46">
        <v>5</v>
      </c>
      <c r="J46">
        <v>6</v>
      </c>
      <c r="L46">
        <v>99</v>
      </c>
      <c r="M46">
        <v>41</v>
      </c>
      <c r="N46">
        <v>65</v>
      </c>
      <c r="O46">
        <v>75</v>
      </c>
      <c r="P46">
        <v>56</v>
      </c>
      <c r="Q46">
        <v>21</v>
      </c>
      <c r="R46">
        <v>13</v>
      </c>
      <c r="T46">
        <v>172</v>
      </c>
      <c r="U46">
        <v>345</v>
      </c>
      <c r="W46">
        <v>2</v>
      </c>
      <c r="X46">
        <v>19</v>
      </c>
      <c r="Y46">
        <v>11</v>
      </c>
      <c r="Z46">
        <v>8</v>
      </c>
      <c r="AA46">
        <f t="shared" si="0"/>
        <v>26</v>
      </c>
      <c r="AB46" s="73">
        <f t="shared" si="1"/>
        <v>23.61904761904762</v>
      </c>
      <c r="AC46" s="73">
        <f t="shared" si="2"/>
        <v>13.047619047619047</v>
      </c>
      <c r="AD46" s="73">
        <f t="shared" si="3"/>
        <v>22.333333333333332</v>
      </c>
      <c r="AE46" s="73">
        <f t="shared" si="4"/>
        <v>30.976190476190474</v>
      </c>
      <c r="AF46" s="73">
        <f t="shared" si="5"/>
        <v>30.976190476190474</v>
      </c>
      <c r="AG46" s="73">
        <f t="shared" si="6"/>
        <v>1.7142857142857142</v>
      </c>
      <c r="AH46" s="73">
        <f t="shared" si="7"/>
        <v>7.7142857142857144</v>
      </c>
      <c r="AI46" s="73">
        <f t="shared" si="8"/>
        <v>21.904761904761905</v>
      </c>
      <c r="AJ46" s="73">
        <f t="shared" si="9"/>
        <v>12.095238095238095</v>
      </c>
    </row>
    <row r="47" spans="1:36">
      <c r="A47">
        <v>46</v>
      </c>
      <c r="B47" s="233" t="s">
        <v>1211</v>
      </c>
      <c r="C47" t="s">
        <v>1342</v>
      </c>
      <c r="D47">
        <v>21</v>
      </c>
      <c r="E47">
        <v>224</v>
      </c>
      <c r="F47">
        <v>72</v>
      </c>
      <c r="G47">
        <v>324</v>
      </c>
      <c r="H47">
        <v>548</v>
      </c>
      <c r="I47">
        <v>8</v>
      </c>
      <c r="J47">
        <v>2</v>
      </c>
      <c r="L47">
        <v>148</v>
      </c>
      <c r="M47">
        <v>22</v>
      </c>
      <c r="N47">
        <v>77</v>
      </c>
      <c r="O47">
        <v>125</v>
      </c>
      <c r="P47">
        <v>82</v>
      </c>
      <c r="Q47">
        <v>28</v>
      </c>
      <c r="R47">
        <v>27</v>
      </c>
      <c r="T47">
        <v>270</v>
      </c>
      <c r="U47">
        <v>289</v>
      </c>
      <c r="V47">
        <v>9</v>
      </c>
      <c r="W47">
        <v>10</v>
      </c>
      <c r="X47">
        <v>18</v>
      </c>
      <c r="Y47">
        <v>8</v>
      </c>
      <c r="Z47">
        <v>9</v>
      </c>
      <c r="AA47">
        <f t="shared" si="0"/>
        <v>54</v>
      </c>
      <c r="AB47" s="73">
        <f t="shared" si="1"/>
        <v>23.523809523809526</v>
      </c>
      <c r="AC47" s="73">
        <f t="shared" si="2"/>
        <v>11.142857142857142</v>
      </c>
      <c r="AD47" s="73">
        <f t="shared" si="3"/>
        <v>32.666666666666664</v>
      </c>
      <c r="AE47" s="73">
        <f t="shared" si="4"/>
        <v>36.142857142857146</v>
      </c>
      <c r="AF47" s="73">
        <f t="shared" si="5"/>
        <v>36.142857142857146</v>
      </c>
      <c r="AG47" s="73">
        <f t="shared" si="6"/>
        <v>2.3809523809523809</v>
      </c>
      <c r="AH47" s="73">
        <f t="shared" si="7"/>
        <v>4.2380952380952381</v>
      </c>
      <c r="AI47" s="73">
        <f t="shared" si="8"/>
        <v>28.333333333333332</v>
      </c>
      <c r="AJ47" s="73">
        <f t="shared" si="9"/>
        <v>12.619047619047619</v>
      </c>
    </row>
    <row r="48" spans="1:36">
      <c r="A48">
        <v>47</v>
      </c>
      <c r="B48" s="233" t="s">
        <v>1352</v>
      </c>
      <c r="C48" t="s">
        <v>1326</v>
      </c>
      <c r="D48">
        <v>21</v>
      </c>
      <c r="E48">
        <v>332</v>
      </c>
      <c r="F48">
        <v>63</v>
      </c>
      <c r="G48">
        <v>190</v>
      </c>
      <c r="H48">
        <v>522</v>
      </c>
      <c r="I48">
        <v>4</v>
      </c>
      <c r="J48">
        <v>7</v>
      </c>
      <c r="K48">
        <v>18</v>
      </c>
      <c r="L48">
        <v>81</v>
      </c>
      <c r="M48">
        <v>57</v>
      </c>
      <c r="N48">
        <v>96</v>
      </c>
      <c r="O48">
        <v>80</v>
      </c>
      <c r="P48">
        <v>79</v>
      </c>
      <c r="Q48">
        <v>10</v>
      </c>
      <c r="R48">
        <v>14</v>
      </c>
      <c r="T48">
        <v>178</v>
      </c>
      <c r="U48">
        <v>335</v>
      </c>
      <c r="V48">
        <v>4</v>
      </c>
      <c r="W48">
        <v>4</v>
      </c>
      <c r="X48">
        <v>37</v>
      </c>
      <c r="Y48">
        <v>19</v>
      </c>
      <c r="Z48">
        <v>13</v>
      </c>
      <c r="AA48">
        <f t="shared" si="0"/>
        <v>28</v>
      </c>
      <c r="AB48" s="73">
        <f t="shared" si="1"/>
        <v>23.523809523809526</v>
      </c>
      <c r="AC48" s="73">
        <f t="shared" si="2"/>
        <v>10.666666666666666</v>
      </c>
      <c r="AD48" s="73">
        <f t="shared" si="3"/>
        <v>17.952380952380953</v>
      </c>
      <c r="AE48" s="73">
        <f t="shared" si="4"/>
        <v>27.904761904761905</v>
      </c>
      <c r="AF48" s="73">
        <f t="shared" si="5"/>
        <v>27.476190476190474</v>
      </c>
      <c r="AG48" s="73">
        <f t="shared" si="6"/>
        <v>1.4761904761904763</v>
      </c>
      <c r="AH48" s="73">
        <f t="shared" si="7"/>
        <v>11.380952380952381</v>
      </c>
      <c r="AI48" s="73">
        <f t="shared" si="8"/>
        <v>22.523809523809526</v>
      </c>
      <c r="AJ48" s="73">
        <f t="shared" si="9"/>
        <v>15.761904761904763</v>
      </c>
    </row>
    <row r="49" spans="1:36">
      <c r="A49">
        <v>48</v>
      </c>
      <c r="B49" s="233" t="s">
        <v>1353</v>
      </c>
      <c r="C49" t="s">
        <v>1342</v>
      </c>
      <c r="D49">
        <v>2</v>
      </c>
      <c r="E49">
        <v>22</v>
      </c>
      <c r="F49">
        <v>13</v>
      </c>
      <c r="G49">
        <v>25</v>
      </c>
      <c r="H49">
        <v>47</v>
      </c>
      <c r="L49">
        <v>10</v>
      </c>
      <c r="M49">
        <v>8</v>
      </c>
      <c r="N49">
        <v>5</v>
      </c>
      <c r="O49">
        <v>3</v>
      </c>
      <c r="P49">
        <v>5</v>
      </c>
      <c r="Q49">
        <v>1</v>
      </c>
      <c r="T49">
        <v>12</v>
      </c>
      <c r="U49">
        <v>35</v>
      </c>
      <c r="V49">
        <v>1</v>
      </c>
      <c r="X49">
        <v>3</v>
      </c>
      <c r="AA49">
        <f t="shared" si="0"/>
        <v>0</v>
      </c>
      <c r="AB49" s="73">
        <f t="shared" si="1"/>
        <v>23.5</v>
      </c>
      <c r="AC49" s="73">
        <f t="shared" si="2"/>
        <v>26</v>
      </c>
      <c r="AD49" s="73">
        <f t="shared" si="3"/>
        <v>25</v>
      </c>
      <c r="AE49" s="73">
        <f t="shared" si="4"/>
        <v>37.25</v>
      </c>
      <c r="AF49" s="73">
        <f t="shared" si="5"/>
        <v>37.25</v>
      </c>
      <c r="AG49" s="73">
        <f t="shared" si="6"/>
        <v>0</v>
      </c>
      <c r="AH49" s="73">
        <f t="shared" si="7"/>
        <v>14.5</v>
      </c>
      <c r="AI49" s="73">
        <f t="shared" si="8"/>
        <v>16.25</v>
      </c>
      <c r="AJ49" s="73">
        <f t="shared" si="9"/>
        <v>14</v>
      </c>
    </row>
    <row r="50" spans="1:36">
      <c r="A50">
        <v>49</v>
      </c>
      <c r="B50" s="233" t="s">
        <v>1354</v>
      </c>
      <c r="C50" t="s">
        <v>1328</v>
      </c>
      <c r="D50">
        <v>22</v>
      </c>
      <c r="E50">
        <v>326</v>
      </c>
      <c r="F50">
        <v>88</v>
      </c>
      <c r="G50">
        <v>208</v>
      </c>
      <c r="H50">
        <v>534</v>
      </c>
      <c r="I50">
        <v>6</v>
      </c>
      <c r="J50">
        <v>3</v>
      </c>
      <c r="L50">
        <v>52</v>
      </c>
      <c r="M50">
        <v>67</v>
      </c>
      <c r="N50">
        <v>68</v>
      </c>
      <c r="O50">
        <v>38</v>
      </c>
      <c r="P50">
        <v>60</v>
      </c>
      <c r="Q50">
        <v>21</v>
      </c>
      <c r="R50">
        <v>9</v>
      </c>
      <c r="T50">
        <v>156</v>
      </c>
      <c r="U50">
        <v>375</v>
      </c>
      <c r="V50">
        <v>1</v>
      </c>
      <c r="W50">
        <v>2</v>
      </c>
      <c r="X50">
        <v>35</v>
      </c>
      <c r="Y50">
        <v>5</v>
      </c>
      <c r="Z50">
        <v>6</v>
      </c>
      <c r="AA50">
        <f t="shared" si="0"/>
        <v>18</v>
      </c>
      <c r="AB50" s="73">
        <f t="shared" si="1"/>
        <v>23.454545454545453</v>
      </c>
      <c r="AC50" s="73">
        <f t="shared" si="2"/>
        <v>15.181818181818182</v>
      </c>
      <c r="AD50" s="73">
        <f t="shared" si="3"/>
        <v>11</v>
      </c>
      <c r="AE50" s="73">
        <f t="shared" si="4"/>
        <v>26.113636363636363</v>
      </c>
      <c r="AF50" s="73">
        <f t="shared" si="5"/>
        <v>26.113636363636363</v>
      </c>
      <c r="AG50" s="73">
        <f t="shared" si="6"/>
        <v>1.7727272727272727</v>
      </c>
      <c r="AH50" s="73">
        <f t="shared" si="7"/>
        <v>11.409090909090908</v>
      </c>
      <c r="AI50" s="73">
        <f t="shared" si="8"/>
        <v>16.5</v>
      </c>
      <c r="AJ50" s="73">
        <f t="shared" si="9"/>
        <v>13</v>
      </c>
    </row>
    <row r="51" spans="1:36">
      <c r="A51">
        <v>50</v>
      </c>
      <c r="B51" s="233" t="s">
        <v>1266</v>
      </c>
      <c r="C51" t="s">
        <v>1326</v>
      </c>
      <c r="D51">
        <v>13</v>
      </c>
      <c r="E51">
        <v>133</v>
      </c>
      <c r="F51">
        <v>45</v>
      </c>
      <c r="G51">
        <v>185</v>
      </c>
      <c r="H51">
        <v>318</v>
      </c>
      <c r="I51">
        <v>6</v>
      </c>
      <c r="J51">
        <v>2</v>
      </c>
      <c r="K51">
        <v>8</v>
      </c>
      <c r="L51">
        <v>79</v>
      </c>
      <c r="M51">
        <v>24</v>
      </c>
      <c r="N51">
        <v>33</v>
      </c>
      <c r="O51">
        <v>46</v>
      </c>
      <c r="P51">
        <v>28</v>
      </c>
      <c r="Q51">
        <v>10</v>
      </c>
      <c r="R51">
        <v>7</v>
      </c>
      <c r="T51">
        <v>148</v>
      </c>
      <c r="U51">
        <v>164</v>
      </c>
      <c r="V51">
        <v>9</v>
      </c>
      <c r="W51">
        <v>2</v>
      </c>
      <c r="X51">
        <v>8</v>
      </c>
      <c r="Y51">
        <v>3</v>
      </c>
      <c r="Z51">
        <v>6</v>
      </c>
      <c r="AA51">
        <f t="shared" si="0"/>
        <v>14</v>
      </c>
      <c r="AB51" s="73">
        <f t="shared" si="1"/>
        <v>23.384615384615383</v>
      </c>
      <c r="AC51" s="73">
        <f t="shared" si="2"/>
        <v>12.76923076923077</v>
      </c>
      <c r="AD51" s="73">
        <f t="shared" si="3"/>
        <v>29.307692307692307</v>
      </c>
      <c r="AE51" s="73">
        <f t="shared" si="4"/>
        <v>35.03846153846154</v>
      </c>
      <c r="AF51" s="73">
        <f t="shared" si="5"/>
        <v>34.730769230769234</v>
      </c>
      <c r="AG51" s="73">
        <f t="shared" si="6"/>
        <v>2.9230769230769229</v>
      </c>
      <c r="AH51" s="73">
        <f t="shared" si="7"/>
        <v>7</v>
      </c>
      <c r="AI51" s="73">
        <f t="shared" si="8"/>
        <v>21.76923076923077</v>
      </c>
      <c r="AJ51" s="73">
        <f t="shared" si="9"/>
        <v>10.923076923076923</v>
      </c>
    </row>
    <row r="52" spans="1:36">
      <c r="A52">
        <v>51</v>
      </c>
      <c r="B52" s="233" t="s">
        <v>1355</v>
      </c>
      <c r="C52" t="s">
        <v>1342</v>
      </c>
      <c r="D52">
        <v>21</v>
      </c>
      <c r="E52">
        <v>230</v>
      </c>
      <c r="F52">
        <v>87</v>
      </c>
      <c r="G52">
        <v>299</v>
      </c>
      <c r="H52">
        <v>529</v>
      </c>
      <c r="I52">
        <v>11</v>
      </c>
      <c r="J52">
        <v>11</v>
      </c>
      <c r="K52">
        <v>9</v>
      </c>
      <c r="L52">
        <v>90</v>
      </c>
      <c r="M52">
        <v>37</v>
      </c>
      <c r="N52">
        <v>71</v>
      </c>
      <c r="O52">
        <v>88</v>
      </c>
      <c r="P52">
        <v>68</v>
      </c>
      <c r="Q52">
        <v>13</v>
      </c>
      <c r="R52">
        <v>19</v>
      </c>
      <c r="T52">
        <v>219</v>
      </c>
      <c r="U52">
        <v>312</v>
      </c>
      <c r="V52">
        <v>4</v>
      </c>
      <c r="W52">
        <v>5</v>
      </c>
      <c r="X52">
        <v>14</v>
      </c>
      <c r="Y52">
        <v>5</v>
      </c>
      <c r="Z52">
        <v>11</v>
      </c>
      <c r="AA52">
        <f t="shared" si="0"/>
        <v>38</v>
      </c>
      <c r="AB52" s="73">
        <f t="shared" si="1"/>
        <v>23.38095238095238</v>
      </c>
      <c r="AC52" s="73">
        <f t="shared" si="2"/>
        <v>14.761904761904763</v>
      </c>
      <c r="AD52" s="73">
        <f t="shared" si="3"/>
        <v>19.61904761904762</v>
      </c>
      <c r="AE52" s="73">
        <f t="shared" si="4"/>
        <v>31.833333333333332</v>
      </c>
      <c r="AF52" s="73">
        <f t="shared" si="5"/>
        <v>31.61904761904762</v>
      </c>
      <c r="AG52" s="73">
        <f t="shared" si="6"/>
        <v>3.6666666666666665</v>
      </c>
      <c r="AH52" s="73">
        <f t="shared" si="7"/>
        <v>6.8571428571428568</v>
      </c>
      <c r="AI52" s="73">
        <f t="shared" si="8"/>
        <v>23.357142857142858</v>
      </c>
      <c r="AJ52" s="73">
        <f t="shared" si="9"/>
        <v>13.523809523809524</v>
      </c>
    </row>
    <row r="53" spans="1:36">
      <c r="A53">
        <v>52</v>
      </c>
      <c r="B53" s="233" t="s">
        <v>1288</v>
      </c>
      <c r="C53" t="s">
        <v>1095</v>
      </c>
      <c r="D53">
        <v>13</v>
      </c>
      <c r="E53">
        <v>204</v>
      </c>
      <c r="F53">
        <v>84</v>
      </c>
      <c r="G53">
        <v>110</v>
      </c>
      <c r="H53">
        <v>314</v>
      </c>
      <c r="I53">
        <v>6</v>
      </c>
      <c r="J53">
        <v>3</v>
      </c>
      <c r="L53">
        <v>25</v>
      </c>
      <c r="M53">
        <v>39</v>
      </c>
      <c r="N53">
        <v>41</v>
      </c>
      <c r="O53">
        <v>14</v>
      </c>
      <c r="P53">
        <v>28</v>
      </c>
      <c r="Q53">
        <v>8</v>
      </c>
      <c r="R53">
        <v>6</v>
      </c>
      <c r="T53">
        <v>74</v>
      </c>
      <c r="U53">
        <v>235</v>
      </c>
      <c r="V53">
        <v>3</v>
      </c>
      <c r="W53">
        <v>6</v>
      </c>
      <c r="X53">
        <v>20</v>
      </c>
      <c r="Y53">
        <v>17</v>
      </c>
      <c r="Z53">
        <v>10</v>
      </c>
      <c r="AA53">
        <f t="shared" si="0"/>
        <v>12</v>
      </c>
      <c r="AB53" s="73">
        <f t="shared" si="1"/>
        <v>23.23076923076923</v>
      </c>
      <c r="AC53" s="73">
        <f t="shared" si="2"/>
        <v>24.923076923076923</v>
      </c>
      <c r="AD53" s="73">
        <f t="shared" si="3"/>
        <v>8.6923076923076916</v>
      </c>
      <c r="AE53" s="73">
        <f t="shared" si="4"/>
        <v>30.384615384615383</v>
      </c>
      <c r="AF53" s="73">
        <f t="shared" si="5"/>
        <v>30.384615384615383</v>
      </c>
      <c r="AG53" s="73">
        <f t="shared" si="6"/>
        <v>3</v>
      </c>
      <c r="AH53" s="73">
        <f t="shared" si="7"/>
        <v>11.23076923076923</v>
      </c>
      <c r="AI53" s="73">
        <f t="shared" si="8"/>
        <v>14.384615384615385</v>
      </c>
      <c r="AJ53" s="73">
        <f t="shared" si="9"/>
        <v>15.923076923076923</v>
      </c>
    </row>
    <row r="54" spans="1:36">
      <c r="A54">
        <v>53</v>
      </c>
      <c r="B54" s="233" t="s">
        <v>1356</v>
      </c>
      <c r="C54" t="s">
        <v>1329</v>
      </c>
      <c r="D54">
        <v>20</v>
      </c>
      <c r="E54">
        <v>268</v>
      </c>
      <c r="F54">
        <v>129</v>
      </c>
      <c r="G54">
        <v>238</v>
      </c>
      <c r="H54">
        <v>506</v>
      </c>
      <c r="I54">
        <v>2</v>
      </c>
      <c r="J54">
        <v>3</v>
      </c>
      <c r="L54">
        <v>86</v>
      </c>
      <c r="M54">
        <v>59</v>
      </c>
      <c r="N54">
        <v>42</v>
      </c>
      <c r="O54">
        <v>40</v>
      </c>
      <c r="P54">
        <v>68</v>
      </c>
      <c r="Q54">
        <v>21</v>
      </c>
      <c r="R54">
        <v>22</v>
      </c>
      <c r="T54">
        <v>155</v>
      </c>
      <c r="U54">
        <v>342</v>
      </c>
      <c r="V54">
        <v>5</v>
      </c>
      <c r="W54">
        <v>2</v>
      </c>
      <c r="X54">
        <v>42</v>
      </c>
      <c r="Y54">
        <v>2</v>
      </c>
      <c r="Z54">
        <v>4</v>
      </c>
      <c r="AA54">
        <f t="shared" si="0"/>
        <v>44</v>
      </c>
      <c r="AB54" s="73">
        <f t="shared" si="1"/>
        <v>23.1</v>
      </c>
      <c r="AC54" s="73">
        <f t="shared" si="2"/>
        <v>23.6</v>
      </c>
      <c r="AD54" s="73">
        <f t="shared" si="3"/>
        <v>19.3</v>
      </c>
      <c r="AE54" s="73">
        <f t="shared" si="4"/>
        <v>34.475000000000001</v>
      </c>
      <c r="AF54" s="73">
        <f t="shared" si="5"/>
        <v>34.475000000000001</v>
      </c>
      <c r="AG54" s="73">
        <f t="shared" si="6"/>
        <v>0.75</v>
      </c>
      <c r="AH54" s="73">
        <f t="shared" si="7"/>
        <v>8.75</v>
      </c>
      <c r="AI54" s="73">
        <f t="shared" si="8"/>
        <v>16.45</v>
      </c>
      <c r="AJ54" s="73">
        <f t="shared" si="9"/>
        <v>10.75</v>
      </c>
    </row>
    <row r="55" spans="1:36">
      <c r="A55">
        <v>54</v>
      </c>
      <c r="B55" s="233" t="s">
        <v>1197</v>
      </c>
      <c r="C55" t="s">
        <v>1340</v>
      </c>
      <c r="D55">
        <v>21</v>
      </c>
      <c r="E55">
        <v>176</v>
      </c>
      <c r="F55">
        <v>68</v>
      </c>
      <c r="G55">
        <v>390</v>
      </c>
      <c r="H55">
        <v>566</v>
      </c>
      <c r="I55">
        <v>10</v>
      </c>
      <c r="J55">
        <v>14</v>
      </c>
      <c r="K55">
        <v>36</v>
      </c>
      <c r="L55">
        <v>139</v>
      </c>
      <c r="M55">
        <v>24</v>
      </c>
      <c r="N55">
        <v>60</v>
      </c>
      <c r="O55">
        <v>185</v>
      </c>
      <c r="P55">
        <v>81</v>
      </c>
      <c r="Q55">
        <v>34</v>
      </c>
      <c r="R55">
        <v>41</v>
      </c>
      <c r="T55">
        <v>354</v>
      </c>
      <c r="U55">
        <v>215</v>
      </c>
      <c r="V55">
        <v>7</v>
      </c>
      <c r="W55">
        <v>9</v>
      </c>
      <c r="X55">
        <v>17</v>
      </c>
      <c r="Y55">
        <v>12</v>
      </c>
      <c r="Z55">
        <v>9</v>
      </c>
      <c r="AA55">
        <f t="shared" si="0"/>
        <v>82</v>
      </c>
      <c r="AB55" s="73">
        <f t="shared" si="1"/>
        <v>23.047619047619047</v>
      </c>
      <c r="AC55" s="73">
        <f t="shared" si="2"/>
        <v>9.0476190476190474</v>
      </c>
      <c r="AD55" s="73">
        <f t="shared" si="3"/>
        <v>29.19047619047619</v>
      </c>
      <c r="AE55" s="73">
        <f t="shared" si="4"/>
        <v>35.214285714285715</v>
      </c>
      <c r="AF55" s="73">
        <f t="shared" si="5"/>
        <v>34.357142857142854</v>
      </c>
      <c r="AG55" s="73">
        <f t="shared" si="6"/>
        <v>3.5238095238095237</v>
      </c>
      <c r="AH55" s="73">
        <f t="shared" si="7"/>
        <v>2.3809523809523809</v>
      </c>
      <c r="AI55" s="73">
        <f t="shared" si="8"/>
        <v>36</v>
      </c>
      <c r="AJ55" s="73">
        <f t="shared" si="9"/>
        <v>8.8571428571428577</v>
      </c>
    </row>
    <row r="56" spans="1:36">
      <c r="A56">
        <v>55</v>
      </c>
      <c r="B56" s="233" t="s">
        <v>1275</v>
      </c>
      <c r="C56" t="s">
        <v>1078</v>
      </c>
      <c r="D56">
        <v>19</v>
      </c>
      <c r="E56">
        <v>237</v>
      </c>
      <c r="F56">
        <v>51</v>
      </c>
      <c r="G56">
        <v>262</v>
      </c>
      <c r="H56">
        <v>499</v>
      </c>
      <c r="I56">
        <v>25</v>
      </c>
      <c r="J56">
        <v>16</v>
      </c>
      <c r="L56">
        <v>91</v>
      </c>
      <c r="M56">
        <v>37</v>
      </c>
      <c r="N56">
        <v>87</v>
      </c>
      <c r="O56">
        <v>117</v>
      </c>
      <c r="P56">
        <v>73</v>
      </c>
      <c r="Q56">
        <v>30</v>
      </c>
      <c r="R56">
        <v>31</v>
      </c>
      <c r="T56">
        <v>258</v>
      </c>
      <c r="U56">
        <v>256</v>
      </c>
      <c r="V56">
        <v>5</v>
      </c>
      <c r="W56">
        <v>16</v>
      </c>
      <c r="X56">
        <v>30</v>
      </c>
      <c r="Y56">
        <v>20</v>
      </c>
      <c r="Z56">
        <v>17</v>
      </c>
      <c r="AA56">
        <f t="shared" si="0"/>
        <v>62</v>
      </c>
      <c r="AB56" s="73">
        <f t="shared" si="1"/>
        <v>23</v>
      </c>
      <c r="AC56" s="73">
        <f t="shared" si="2"/>
        <v>7.4736842105263159</v>
      </c>
      <c r="AD56" s="73">
        <f t="shared" si="3"/>
        <v>20.684210526315791</v>
      </c>
      <c r="AE56" s="73">
        <f t="shared" si="4"/>
        <v>31.578947368421051</v>
      </c>
      <c r="AF56" s="73">
        <f t="shared" si="5"/>
        <v>31.578947368421051</v>
      </c>
      <c r="AG56" s="73">
        <f t="shared" si="6"/>
        <v>8.7368421052631575</v>
      </c>
      <c r="AH56" s="73">
        <f t="shared" si="7"/>
        <v>7.1578947368421053</v>
      </c>
      <c r="AI56" s="73">
        <f t="shared" si="8"/>
        <v>28.342105263157894</v>
      </c>
      <c r="AJ56" s="73">
        <f t="shared" si="9"/>
        <v>15.789473684210526</v>
      </c>
    </row>
    <row r="57" spans="1:36">
      <c r="A57">
        <v>56</v>
      </c>
      <c r="B57" s="233" t="s">
        <v>1357</v>
      </c>
      <c r="C57" t="s">
        <v>1333</v>
      </c>
      <c r="D57">
        <v>2</v>
      </c>
      <c r="E57">
        <v>27</v>
      </c>
      <c r="F57">
        <v>7</v>
      </c>
      <c r="G57">
        <v>21</v>
      </c>
      <c r="H57">
        <v>48</v>
      </c>
      <c r="I57">
        <v>1</v>
      </c>
      <c r="J57">
        <v>1</v>
      </c>
      <c r="L57">
        <v>5</v>
      </c>
      <c r="M57">
        <v>1</v>
      </c>
      <c r="N57">
        <v>6</v>
      </c>
      <c r="O57">
        <v>8</v>
      </c>
      <c r="P57">
        <v>7</v>
      </c>
      <c r="Q57">
        <v>4</v>
      </c>
      <c r="R57">
        <v>1</v>
      </c>
      <c r="T57">
        <v>20</v>
      </c>
      <c r="U57">
        <v>28</v>
      </c>
      <c r="V57">
        <v>1</v>
      </c>
      <c r="AA57">
        <f t="shared" si="0"/>
        <v>2</v>
      </c>
      <c r="AB57" s="73">
        <f t="shared" si="1"/>
        <v>23</v>
      </c>
      <c r="AC57" s="73">
        <f t="shared" si="2"/>
        <v>13</v>
      </c>
      <c r="AD57" s="73">
        <f t="shared" si="3"/>
        <v>11.5</v>
      </c>
      <c r="AE57" s="73">
        <f t="shared" si="4"/>
        <v>26</v>
      </c>
      <c r="AF57" s="73">
        <f t="shared" si="5"/>
        <v>26</v>
      </c>
      <c r="AG57" s="73">
        <f t="shared" si="6"/>
        <v>3.5</v>
      </c>
      <c r="AH57" s="73">
        <f t="shared" si="7"/>
        <v>3.5</v>
      </c>
      <c r="AI57" s="73">
        <f t="shared" si="8"/>
        <v>23</v>
      </c>
      <c r="AJ57" s="73">
        <f t="shared" si="9"/>
        <v>12.5</v>
      </c>
    </row>
    <row r="58" spans="1:36">
      <c r="A58">
        <v>57</v>
      </c>
      <c r="B58" s="233" t="s">
        <v>1276</v>
      </c>
      <c r="C58" t="s">
        <v>1335</v>
      </c>
      <c r="D58">
        <v>20</v>
      </c>
      <c r="E58">
        <v>257</v>
      </c>
      <c r="F58">
        <v>106</v>
      </c>
      <c r="G58">
        <v>229</v>
      </c>
      <c r="H58">
        <v>486</v>
      </c>
      <c r="I58">
        <v>10</v>
      </c>
      <c r="J58">
        <v>7</v>
      </c>
      <c r="K58">
        <v>26</v>
      </c>
      <c r="L58">
        <v>72</v>
      </c>
      <c r="M58">
        <v>36</v>
      </c>
      <c r="N58">
        <v>85</v>
      </c>
      <c r="O58">
        <v>81</v>
      </c>
      <c r="P58">
        <v>54</v>
      </c>
      <c r="Q58">
        <v>14</v>
      </c>
      <c r="R58">
        <v>13</v>
      </c>
      <c r="T58">
        <v>178</v>
      </c>
      <c r="U58">
        <v>311</v>
      </c>
      <c r="V58">
        <v>8</v>
      </c>
      <c r="W58">
        <v>14</v>
      </c>
      <c r="X58">
        <v>12</v>
      </c>
      <c r="Y58">
        <v>6</v>
      </c>
      <c r="Z58">
        <v>15</v>
      </c>
      <c r="AA58">
        <f t="shared" si="0"/>
        <v>26</v>
      </c>
      <c r="AB58" s="73">
        <f t="shared" si="1"/>
        <v>23</v>
      </c>
      <c r="AC58" s="73">
        <f t="shared" si="2"/>
        <v>19.899999999999999</v>
      </c>
      <c r="AD58" s="73">
        <f t="shared" si="3"/>
        <v>16.7</v>
      </c>
      <c r="AE58" s="73">
        <f t="shared" si="4"/>
        <v>32.774999999999999</v>
      </c>
      <c r="AF58" s="73">
        <f t="shared" si="5"/>
        <v>32.125</v>
      </c>
      <c r="AG58" s="73">
        <f t="shared" si="6"/>
        <v>3.35</v>
      </c>
      <c r="AH58" s="73">
        <f t="shared" si="7"/>
        <v>8.35</v>
      </c>
      <c r="AI58" s="73">
        <f t="shared" si="8"/>
        <v>23</v>
      </c>
      <c r="AJ58" s="73">
        <f t="shared" si="9"/>
        <v>17.75</v>
      </c>
    </row>
    <row r="59" spans="1:36">
      <c r="A59">
        <v>58</v>
      </c>
      <c r="B59" s="233" t="s">
        <v>1199</v>
      </c>
      <c r="C59" t="s">
        <v>1338</v>
      </c>
      <c r="D59">
        <v>21</v>
      </c>
      <c r="E59">
        <v>250</v>
      </c>
      <c r="F59">
        <v>79</v>
      </c>
      <c r="G59">
        <v>286</v>
      </c>
      <c r="H59">
        <v>536</v>
      </c>
      <c r="I59">
        <v>12</v>
      </c>
      <c r="J59">
        <v>8</v>
      </c>
      <c r="K59">
        <v>27</v>
      </c>
      <c r="L59">
        <v>152</v>
      </c>
      <c r="M59">
        <v>22</v>
      </c>
      <c r="N59">
        <v>82</v>
      </c>
      <c r="O59">
        <v>102</v>
      </c>
      <c r="P59">
        <v>70</v>
      </c>
      <c r="Q59">
        <v>30</v>
      </c>
      <c r="R59">
        <v>27</v>
      </c>
      <c r="T59">
        <v>270</v>
      </c>
      <c r="U59">
        <v>271</v>
      </c>
      <c r="V59">
        <v>14</v>
      </c>
      <c r="W59">
        <v>10</v>
      </c>
      <c r="X59">
        <v>55</v>
      </c>
      <c r="Y59">
        <v>8</v>
      </c>
      <c r="Z59">
        <v>18</v>
      </c>
      <c r="AA59">
        <f t="shared" si="0"/>
        <v>54</v>
      </c>
      <c r="AB59" s="73">
        <f t="shared" si="1"/>
        <v>22.952380952380953</v>
      </c>
      <c r="AC59" s="73">
        <f t="shared" si="2"/>
        <v>12.476190476190476</v>
      </c>
      <c r="AD59" s="73">
        <f t="shared" si="3"/>
        <v>33.61904761904762</v>
      </c>
      <c r="AE59" s="73">
        <f t="shared" si="4"/>
        <v>38.357142857142854</v>
      </c>
      <c r="AF59" s="73">
        <f t="shared" si="5"/>
        <v>37.714285714285715</v>
      </c>
      <c r="AG59" s="73">
        <f t="shared" si="6"/>
        <v>3.8095238095238093</v>
      </c>
      <c r="AH59" s="73">
        <f t="shared" si="7"/>
        <v>4.4761904761904763</v>
      </c>
      <c r="AI59" s="73">
        <f t="shared" si="8"/>
        <v>24.761904761904763</v>
      </c>
      <c r="AJ59" s="73">
        <f t="shared" si="9"/>
        <v>14.047619047619047</v>
      </c>
    </row>
    <row r="60" spans="1:36">
      <c r="A60">
        <v>59</v>
      </c>
      <c r="B60" s="233" t="s">
        <v>1205</v>
      </c>
      <c r="C60" t="s">
        <v>1340</v>
      </c>
      <c r="D60">
        <v>21</v>
      </c>
      <c r="E60">
        <v>275</v>
      </c>
      <c r="F60">
        <v>76</v>
      </c>
      <c r="G60">
        <v>249</v>
      </c>
      <c r="H60">
        <v>524</v>
      </c>
      <c r="I60">
        <v>5</v>
      </c>
      <c r="J60">
        <v>9</v>
      </c>
      <c r="L60">
        <v>147</v>
      </c>
      <c r="M60">
        <v>48</v>
      </c>
      <c r="N60">
        <v>68</v>
      </c>
      <c r="O60">
        <v>86</v>
      </c>
      <c r="P60">
        <v>62</v>
      </c>
      <c r="Q60">
        <v>28</v>
      </c>
      <c r="R60">
        <v>23</v>
      </c>
      <c r="T60">
        <v>205</v>
      </c>
      <c r="U60">
        <v>316</v>
      </c>
      <c r="V60">
        <v>2</v>
      </c>
      <c r="W60">
        <v>6</v>
      </c>
      <c r="X60">
        <v>19</v>
      </c>
      <c r="Y60">
        <v>6</v>
      </c>
      <c r="Z60">
        <v>11</v>
      </c>
      <c r="AA60">
        <f t="shared" si="0"/>
        <v>46</v>
      </c>
      <c r="AB60" s="73">
        <f t="shared" si="1"/>
        <v>22.761904761904763</v>
      </c>
      <c r="AC60" s="73">
        <f t="shared" si="2"/>
        <v>12.285714285714286</v>
      </c>
      <c r="AD60" s="73">
        <f t="shared" si="3"/>
        <v>32.80952380952381</v>
      </c>
      <c r="AE60" s="73">
        <f t="shared" si="4"/>
        <v>35.952380952380949</v>
      </c>
      <c r="AF60" s="73">
        <f t="shared" si="5"/>
        <v>35.952380952380949</v>
      </c>
      <c r="AG60" s="73">
        <f t="shared" si="6"/>
        <v>1.8571428571428572</v>
      </c>
      <c r="AH60" s="73">
        <f t="shared" si="7"/>
        <v>7.9047619047619051</v>
      </c>
      <c r="AI60" s="73">
        <f t="shared" si="8"/>
        <v>22.571428571428573</v>
      </c>
      <c r="AJ60" s="73">
        <f t="shared" si="9"/>
        <v>11.619047619047619</v>
      </c>
    </row>
    <row r="61" spans="1:36">
      <c r="A61">
        <v>60</v>
      </c>
      <c r="B61" s="233" t="s">
        <v>1358</v>
      </c>
      <c r="C61" t="s">
        <v>1095</v>
      </c>
      <c r="D61">
        <v>22</v>
      </c>
      <c r="E61">
        <v>244</v>
      </c>
      <c r="F61">
        <v>86</v>
      </c>
      <c r="G61">
        <v>296</v>
      </c>
      <c r="H61">
        <v>540</v>
      </c>
      <c r="I61">
        <v>22</v>
      </c>
      <c r="J61">
        <v>14</v>
      </c>
      <c r="K61">
        <v>44</v>
      </c>
      <c r="L61">
        <v>107</v>
      </c>
      <c r="M61">
        <v>24</v>
      </c>
      <c r="N61">
        <v>93</v>
      </c>
      <c r="O61">
        <v>88</v>
      </c>
      <c r="P61">
        <v>62</v>
      </c>
      <c r="Q61">
        <v>29</v>
      </c>
      <c r="R61">
        <v>20</v>
      </c>
      <c r="T61">
        <v>244</v>
      </c>
      <c r="U61">
        <v>312</v>
      </c>
      <c r="V61">
        <v>11</v>
      </c>
      <c r="W61">
        <v>20</v>
      </c>
      <c r="X61">
        <v>43</v>
      </c>
      <c r="Y61">
        <v>3</v>
      </c>
      <c r="Z61">
        <v>14</v>
      </c>
      <c r="AA61">
        <f t="shared" si="0"/>
        <v>40</v>
      </c>
      <c r="AB61" s="73">
        <f t="shared" si="1"/>
        <v>22.727272727272727</v>
      </c>
      <c r="AC61" s="73">
        <f t="shared" si="2"/>
        <v>13.818181818181818</v>
      </c>
      <c r="AD61" s="73">
        <f t="shared" si="3"/>
        <v>22.5</v>
      </c>
      <c r="AE61" s="73">
        <f t="shared" si="4"/>
        <v>34.75</v>
      </c>
      <c r="AF61" s="73">
        <f t="shared" si="5"/>
        <v>33.75</v>
      </c>
      <c r="AG61" s="73">
        <f t="shared" si="6"/>
        <v>6.6363636363636367</v>
      </c>
      <c r="AH61" s="73">
        <f t="shared" si="7"/>
        <v>5.6818181818181817</v>
      </c>
      <c r="AI61" s="73">
        <f t="shared" si="8"/>
        <v>22.454545454545453</v>
      </c>
      <c r="AJ61" s="73">
        <f t="shared" si="9"/>
        <v>16.772727272727273</v>
      </c>
    </row>
    <row r="62" spans="1:36">
      <c r="A62">
        <v>61</v>
      </c>
      <c r="B62" s="233" t="s">
        <v>1253</v>
      </c>
      <c r="C62" t="s">
        <v>1089</v>
      </c>
      <c r="D62">
        <v>22</v>
      </c>
      <c r="E62">
        <v>266</v>
      </c>
      <c r="F62">
        <v>55</v>
      </c>
      <c r="G62">
        <v>302</v>
      </c>
      <c r="H62">
        <v>568</v>
      </c>
      <c r="I62">
        <v>12</v>
      </c>
      <c r="J62">
        <v>8</v>
      </c>
      <c r="K62">
        <v>6</v>
      </c>
      <c r="L62">
        <v>143</v>
      </c>
      <c r="M62">
        <v>44</v>
      </c>
      <c r="N62">
        <v>84</v>
      </c>
      <c r="O62">
        <v>143</v>
      </c>
      <c r="P62">
        <v>79</v>
      </c>
      <c r="Q62">
        <v>54</v>
      </c>
      <c r="R62">
        <v>34</v>
      </c>
      <c r="T62">
        <v>266</v>
      </c>
      <c r="U62">
        <v>308</v>
      </c>
      <c r="V62">
        <v>2</v>
      </c>
      <c r="W62">
        <v>3</v>
      </c>
      <c r="X62">
        <v>16</v>
      </c>
      <c r="Y62">
        <v>18</v>
      </c>
      <c r="Z62">
        <v>23</v>
      </c>
      <c r="AA62">
        <f t="shared" si="0"/>
        <v>68</v>
      </c>
      <c r="AB62" s="73">
        <f t="shared" si="1"/>
        <v>22.727272727272727</v>
      </c>
      <c r="AC62" s="73">
        <f t="shared" si="2"/>
        <v>6.9090909090909092</v>
      </c>
      <c r="AD62" s="73">
        <f t="shared" si="3"/>
        <v>29.40909090909091</v>
      </c>
      <c r="AE62" s="73">
        <f t="shared" si="4"/>
        <v>33.022727272727273</v>
      </c>
      <c r="AF62" s="73">
        <f t="shared" si="5"/>
        <v>32.886363636363633</v>
      </c>
      <c r="AG62" s="73">
        <f t="shared" si="6"/>
        <v>3.6363636363636362</v>
      </c>
      <c r="AH62" s="73">
        <f t="shared" si="7"/>
        <v>6.7272727272727275</v>
      </c>
      <c r="AI62" s="73">
        <f t="shared" si="8"/>
        <v>29.318181818181817</v>
      </c>
      <c r="AJ62" s="73">
        <f t="shared" si="9"/>
        <v>11.954545454545455</v>
      </c>
    </row>
    <row r="63" spans="1:36">
      <c r="A63">
        <v>62</v>
      </c>
      <c r="B63" s="233" t="s">
        <v>1290</v>
      </c>
      <c r="C63" t="s">
        <v>1342</v>
      </c>
      <c r="D63">
        <v>21</v>
      </c>
      <c r="E63">
        <v>357</v>
      </c>
      <c r="F63">
        <v>81</v>
      </c>
      <c r="G63">
        <v>177</v>
      </c>
      <c r="H63">
        <v>534</v>
      </c>
      <c r="I63">
        <v>6</v>
      </c>
      <c r="J63">
        <v>10</v>
      </c>
      <c r="K63">
        <v>7</v>
      </c>
      <c r="L63">
        <v>65</v>
      </c>
      <c r="M63">
        <v>78</v>
      </c>
      <c r="N63">
        <v>72</v>
      </c>
      <c r="O63">
        <v>70</v>
      </c>
      <c r="P63">
        <v>84</v>
      </c>
      <c r="Q63">
        <v>34</v>
      </c>
      <c r="R63">
        <v>29</v>
      </c>
      <c r="T63">
        <v>174</v>
      </c>
      <c r="U63">
        <v>340</v>
      </c>
      <c r="V63">
        <v>8</v>
      </c>
      <c r="W63">
        <v>7</v>
      </c>
      <c r="X63">
        <v>30</v>
      </c>
      <c r="Y63">
        <v>4</v>
      </c>
      <c r="Z63">
        <v>8</v>
      </c>
      <c r="AA63">
        <f t="shared" si="0"/>
        <v>58</v>
      </c>
      <c r="AB63" s="73">
        <f t="shared" si="1"/>
        <v>22.666666666666668</v>
      </c>
      <c r="AC63" s="73">
        <f t="shared" si="2"/>
        <v>12.666666666666666</v>
      </c>
      <c r="AD63" s="73">
        <f t="shared" si="3"/>
        <v>12.714285714285714</v>
      </c>
      <c r="AE63" s="73">
        <f t="shared" si="4"/>
        <v>26.666666666666668</v>
      </c>
      <c r="AF63" s="73">
        <f t="shared" si="5"/>
        <v>26.5</v>
      </c>
      <c r="AG63" s="73">
        <f t="shared" si="6"/>
        <v>2.1904761904761907</v>
      </c>
      <c r="AH63" s="73">
        <f t="shared" si="7"/>
        <v>11.80952380952381</v>
      </c>
      <c r="AI63" s="73">
        <f t="shared" si="8"/>
        <v>19.952380952380953</v>
      </c>
      <c r="AJ63" s="73">
        <f t="shared" si="9"/>
        <v>11.952380952380953</v>
      </c>
    </row>
    <row r="64" spans="1:36">
      <c r="A64">
        <v>63</v>
      </c>
      <c r="B64" s="233" t="s">
        <v>1286</v>
      </c>
      <c r="C64" t="s">
        <v>1337</v>
      </c>
      <c r="D64">
        <v>22</v>
      </c>
      <c r="E64">
        <v>257</v>
      </c>
      <c r="F64">
        <v>77</v>
      </c>
      <c r="G64">
        <v>278</v>
      </c>
      <c r="H64">
        <v>535</v>
      </c>
      <c r="I64">
        <v>15</v>
      </c>
      <c r="J64">
        <v>12</v>
      </c>
      <c r="K64">
        <v>45</v>
      </c>
      <c r="L64">
        <v>104</v>
      </c>
      <c r="M64">
        <v>30</v>
      </c>
      <c r="N64">
        <v>88</v>
      </c>
      <c r="O64">
        <v>129</v>
      </c>
      <c r="P64">
        <v>49</v>
      </c>
      <c r="Q64">
        <v>45</v>
      </c>
      <c r="R64">
        <v>19</v>
      </c>
      <c r="T64">
        <v>263</v>
      </c>
      <c r="U64">
        <v>280</v>
      </c>
      <c r="V64">
        <v>7</v>
      </c>
      <c r="W64">
        <v>5</v>
      </c>
      <c r="X64">
        <v>24</v>
      </c>
      <c r="Y64">
        <v>13</v>
      </c>
      <c r="Z64">
        <v>21</v>
      </c>
      <c r="AA64">
        <f t="shared" si="0"/>
        <v>38</v>
      </c>
      <c r="AB64" s="73">
        <f t="shared" si="1"/>
        <v>22.59090909090909</v>
      </c>
      <c r="AC64" s="73">
        <f t="shared" si="2"/>
        <v>12.272727272727273</v>
      </c>
      <c r="AD64" s="73">
        <f t="shared" si="3"/>
        <v>21.90909090909091</v>
      </c>
      <c r="AE64" s="73">
        <f t="shared" si="4"/>
        <v>32.590909090909093</v>
      </c>
      <c r="AF64" s="73">
        <f t="shared" si="5"/>
        <v>31.568181818181817</v>
      </c>
      <c r="AG64" s="73">
        <f t="shared" si="6"/>
        <v>4.6363636363636367</v>
      </c>
      <c r="AH64" s="73">
        <f t="shared" si="7"/>
        <v>6.3636363636363633</v>
      </c>
      <c r="AI64" s="73">
        <f t="shared" si="8"/>
        <v>28.022727272727273</v>
      </c>
      <c r="AJ64" s="73">
        <f t="shared" si="9"/>
        <v>15.136363636363637</v>
      </c>
    </row>
    <row r="65" spans="1:36">
      <c r="A65">
        <v>64</v>
      </c>
      <c r="B65" s="233" t="s">
        <v>1359</v>
      </c>
      <c r="C65" t="s">
        <v>1337</v>
      </c>
      <c r="D65">
        <v>22</v>
      </c>
      <c r="E65">
        <v>275</v>
      </c>
      <c r="F65">
        <v>85</v>
      </c>
      <c r="G65">
        <v>238</v>
      </c>
      <c r="H65">
        <v>513</v>
      </c>
      <c r="I65">
        <v>14</v>
      </c>
      <c r="J65">
        <v>16</v>
      </c>
      <c r="L65">
        <v>84</v>
      </c>
      <c r="M65">
        <v>28</v>
      </c>
      <c r="N65">
        <v>92</v>
      </c>
      <c r="O65">
        <v>60</v>
      </c>
      <c r="P65">
        <v>49</v>
      </c>
      <c r="Q65">
        <v>12</v>
      </c>
      <c r="R65">
        <v>9</v>
      </c>
      <c r="T65">
        <v>177</v>
      </c>
      <c r="U65">
        <v>343</v>
      </c>
      <c r="V65">
        <v>2</v>
      </c>
      <c r="W65">
        <v>9</v>
      </c>
      <c r="X65">
        <v>22</v>
      </c>
      <c r="Y65">
        <v>13</v>
      </c>
      <c r="Z65">
        <v>17</v>
      </c>
      <c r="AA65">
        <f t="shared" si="0"/>
        <v>18</v>
      </c>
      <c r="AB65" s="73">
        <f t="shared" si="1"/>
        <v>22.5</v>
      </c>
      <c r="AC65" s="73">
        <f t="shared" si="2"/>
        <v>14.636363636363637</v>
      </c>
      <c r="AD65" s="73">
        <f t="shared" si="3"/>
        <v>18.272727272727273</v>
      </c>
      <c r="AE65" s="73">
        <f t="shared" si="4"/>
        <v>30.386363636363637</v>
      </c>
      <c r="AF65" s="73">
        <f t="shared" si="5"/>
        <v>30.386363636363637</v>
      </c>
      <c r="AG65" s="73">
        <f t="shared" si="6"/>
        <v>4.5454545454545459</v>
      </c>
      <c r="AH65" s="73">
        <f t="shared" si="7"/>
        <v>7.1818181818181817</v>
      </c>
      <c r="AI65" s="73">
        <f t="shared" si="8"/>
        <v>19.022727272727273</v>
      </c>
      <c r="AJ65" s="73">
        <f t="shared" si="9"/>
        <v>16.863636363636363</v>
      </c>
    </row>
    <row r="66" spans="1:36">
      <c r="A66">
        <v>65</v>
      </c>
      <c r="B66" s="233" t="s">
        <v>1184</v>
      </c>
      <c r="C66" t="s">
        <v>1337</v>
      </c>
      <c r="D66">
        <v>22</v>
      </c>
      <c r="E66">
        <v>468</v>
      </c>
      <c r="F66">
        <v>172</v>
      </c>
      <c r="G66">
        <v>71</v>
      </c>
      <c r="H66">
        <v>539</v>
      </c>
      <c r="K66">
        <v>1</v>
      </c>
      <c r="L66">
        <v>58</v>
      </c>
      <c r="M66">
        <v>172</v>
      </c>
      <c r="N66">
        <v>36</v>
      </c>
      <c r="O66">
        <v>11</v>
      </c>
      <c r="P66">
        <v>83</v>
      </c>
      <c r="Q66">
        <v>10</v>
      </c>
      <c r="R66">
        <v>22</v>
      </c>
      <c r="T66">
        <v>121</v>
      </c>
      <c r="U66">
        <v>346</v>
      </c>
      <c r="V66">
        <v>16</v>
      </c>
      <c r="X66">
        <v>79</v>
      </c>
      <c r="Y66">
        <v>66</v>
      </c>
      <c r="AA66">
        <f t="shared" ref="AA66:AA129" si="10">R66*2</f>
        <v>44</v>
      </c>
      <c r="AB66" s="73">
        <f t="shared" ref="AB66:AB129" si="11">(H66-AA66)/D66</f>
        <v>22.5</v>
      </c>
      <c r="AC66" s="73">
        <f t="shared" ref="AC66:AC129" si="12">(F66*4-AA66)/D66</f>
        <v>29.272727272727273</v>
      </c>
      <c r="AD66" s="73">
        <f t="shared" ref="AD66:AD129" si="13">(L66*5-AA66)/D66</f>
        <v>11.181818181818182</v>
      </c>
      <c r="AE66" s="73">
        <f t="shared" ref="AE66:AE129" si="14">((H66+4*F66+5*L66+6*I66+J66+K66)/2-AA66)/D66</f>
        <v>32.5</v>
      </c>
      <c r="AF66" s="73">
        <f t="shared" ref="AF66:AF129" si="15">((H66+4*F66+5*L66+6*I66+J66)/2-AA66)/D66</f>
        <v>32.477272727272727</v>
      </c>
      <c r="AG66" s="73">
        <f t="shared" ref="AG66:AG129" si="16">(I66*6+J66)/D66</f>
        <v>0</v>
      </c>
      <c r="AH66" s="73">
        <f t="shared" ref="AH66:AH129" si="17">(3*M66+N66-AA66)/D66</f>
        <v>23.09090909090909</v>
      </c>
      <c r="AI66" s="73">
        <f t="shared" ref="AI66:AI129" si="18">(H66/2+O66*3-AA66)/D66</f>
        <v>11.75</v>
      </c>
      <c r="AJ66" s="73">
        <f t="shared" ref="AJ66:AJ129" si="19">(3*N66+2*I66+F66-AA66)/D66</f>
        <v>10.727272727272727</v>
      </c>
    </row>
    <row r="67" spans="1:36">
      <c r="A67">
        <v>66</v>
      </c>
      <c r="B67" s="233" t="s">
        <v>1360</v>
      </c>
      <c r="C67" t="s">
        <v>1335</v>
      </c>
      <c r="D67">
        <v>22</v>
      </c>
      <c r="E67">
        <v>290</v>
      </c>
      <c r="F67">
        <v>134</v>
      </c>
      <c r="G67">
        <v>230</v>
      </c>
      <c r="H67">
        <v>520</v>
      </c>
      <c r="I67">
        <v>5</v>
      </c>
      <c r="J67">
        <v>9</v>
      </c>
      <c r="K67">
        <v>1</v>
      </c>
      <c r="L67">
        <v>56</v>
      </c>
      <c r="M67">
        <v>50</v>
      </c>
      <c r="N67">
        <v>53</v>
      </c>
      <c r="O67">
        <v>38</v>
      </c>
      <c r="P67">
        <v>47</v>
      </c>
      <c r="Q67">
        <v>12</v>
      </c>
      <c r="R67">
        <v>13</v>
      </c>
      <c r="T67">
        <v>141</v>
      </c>
      <c r="U67">
        <v>379</v>
      </c>
      <c r="V67">
        <v>4</v>
      </c>
      <c r="W67">
        <v>5</v>
      </c>
      <c r="X67">
        <v>24</v>
      </c>
      <c r="Y67">
        <v>19</v>
      </c>
      <c r="Z67">
        <v>5</v>
      </c>
      <c r="AA67">
        <f t="shared" si="10"/>
        <v>26</v>
      </c>
      <c r="AB67" s="73">
        <f t="shared" si="11"/>
        <v>22.454545454545453</v>
      </c>
      <c r="AC67" s="73">
        <f t="shared" si="12"/>
        <v>23.181818181818183</v>
      </c>
      <c r="AD67" s="73">
        <f t="shared" si="13"/>
        <v>11.545454545454545</v>
      </c>
      <c r="AE67" s="73">
        <f t="shared" si="14"/>
        <v>30.09090909090909</v>
      </c>
      <c r="AF67" s="73">
        <f t="shared" si="15"/>
        <v>30.068181818181817</v>
      </c>
      <c r="AG67" s="73">
        <f t="shared" si="16"/>
        <v>1.7727272727272727</v>
      </c>
      <c r="AH67" s="73">
        <f t="shared" si="17"/>
        <v>8.045454545454545</v>
      </c>
      <c r="AI67" s="73">
        <f t="shared" si="18"/>
        <v>15.818181818181818</v>
      </c>
      <c r="AJ67" s="73">
        <f t="shared" si="19"/>
        <v>12.590909090909092</v>
      </c>
    </row>
    <row r="68" spans="1:36">
      <c r="A68">
        <v>67</v>
      </c>
      <c r="B68" s="233" t="s">
        <v>1361</v>
      </c>
      <c r="C68" t="s">
        <v>1115</v>
      </c>
      <c r="D68">
        <v>22</v>
      </c>
      <c r="E68">
        <v>275</v>
      </c>
      <c r="F68">
        <v>117</v>
      </c>
      <c r="G68">
        <v>233</v>
      </c>
      <c r="H68">
        <v>508</v>
      </c>
      <c r="I68">
        <v>13</v>
      </c>
      <c r="J68">
        <v>11</v>
      </c>
      <c r="L68">
        <v>64</v>
      </c>
      <c r="M68">
        <v>32</v>
      </c>
      <c r="N68">
        <v>82</v>
      </c>
      <c r="O68">
        <v>49</v>
      </c>
      <c r="P68">
        <v>52</v>
      </c>
      <c r="Q68">
        <v>26</v>
      </c>
      <c r="R68">
        <v>8</v>
      </c>
      <c r="T68">
        <v>143</v>
      </c>
      <c r="U68">
        <v>372</v>
      </c>
      <c r="V68">
        <v>4</v>
      </c>
      <c r="W68">
        <v>10</v>
      </c>
      <c r="X68">
        <v>17</v>
      </c>
      <c r="Y68">
        <v>1</v>
      </c>
      <c r="Z68">
        <v>10</v>
      </c>
      <c r="AA68">
        <f t="shared" si="10"/>
        <v>16</v>
      </c>
      <c r="AB68" s="73">
        <f t="shared" si="11"/>
        <v>22.363636363636363</v>
      </c>
      <c r="AC68" s="73">
        <f t="shared" si="12"/>
        <v>20.545454545454547</v>
      </c>
      <c r="AD68" s="73">
        <f t="shared" si="13"/>
        <v>13.818181818181818</v>
      </c>
      <c r="AE68" s="73">
        <f t="shared" si="14"/>
        <v>30.75</v>
      </c>
      <c r="AF68" s="73">
        <f t="shared" si="15"/>
        <v>30.75</v>
      </c>
      <c r="AG68" s="73">
        <f t="shared" si="16"/>
        <v>4.0454545454545459</v>
      </c>
      <c r="AH68" s="73">
        <f t="shared" si="17"/>
        <v>7.3636363636363633</v>
      </c>
      <c r="AI68" s="73">
        <f t="shared" si="18"/>
        <v>17.5</v>
      </c>
      <c r="AJ68" s="73">
        <f t="shared" si="19"/>
        <v>16.954545454545453</v>
      </c>
    </row>
    <row r="69" spans="1:36">
      <c r="A69">
        <v>68</v>
      </c>
      <c r="B69" s="233" t="s">
        <v>1244</v>
      </c>
      <c r="C69" t="s">
        <v>1337</v>
      </c>
      <c r="D69">
        <v>22</v>
      </c>
      <c r="E69">
        <v>261</v>
      </c>
      <c r="F69">
        <v>107</v>
      </c>
      <c r="G69">
        <v>280</v>
      </c>
      <c r="H69">
        <v>541</v>
      </c>
      <c r="I69">
        <v>21</v>
      </c>
      <c r="J69">
        <v>11</v>
      </c>
      <c r="L69">
        <v>93</v>
      </c>
      <c r="M69">
        <v>33</v>
      </c>
      <c r="N69">
        <v>105</v>
      </c>
      <c r="O69">
        <v>65</v>
      </c>
      <c r="P69">
        <v>63</v>
      </c>
      <c r="Q69">
        <v>16</v>
      </c>
      <c r="R69">
        <v>26</v>
      </c>
      <c r="T69">
        <v>196</v>
      </c>
      <c r="U69">
        <v>356</v>
      </c>
      <c r="W69">
        <v>12</v>
      </c>
      <c r="X69">
        <v>18</v>
      </c>
      <c r="Y69">
        <v>30</v>
      </c>
      <c r="Z69">
        <v>20</v>
      </c>
      <c r="AA69">
        <f t="shared" si="10"/>
        <v>52</v>
      </c>
      <c r="AB69" s="73">
        <f t="shared" si="11"/>
        <v>22.227272727272727</v>
      </c>
      <c r="AC69" s="73">
        <f t="shared" si="12"/>
        <v>17.09090909090909</v>
      </c>
      <c r="AD69" s="73">
        <f t="shared" si="13"/>
        <v>18.772727272727273</v>
      </c>
      <c r="AE69" s="73">
        <f t="shared" si="14"/>
        <v>33.340909090909093</v>
      </c>
      <c r="AF69" s="73">
        <f t="shared" si="15"/>
        <v>33.340909090909093</v>
      </c>
      <c r="AG69" s="73">
        <f t="shared" si="16"/>
        <v>6.2272727272727275</v>
      </c>
      <c r="AH69" s="73">
        <f t="shared" si="17"/>
        <v>6.9090909090909092</v>
      </c>
      <c r="AI69" s="73">
        <f t="shared" si="18"/>
        <v>18.795454545454547</v>
      </c>
      <c r="AJ69" s="73">
        <f t="shared" si="19"/>
        <v>18.727272727272727</v>
      </c>
    </row>
    <row r="70" spans="1:36">
      <c r="A70">
        <v>69</v>
      </c>
      <c r="B70" s="233" t="s">
        <v>1362</v>
      </c>
      <c r="C70" t="s">
        <v>1329</v>
      </c>
      <c r="D70">
        <v>20</v>
      </c>
      <c r="E70">
        <v>259</v>
      </c>
      <c r="F70">
        <v>116</v>
      </c>
      <c r="G70">
        <v>198</v>
      </c>
      <c r="H70">
        <v>457</v>
      </c>
      <c r="I70">
        <v>6</v>
      </c>
      <c r="J70">
        <v>14</v>
      </c>
      <c r="K70">
        <v>6</v>
      </c>
      <c r="L70">
        <v>57</v>
      </c>
      <c r="M70">
        <v>39</v>
      </c>
      <c r="N70">
        <v>54</v>
      </c>
      <c r="O70">
        <v>63</v>
      </c>
      <c r="P70">
        <v>50</v>
      </c>
      <c r="Q70">
        <v>14</v>
      </c>
      <c r="R70">
        <v>8</v>
      </c>
      <c r="T70">
        <v>147</v>
      </c>
      <c r="U70">
        <v>321</v>
      </c>
      <c r="V70">
        <v>1</v>
      </c>
      <c r="W70">
        <v>4</v>
      </c>
      <c r="X70">
        <v>19</v>
      </c>
      <c r="Y70">
        <v>2</v>
      </c>
      <c r="Z70">
        <v>5</v>
      </c>
      <c r="AA70">
        <f t="shared" si="10"/>
        <v>16</v>
      </c>
      <c r="AB70" s="73">
        <f t="shared" si="11"/>
        <v>22.05</v>
      </c>
      <c r="AC70" s="73">
        <f t="shared" si="12"/>
        <v>22.4</v>
      </c>
      <c r="AD70" s="73">
        <f t="shared" si="13"/>
        <v>13.45</v>
      </c>
      <c r="AE70" s="73">
        <f t="shared" si="14"/>
        <v>30.75</v>
      </c>
      <c r="AF70" s="73">
        <f t="shared" si="15"/>
        <v>30.6</v>
      </c>
      <c r="AG70" s="73">
        <f t="shared" si="16"/>
        <v>2.5</v>
      </c>
      <c r="AH70" s="73">
        <f t="shared" si="17"/>
        <v>7.75</v>
      </c>
      <c r="AI70" s="73">
        <f t="shared" si="18"/>
        <v>20.074999999999999</v>
      </c>
      <c r="AJ70" s="73">
        <f t="shared" si="19"/>
        <v>13.7</v>
      </c>
    </row>
    <row r="71" spans="1:36">
      <c r="A71">
        <v>70</v>
      </c>
      <c r="B71" s="233" t="s">
        <v>1363</v>
      </c>
      <c r="C71" t="s">
        <v>1115</v>
      </c>
      <c r="D71">
        <v>18</v>
      </c>
      <c r="E71">
        <v>215</v>
      </c>
      <c r="F71">
        <v>67</v>
      </c>
      <c r="G71">
        <v>199</v>
      </c>
      <c r="H71">
        <v>414</v>
      </c>
      <c r="I71">
        <v>5</v>
      </c>
      <c r="J71">
        <v>5</v>
      </c>
      <c r="K71">
        <v>2</v>
      </c>
      <c r="L71">
        <v>80</v>
      </c>
      <c r="M71">
        <v>24</v>
      </c>
      <c r="N71">
        <v>74</v>
      </c>
      <c r="O71">
        <v>94</v>
      </c>
      <c r="P71">
        <v>41</v>
      </c>
      <c r="Q71">
        <v>9</v>
      </c>
      <c r="R71">
        <v>9</v>
      </c>
      <c r="T71">
        <v>179</v>
      </c>
      <c r="U71">
        <v>254</v>
      </c>
      <c r="W71">
        <v>8</v>
      </c>
      <c r="X71">
        <v>35</v>
      </c>
      <c r="Y71">
        <v>9</v>
      </c>
      <c r="Z71">
        <v>20</v>
      </c>
      <c r="AA71">
        <f t="shared" si="10"/>
        <v>18</v>
      </c>
      <c r="AB71" s="73">
        <f t="shared" si="11"/>
        <v>22</v>
      </c>
      <c r="AC71" s="73">
        <f t="shared" si="12"/>
        <v>13.888888888888889</v>
      </c>
      <c r="AD71" s="73">
        <f t="shared" si="13"/>
        <v>21.222222222222221</v>
      </c>
      <c r="AE71" s="73">
        <f t="shared" si="14"/>
        <v>30.083333333333332</v>
      </c>
      <c r="AF71" s="73">
        <f t="shared" si="15"/>
        <v>30.027777777777779</v>
      </c>
      <c r="AG71" s="73">
        <f t="shared" si="16"/>
        <v>1.9444444444444444</v>
      </c>
      <c r="AH71" s="73">
        <f t="shared" si="17"/>
        <v>7.1111111111111107</v>
      </c>
      <c r="AI71" s="73">
        <f t="shared" si="18"/>
        <v>26.166666666666668</v>
      </c>
      <c r="AJ71" s="73">
        <f t="shared" si="19"/>
        <v>15.611111111111111</v>
      </c>
    </row>
    <row r="72" spans="1:36">
      <c r="A72">
        <v>71</v>
      </c>
      <c r="B72" s="233" t="s">
        <v>1364</v>
      </c>
      <c r="C72" t="s">
        <v>1334</v>
      </c>
      <c r="D72">
        <v>22</v>
      </c>
      <c r="E72">
        <v>289</v>
      </c>
      <c r="F72">
        <v>131</v>
      </c>
      <c r="G72">
        <v>215</v>
      </c>
      <c r="H72">
        <v>504</v>
      </c>
      <c r="I72">
        <v>2</v>
      </c>
      <c r="J72">
        <v>2</v>
      </c>
      <c r="K72">
        <v>1</v>
      </c>
      <c r="L72">
        <v>26</v>
      </c>
      <c r="M72">
        <v>58</v>
      </c>
      <c r="N72">
        <v>53</v>
      </c>
      <c r="O72">
        <v>12</v>
      </c>
      <c r="P72">
        <v>34</v>
      </c>
      <c r="Q72">
        <v>8</v>
      </c>
      <c r="R72">
        <v>11</v>
      </c>
      <c r="T72">
        <v>89</v>
      </c>
      <c r="U72">
        <v>392</v>
      </c>
      <c r="V72">
        <v>2</v>
      </c>
      <c r="X72">
        <v>45</v>
      </c>
      <c r="Y72">
        <v>2</v>
      </c>
      <c r="Z72">
        <v>5</v>
      </c>
      <c r="AA72">
        <f t="shared" si="10"/>
        <v>22</v>
      </c>
      <c r="AB72" s="73">
        <f t="shared" si="11"/>
        <v>21.90909090909091</v>
      </c>
      <c r="AC72" s="73">
        <f t="shared" si="12"/>
        <v>22.818181818181817</v>
      </c>
      <c r="AD72" s="73">
        <f t="shared" si="13"/>
        <v>4.9090909090909092</v>
      </c>
      <c r="AE72" s="73">
        <f t="shared" si="14"/>
        <v>25.65909090909091</v>
      </c>
      <c r="AF72" s="73">
        <f t="shared" si="15"/>
        <v>25.636363636363637</v>
      </c>
      <c r="AG72" s="73">
        <f t="shared" si="16"/>
        <v>0.63636363636363635</v>
      </c>
      <c r="AH72" s="73">
        <f t="shared" si="17"/>
        <v>9.3181818181818183</v>
      </c>
      <c r="AI72" s="73">
        <f t="shared" si="18"/>
        <v>12.090909090909092</v>
      </c>
      <c r="AJ72" s="73">
        <f t="shared" si="19"/>
        <v>12.363636363636363</v>
      </c>
    </row>
    <row r="73" spans="1:36">
      <c r="A73">
        <v>72</v>
      </c>
      <c r="B73" s="233" t="s">
        <v>1365</v>
      </c>
      <c r="C73" t="s">
        <v>1335</v>
      </c>
      <c r="D73">
        <v>11</v>
      </c>
      <c r="E73">
        <v>124</v>
      </c>
      <c r="F73">
        <v>58</v>
      </c>
      <c r="G73">
        <v>130</v>
      </c>
      <c r="H73">
        <v>254</v>
      </c>
      <c r="I73">
        <v>9</v>
      </c>
      <c r="J73">
        <v>7</v>
      </c>
      <c r="K73">
        <v>1</v>
      </c>
      <c r="L73">
        <v>39</v>
      </c>
      <c r="M73">
        <v>25</v>
      </c>
      <c r="N73">
        <v>27</v>
      </c>
      <c r="O73">
        <v>15</v>
      </c>
      <c r="P73">
        <v>23</v>
      </c>
      <c r="Q73">
        <v>6</v>
      </c>
      <c r="R73">
        <v>7</v>
      </c>
      <c r="T73">
        <v>86</v>
      </c>
      <c r="U73">
        <v>162</v>
      </c>
      <c r="V73">
        <v>5</v>
      </c>
      <c r="W73">
        <v>12</v>
      </c>
      <c r="X73">
        <v>13</v>
      </c>
      <c r="Y73">
        <v>11</v>
      </c>
      <c r="Z73">
        <v>7</v>
      </c>
      <c r="AA73">
        <f t="shared" si="10"/>
        <v>14</v>
      </c>
      <c r="AB73" s="73">
        <f t="shared" si="11"/>
        <v>21.818181818181817</v>
      </c>
      <c r="AC73" s="73">
        <f t="shared" si="12"/>
        <v>19.818181818181817</v>
      </c>
      <c r="AD73" s="73">
        <f t="shared" si="13"/>
        <v>16.454545454545453</v>
      </c>
      <c r="AE73" s="73">
        <f t="shared" si="14"/>
        <v>32.5</v>
      </c>
      <c r="AF73" s="73">
        <f t="shared" si="15"/>
        <v>32.454545454545453</v>
      </c>
      <c r="AG73" s="73">
        <f t="shared" si="16"/>
        <v>5.5454545454545459</v>
      </c>
      <c r="AH73" s="73">
        <f t="shared" si="17"/>
        <v>8</v>
      </c>
      <c r="AI73" s="73">
        <f t="shared" si="18"/>
        <v>14.363636363636363</v>
      </c>
      <c r="AJ73" s="73">
        <f t="shared" si="19"/>
        <v>13</v>
      </c>
    </row>
    <row r="74" spans="1:36">
      <c r="A74">
        <v>73</v>
      </c>
      <c r="B74" s="233" t="s">
        <v>1366</v>
      </c>
      <c r="C74" t="s">
        <v>1326</v>
      </c>
      <c r="D74">
        <v>18</v>
      </c>
      <c r="E74">
        <v>223</v>
      </c>
      <c r="F74">
        <v>58</v>
      </c>
      <c r="G74">
        <v>203</v>
      </c>
      <c r="H74">
        <v>426</v>
      </c>
      <c r="I74">
        <v>5</v>
      </c>
      <c r="J74">
        <v>2</v>
      </c>
      <c r="K74">
        <v>33</v>
      </c>
      <c r="L74">
        <v>83</v>
      </c>
      <c r="M74">
        <v>46</v>
      </c>
      <c r="N74">
        <v>54</v>
      </c>
      <c r="O74">
        <v>98</v>
      </c>
      <c r="P74">
        <v>58</v>
      </c>
      <c r="Q74">
        <v>10</v>
      </c>
      <c r="R74">
        <v>17</v>
      </c>
      <c r="T74">
        <v>199</v>
      </c>
      <c r="U74">
        <v>231</v>
      </c>
      <c r="V74">
        <v>2</v>
      </c>
      <c r="W74">
        <v>2</v>
      </c>
      <c r="X74">
        <v>31</v>
      </c>
      <c r="Y74">
        <v>1</v>
      </c>
      <c r="Z74">
        <v>5</v>
      </c>
      <c r="AA74">
        <f t="shared" si="10"/>
        <v>34</v>
      </c>
      <c r="AB74" s="73">
        <f t="shared" si="11"/>
        <v>21.777777777777779</v>
      </c>
      <c r="AC74" s="73">
        <f t="shared" si="12"/>
        <v>11</v>
      </c>
      <c r="AD74" s="73">
        <f t="shared" si="13"/>
        <v>21.166666666666668</v>
      </c>
      <c r="AE74" s="73">
        <f t="shared" si="14"/>
        <v>29.722222222222221</v>
      </c>
      <c r="AF74" s="73">
        <f t="shared" si="15"/>
        <v>28.805555555555557</v>
      </c>
      <c r="AG74" s="73">
        <f t="shared" si="16"/>
        <v>1.7777777777777777</v>
      </c>
      <c r="AH74" s="73">
        <f t="shared" si="17"/>
        <v>8.7777777777777786</v>
      </c>
      <c r="AI74" s="73">
        <f t="shared" si="18"/>
        <v>26.277777777777779</v>
      </c>
      <c r="AJ74" s="73">
        <f t="shared" si="19"/>
        <v>10.888888888888889</v>
      </c>
    </row>
    <row r="75" spans="1:36">
      <c r="A75">
        <v>74</v>
      </c>
      <c r="B75" s="233" t="s">
        <v>1367</v>
      </c>
      <c r="C75" t="s">
        <v>1331</v>
      </c>
      <c r="D75">
        <v>21</v>
      </c>
      <c r="E75">
        <v>299</v>
      </c>
      <c r="F75">
        <v>123</v>
      </c>
      <c r="G75">
        <v>201</v>
      </c>
      <c r="H75">
        <v>500</v>
      </c>
      <c r="I75">
        <v>4</v>
      </c>
      <c r="J75">
        <v>1</v>
      </c>
      <c r="K75">
        <v>1</v>
      </c>
      <c r="L75">
        <v>58</v>
      </c>
      <c r="M75">
        <v>73</v>
      </c>
      <c r="N75">
        <v>27</v>
      </c>
      <c r="O75">
        <v>26</v>
      </c>
      <c r="P75">
        <v>59</v>
      </c>
      <c r="Q75">
        <v>11</v>
      </c>
      <c r="R75">
        <v>22</v>
      </c>
      <c r="T75">
        <v>159</v>
      </c>
      <c r="U75">
        <v>327</v>
      </c>
      <c r="V75">
        <v>6</v>
      </c>
      <c r="W75">
        <v>3</v>
      </c>
      <c r="X75">
        <v>65</v>
      </c>
      <c r="Y75">
        <v>3</v>
      </c>
      <c r="Z75">
        <v>6</v>
      </c>
      <c r="AA75">
        <f t="shared" si="10"/>
        <v>44</v>
      </c>
      <c r="AB75" s="73">
        <f t="shared" si="11"/>
        <v>21.714285714285715</v>
      </c>
      <c r="AC75" s="73">
        <f t="shared" si="12"/>
        <v>21.333333333333332</v>
      </c>
      <c r="AD75" s="73">
        <f t="shared" si="13"/>
        <v>11.714285714285714</v>
      </c>
      <c r="AE75" s="73">
        <f t="shared" si="14"/>
        <v>29.047619047619047</v>
      </c>
      <c r="AF75" s="73">
        <f t="shared" si="15"/>
        <v>29.023809523809526</v>
      </c>
      <c r="AG75" s="73">
        <f t="shared" si="16"/>
        <v>1.1904761904761905</v>
      </c>
      <c r="AH75" s="73">
        <f t="shared" si="17"/>
        <v>9.6190476190476186</v>
      </c>
      <c r="AI75" s="73">
        <f t="shared" si="18"/>
        <v>13.523809523809524</v>
      </c>
      <c r="AJ75" s="73">
        <f t="shared" si="19"/>
        <v>8</v>
      </c>
    </row>
    <row r="76" spans="1:36">
      <c r="A76">
        <v>75</v>
      </c>
      <c r="B76" s="233" t="s">
        <v>1368</v>
      </c>
      <c r="C76" t="s">
        <v>1078</v>
      </c>
      <c r="D76">
        <v>22</v>
      </c>
      <c r="E76">
        <v>252</v>
      </c>
      <c r="F76">
        <v>68</v>
      </c>
      <c r="G76">
        <v>274</v>
      </c>
      <c r="H76">
        <v>526</v>
      </c>
      <c r="I76">
        <v>17</v>
      </c>
      <c r="J76">
        <v>10</v>
      </c>
      <c r="K76">
        <v>1</v>
      </c>
      <c r="L76">
        <v>103</v>
      </c>
      <c r="M76">
        <v>21</v>
      </c>
      <c r="N76">
        <v>88</v>
      </c>
      <c r="O76">
        <v>98</v>
      </c>
      <c r="P76">
        <v>73</v>
      </c>
      <c r="Q76">
        <v>18</v>
      </c>
      <c r="R76">
        <v>26</v>
      </c>
      <c r="T76">
        <v>213</v>
      </c>
      <c r="U76">
        <v>311</v>
      </c>
      <c r="V76">
        <v>2</v>
      </c>
      <c r="W76">
        <v>9</v>
      </c>
      <c r="X76">
        <v>33</v>
      </c>
      <c r="Y76">
        <v>4</v>
      </c>
      <c r="Z76">
        <v>12</v>
      </c>
      <c r="AA76">
        <f t="shared" si="10"/>
        <v>52</v>
      </c>
      <c r="AB76" s="73">
        <f t="shared" si="11"/>
        <v>21.545454545454547</v>
      </c>
      <c r="AC76" s="73">
        <f t="shared" si="12"/>
        <v>10</v>
      </c>
      <c r="AD76" s="73">
        <f t="shared" si="13"/>
        <v>21.045454545454547</v>
      </c>
      <c r="AE76" s="73">
        <f t="shared" si="14"/>
        <v>30.045454545454547</v>
      </c>
      <c r="AF76" s="73">
        <f t="shared" si="15"/>
        <v>30.022727272727273</v>
      </c>
      <c r="AG76" s="73">
        <f t="shared" si="16"/>
        <v>5.0909090909090908</v>
      </c>
      <c r="AH76" s="73">
        <f t="shared" si="17"/>
        <v>4.5</v>
      </c>
      <c r="AI76" s="73">
        <f t="shared" si="18"/>
        <v>22.954545454545453</v>
      </c>
      <c r="AJ76" s="73">
        <f t="shared" si="19"/>
        <v>14.272727272727273</v>
      </c>
    </row>
    <row r="77" spans="1:36">
      <c r="A77">
        <v>76</v>
      </c>
      <c r="B77" s="233" t="s">
        <v>1369</v>
      </c>
      <c r="C77" t="s">
        <v>1095</v>
      </c>
      <c r="D77">
        <v>17</v>
      </c>
      <c r="E77">
        <v>155</v>
      </c>
      <c r="F77">
        <v>45</v>
      </c>
      <c r="G77">
        <v>233</v>
      </c>
      <c r="H77">
        <v>388</v>
      </c>
      <c r="I77">
        <v>11</v>
      </c>
      <c r="J77">
        <v>6</v>
      </c>
      <c r="K77">
        <v>5</v>
      </c>
      <c r="L77">
        <v>57</v>
      </c>
      <c r="M77">
        <v>16</v>
      </c>
      <c r="N77">
        <v>65</v>
      </c>
      <c r="O77">
        <v>73</v>
      </c>
      <c r="P77">
        <v>40</v>
      </c>
      <c r="Q77">
        <v>21</v>
      </c>
      <c r="R77">
        <v>12</v>
      </c>
      <c r="T77">
        <v>177</v>
      </c>
      <c r="U77">
        <v>217</v>
      </c>
      <c r="V77">
        <v>4</v>
      </c>
      <c r="W77">
        <v>11</v>
      </c>
      <c r="X77">
        <v>13</v>
      </c>
      <c r="Y77">
        <v>1</v>
      </c>
      <c r="Z77">
        <v>9</v>
      </c>
      <c r="AA77">
        <f t="shared" si="10"/>
        <v>24</v>
      </c>
      <c r="AB77" s="73">
        <f t="shared" si="11"/>
        <v>21.411764705882351</v>
      </c>
      <c r="AC77" s="73">
        <f t="shared" si="12"/>
        <v>9.1764705882352935</v>
      </c>
      <c r="AD77" s="73">
        <f t="shared" si="13"/>
        <v>15.352941176470589</v>
      </c>
      <c r="AE77" s="73">
        <f t="shared" si="14"/>
        <v>25.941176470588236</v>
      </c>
      <c r="AF77" s="73">
        <f t="shared" si="15"/>
        <v>25.794117647058822</v>
      </c>
      <c r="AG77" s="73">
        <f t="shared" si="16"/>
        <v>4.2352941176470589</v>
      </c>
      <c r="AH77" s="73">
        <f t="shared" si="17"/>
        <v>5.2352941176470589</v>
      </c>
      <c r="AI77" s="73">
        <f t="shared" si="18"/>
        <v>22.882352941176471</v>
      </c>
      <c r="AJ77" s="73">
        <f t="shared" si="19"/>
        <v>14</v>
      </c>
    </row>
    <row r="78" spans="1:36">
      <c r="A78">
        <v>77</v>
      </c>
      <c r="B78" s="233" t="s">
        <v>1196</v>
      </c>
      <c r="C78" t="s">
        <v>1078</v>
      </c>
      <c r="D78">
        <v>22</v>
      </c>
      <c r="E78">
        <v>339</v>
      </c>
      <c r="F78">
        <v>102</v>
      </c>
      <c r="G78">
        <v>159</v>
      </c>
      <c r="H78">
        <v>498</v>
      </c>
      <c r="I78">
        <v>1</v>
      </c>
      <c r="J78">
        <v>5</v>
      </c>
      <c r="L78">
        <v>48</v>
      </c>
      <c r="M78">
        <v>117</v>
      </c>
      <c r="N78">
        <v>64</v>
      </c>
      <c r="O78">
        <v>16</v>
      </c>
      <c r="P78">
        <v>73</v>
      </c>
      <c r="Q78">
        <v>8</v>
      </c>
      <c r="R78">
        <v>14</v>
      </c>
      <c r="T78">
        <v>117</v>
      </c>
      <c r="U78">
        <v>332</v>
      </c>
      <c r="V78">
        <v>9</v>
      </c>
      <c r="W78">
        <v>1</v>
      </c>
      <c r="X78">
        <v>112</v>
      </c>
      <c r="Y78">
        <v>36</v>
      </c>
      <c r="Z78">
        <v>9</v>
      </c>
      <c r="AA78">
        <f t="shared" si="10"/>
        <v>28</v>
      </c>
      <c r="AB78" s="73">
        <f t="shared" si="11"/>
        <v>21.363636363636363</v>
      </c>
      <c r="AC78" s="73">
        <f t="shared" si="12"/>
        <v>17.272727272727273</v>
      </c>
      <c r="AD78" s="73">
        <f t="shared" si="13"/>
        <v>9.6363636363636367</v>
      </c>
      <c r="AE78" s="73">
        <f t="shared" si="14"/>
        <v>25.022727272727273</v>
      </c>
      <c r="AF78" s="73">
        <f t="shared" si="15"/>
        <v>25.022727272727273</v>
      </c>
      <c r="AG78" s="73">
        <f t="shared" si="16"/>
        <v>0.5</v>
      </c>
      <c r="AH78" s="73">
        <f t="shared" si="17"/>
        <v>17.59090909090909</v>
      </c>
      <c r="AI78" s="73">
        <f t="shared" si="18"/>
        <v>12.227272727272727</v>
      </c>
      <c r="AJ78" s="73">
        <f t="shared" si="19"/>
        <v>12.181818181818182</v>
      </c>
    </row>
    <row r="79" spans="1:36">
      <c r="A79">
        <v>78</v>
      </c>
      <c r="B79" s="233" t="s">
        <v>1264</v>
      </c>
      <c r="C79" t="s">
        <v>1336</v>
      </c>
      <c r="D79">
        <v>22</v>
      </c>
      <c r="E79">
        <v>307</v>
      </c>
      <c r="F79">
        <v>98</v>
      </c>
      <c r="G79">
        <v>205</v>
      </c>
      <c r="H79">
        <v>512</v>
      </c>
      <c r="I79">
        <v>15</v>
      </c>
      <c r="J79">
        <v>3</v>
      </c>
      <c r="K79">
        <v>11</v>
      </c>
      <c r="L79">
        <v>66</v>
      </c>
      <c r="M79">
        <v>63</v>
      </c>
      <c r="N79">
        <v>104</v>
      </c>
      <c r="O79">
        <v>38</v>
      </c>
      <c r="P79">
        <v>70</v>
      </c>
      <c r="Q79">
        <v>22</v>
      </c>
      <c r="R79">
        <v>22</v>
      </c>
      <c r="T79">
        <v>141</v>
      </c>
      <c r="U79">
        <v>369</v>
      </c>
      <c r="V79">
        <v>4</v>
      </c>
      <c r="W79">
        <v>6</v>
      </c>
      <c r="X79">
        <v>35</v>
      </c>
      <c r="Y79">
        <v>11</v>
      </c>
      <c r="Z79">
        <v>13</v>
      </c>
      <c r="AA79">
        <f t="shared" si="10"/>
        <v>44</v>
      </c>
      <c r="AB79" s="73">
        <f t="shared" si="11"/>
        <v>21.272727272727273</v>
      </c>
      <c r="AC79" s="73">
        <f t="shared" si="12"/>
        <v>15.818181818181818</v>
      </c>
      <c r="AD79" s="73">
        <f t="shared" si="13"/>
        <v>13</v>
      </c>
      <c r="AE79" s="73">
        <f t="shared" si="14"/>
        <v>28.40909090909091</v>
      </c>
      <c r="AF79" s="73">
        <f t="shared" si="15"/>
        <v>28.15909090909091</v>
      </c>
      <c r="AG79" s="73">
        <f t="shared" si="16"/>
        <v>4.2272727272727275</v>
      </c>
      <c r="AH79" s="73">
        <f t="shared" si="17"/>
        <v>11.318181818181818</v>
      </c>
      <c r="AI79" s="73">
        <f t="shared" si="18"/>
        <v>14.818181818181818</v>
      </c>
      <c r="AJ79" s="73">
        <f t="shared" si="19"/>
        <v>18</v>
      </c>
    </row>
    <row r="80" spans="1:36">
      <c r="A80">
        <v>79</v>
      </c>
      <c r="B80" s="233" t="s">
        <v>1233</v>
      </c>
      <c r="C80" t="s">
        <v>1333</v>
      </c>
      <c r="D80">
        <v>20</v>
      </c>
      <c r="E80">
        <v>300</v>
      </c>
      <c r="F80">
        <v>83</v>
      </c>
      <c r="G80">
        <v>171</v>
      </c>
      <c r="H80">
        <v>471</v>
      </c>
      <c r="I80">
        <v>23</v>
      </c>
      <c r="J80">
        <v>16</v>
      </c>
      <c r="K80">
        <v>1</v>
      </c>
      <c r="L80">
        <v>128</v>
      </c>
      <c r="M80">
        <v>47</v>
      </c>
      <c r="N80">
        <v>100</v>
      </c>
      <c r="O80">
        <v>68</v>
      </c>
      <c r="P80">
        <v>56</v>
      </c>
      <c r="Q80">
        <v>34</v>
      </c>
      <c r="R80">
        <v>23</v>
      </c>
      <c r="T80">
        <v>177</v>
      </c>
      <c r="U80">
        <v>286</v>
      </c>
      <c r="V80">
        <v>3</v>
      </c>
      <c r="W80">
        <v>9</v>
      </c>
      <c r="X80">
        <v>22</v>
      </c>
      <c r="Y80">
        <v>9</v>
      </c>
      <c r="Z80">
        <v>19</v>
      </c>
      <c r="AA80">
        <f t="shared" si="10"/>
        <v>46</v>
      </c>
      <c r="AB80" s="73">
        <f t="shared" si="11"/>
        <v>21.25</v>
      </c>
      <c r="AC80" s="73">
        <f t="shared" si="12"/>
        <v>14.3</v>
      </c>
      <c r="AD80" s="73">
        <f t="shared" si="13"/>
        <v>29.7</v>
      </c>
      <c r="AE80" s="73">
        <f t="shared" si="14"/>
        <v>37.65</v>
      </c>
      <c r="AF80" s="73">
        <f t="shared" si="15"/>
        <v>37.625</v>
      </c>
      <c r="AG80" s="73">
        <f t="shared" si="16"/>
        <v>7.7</v>
      </c>
      <c r="AH80" s="73">
        <f t="shared" si="17"/>
        <v>9.75</v>
      </c>
      <c r="AI80" s="73">
        <f t="shared" si="18"/>
        <v>19.675000000000001</v>
      </c>
      <c r="AJ80" s="73">
        <f t="shared" si="19"/>
        <v>19.149999999999999</v>
      </c>
    </row>
    <row r="81" spans="1:36">
      <c r="A81">
        <v>80</v>
      </c>
      <c r="B81" s="233" t="s">
        <v>1269</v>
      </c>
      <c r="C81" t="s">
        <v>1326</v>
      </c>
      <c r="D81">
        <v>22</v>
      </c>
      <c r="E81">
        <v>321</v>
      </c>
      <c r="F81">
        <v>85</v>
      </c>
      <c r="G81">
        <v>158</v>
      </c>
      <c r="H81">
        <v>479</v>
      </c>
      <c r="I81">
        <v>4</v>
      </c>
      <c r="J81">
        <v>8</v>
      </c>
      <c r="L81">
        <v>51</v>
      </c>
      <c r="M81">
        <v>61</v>
      </c>
      <c r="N81">
        <v>97</v>
      </c>
      <c r="O81">
        <v>36</v>
      </c>
      <c r="P81">
        <v>54</v>
      </c>
      <c r="Q81">
        <v>11</v>
      </c>
      <c r="R81">
        <v>6</v>
      </c>
      <c r="T81">
        <v>131</v>
      </c>
      <c r="U81">
        <v>336</v>
      </c>
      <c r="W81">
        <v>2</v>
      </c>
      <c r="X81">
        <v>24</v>
      </c>
      <c r="Y81">
        <v>23</v>
      </c>
      <c r="Z81">
        <v>10</v>
      </c>
      <c r="AA81">
        <f t="shared" si="10"/>
        <v>12</v>
      </c>
      <c r="AB81" s="73">
        <f t="shared" si="11"/>
        <v>21.227272727272727</v>
      </c>
      <c r="AC81" s="73">
        <f t="shared" si="12"/>
        <v>14.909090909090908</v>
      </c>
      <c r="AD81" s="73">
        <f t="shared" si="13"/>
        <v>11.045454545454545</v>
      </c>
      <c r="AE81" s="73">
        <f t="shared" si="14"/>
        <v>24.59090909090909</v>
      </c>
      <c r="AF81" s="73">
        <f t="shared" si="15"/>
        <v>24.59090909090909</v>
      </c>
      <c r="AG81" s="73">
        <f t="shared" si="16"/>
        <v>1.4545454545454546</v>
      </c>
      <c r="AH81" s="73">
        <f t="shared" si="17"/>
        <v>12.181818181818182</v>
      </c>
      <c r="AI81" s="73">
        <f t="shared" si="18"/>
        <v>15.25</v>
      </c>
      <c r="AJ81" s="73">
        <f t="shared" si="19"/>
        <v>16.90909090909091</v>
      </c>
    </row>
    <row r="82" spans="1:36">
      <c r="A82">
        <v>81</v>
      </c>
      <c r="B82" s="233" t="s">
        <v>1222</v>
      </c>
      <c r="C82" t="s">
        <v>1338</v>
      </c>
      <c r="D82">
        <v>20</v>
      </c>
      <c r="E82">
        <v>230</v>
      </c>
      <c r="F82">
        <v>64</v>
      </c>
      <c r="G82">
        <v>253</v>
      </c>
      <c r="H82">
        <v>483</v>
      </c>
      <c r="I82">
        <v>3</v>
      </c>
      <c r="J82">
        <v>3</v>
      </c>
      <c r="K82">
        <v>3</v>
      </c>
      <c r="L82">
        <v>141</v>
      </c>
      <c r="M82">
        <v>13</v>
      </c>
      <c r="N82">
        <v>75</v>
      </c>
      <c r="O82">
        <v>114</v>
      </c>
      <c r="P82">
        <v>72</v>
      </c>
      <c r="Q82">
        <v>28</v>
      </c>
      <c r="R82">
        <v>30</v>
      </c>
      <c r="T82">
        <v>213</v>
      </c>
      <c r="U82">
        <v>264</v>
      </c>
      <c r="V82">
        <v>2</v>
      </c>
      <c r="W82">
        <v>2</v>
      </c>
      <c r="X82">
        <v>11</v>
      </c>
      <c r="Z82">
        <v>8</v>
      </c>
      <c r="AA82">
        <f t="shared" si="10"/>
        <v>60</v>
      </c>
      <c r="AB82" s="73">
        <f t="shared" si="11"/>
        <v>21.15</v>
      </c>
      <c r="AC82" s="73">
        <f t="shared" si="12"/>
        <v>9.8000000000000007</v>
      </c>
      <c r="AD82" s="73">
        <f t="shared" si="13"/>
        <v>32.25</v>
      </c>
      <c r="AE82" s="73">
        <f t="shared" si="14"/>
        <v>33.700000000000003</v>
      </c>
      <c r="AF82" s="73">
        <f t="shared" si="15"/>
        <v>33.625</v>
      </c>
      <c r="AG82" s="73">
        <f t="shared" si="16"/>
        <v>1.05</v>
      </c>
      <c r="AH82" s="73">
        <f t="shared" si="17"/>
        <v>2.7</v>
      </c>
      <c r="AI82" s="73">
        <f t="shared" si="18"/>
        <v>26.175000000000001</v>
      </c>
      <c r="AJ82" s="73">
        <f t="shared" si="19"/>
        <v>11.75</v>
      </c>
    </row>
    <row r="83" spans="1:36">
      <c r="A83">
        <v>82</v>
      </c>
      <c r="B83" s="233" t="s">
        <v>1250</v>
      </c>
      <c r="C83" t="s">
        <v>1334</v>
      </c>
      <c r="D83">
        <v>22</v>
      </c>
      <c r="E83">
        <v>303</v>
      </c>
      <c r="F83">
        <v>127</v>
      </c>
      <c r="G83">
        <v>194</v>
      </c>
      <c r="H83">
        <v>497</v>
      </c>
      <c r="I83">
        <v>9</v>
      </c>
      <c r="J83">
        <v>13</v>
      </c>
      <c r="K83">
        <v>16</v>
      </c>
      <c r="L83">
        <v>58</v>
      </c>
      <c r="M83">
        <v>38</v>
      </c>
      <c r="N83">
        <v>99</v>
      </c>
      <c r="O83">
        <v>38</v>
      </c>
      <c r="P83">
        <v>55</v>
      </c>
      <c r="Q83">
        <v>15</v>
      </c>
      <c r="R83">
        <v>16</v>
      </c>
      <c r="T83">
        <v>106</v>
      </c>
      <c r="U83">
        <v>391</v>
      </c>
      <c r="V83">
        <v>2</v>
      </c>
      <c r="W83">
        <v>6</v>
      </c>
      <c r="X83">
        <v>20</v>
      </c>
      <c r="Y83">
        <v>43</v>
      </c>
      <c r="Z83">
        <v>11</v>
      </c>
      <c r="AA83">
        <f t="shared" si="10"/>
        <v>32</v>
      </c>
      <c r="AB83" s="73">
        <f t="shared" si="11"/>
        <v>21.136363636363637</v>
      </c>
      <c r="AC83" s="73">
        <f t="shared" si="12"/>
        <v>21.636363636363637</v>
      </c>
      <c r="AD83" s="73">
        <f t="shared" si="13"/>
        <v>11.727272727272727</v>
      </c>
      <c r="AE83" s="73">
        <f t="shared" si="14"/>
        <v>29.863636363636363</v>
      </c>
      <c r="AF83" s="73">
        <f t="shared" si="15"/>
        <v>29.5</v>
      </c>
      <c r="AG83" s="73">
        <f t="shared" si="16"/>
        <v>3.0454545454545454</v>
      </c>
      <c r="AH83" s="73">
        <f t="shared" si="17"/>
        <v>8.2272727272727266</v>
      </c>
      <c r="AI83" s="73">
        <f t="shared" si="18"/>
        <v>15.022727272727273</v>
      </c>
      <c r="AJ83" s="73">
        <f t="shared" si="19"/>
        <v>18.636363636363637</v>
      </c>
    </row>
    <row r="84" spans="1:36">
      <c r="A84">
        <v>83</v>
      </c>
      <c r="B84" s="233" t="s">
        <v>1236</v>
      </c>
      <c r="C84" t="s">
        <v>1338</v>
      </c>
      <c r="D84">
        <v>14</v>
      </c>
      <c r="E84">
        <v>140</v>
      </c>
      <c r="F84">
        <v>23</v>
      </c>
      <c r="G84">
        <v>188</v>
      </c>
      <c r="H84">
        <v>328</v>
      </c>
      <c r="I84">
        <v>4</v>
      </c>
      <c r="J84">
        <v>1</v>
      </c>
      <c r="L84">
        <v>91</v>
      </c>
      <c r="M84">
        <v>17</v>
      </c>
      <c r="N84">
        <v>39</v>
      </c>
      <c r="O84">
        <v>66</v>
      </c>
      <c r="P84">
        <v>49</v>
      </c>
      <c r="Q84">
        <v>13</v>
      </c>
      <c r="R84">
        <v>17</v>
      </c>
      <c r="T84">
        <v>157</v>
      </c>
      <c r="U84">
        <v>168</v>
      </c>
      <c r="V84">
        <v>1</v>
      </c>
      <c r="X84">
        <v>10</v>
      </c>
      <c r="Y84">
        <v>3</v>
      </c>
      <c r="Z84">
        <v>7</v>
      </c>
      <c r="AA84">
        <f t="shared" si="10"/>
        <v>34</v>
      </c>
      <c r="AB84" s="73">
        <f t="shared" si="11"/>
        <v>21</v>
      </c>
      <c r="AC84" s="73">
        <f t="shared" si="12"/>
        <v>4.1428571428571432</v>
      </c>
      <c r="AD84" s="73">
        <f t="shared" si="13"/>
        <v>30.071428571428573</v>
      </c>
      <c r="AE84" s="73">
        <f t="shared" si="14"/>
        <v>29.714285714285715</v>
      </c>
      <c r="AF84" s="73">
        <f t="shared" si="15"/>
        <v>29.714285714285715</v>
      </c>
      <c r="AG84" s="73">
        <f t="shared" si="16"/>
        <v>1.7857142857142858</v>
      </c>
      <c r="AH84" s="73">
        <f t="shared" si="17"/>
        <v>4</v>
      </c>
      <c r="AI84" s="73">
        <f t="shared" si="18"/>
        <v>23.428571428571427</v>
      </c>
      <c r="AJ84" s="73">
        <f t="shared" si="19"/>
        <v>8.1428571428571423</v>
      </c>
    </row>
    <row r="85" spans="1:36">
      <c r="A85">
        <v>84</v>
      </c>
      <c r="B85" s="233" t="s">
        <v>1370</v>
      </c>
      <c r="C85" t="s">
        <v>1338</v>
      </c>
      <c r="D85">
        <v>9</v>
      </c>
      <c r="E85">
        <v>114</v>
      </c>
      <c r="F85">
        <v>54</v>
      </c>
      <c r="G85">
        <v>85</v>
      </c>
      <c r="H85">
        <v>199</v>
      </c>
      <c r="I85">
        <v>1</v>
      </c>
      <c r="J85">
        <v>3</v>
      </c>
      <c r="L85">
        <v>12</v>
      </c>
      <c r="M85">
        <v>28</v>
      </c>
      <c r="N85">
        <v>26</v>
      </c>
      <c r="O85">
        <v>9</v>
      </c>
      <c r="P85">
        <v>22</v>
      </c>
      <c r="Q85">
        <v>2</v>
      </c>
      <c r="R85">
        <v>5</v>
      </c>
      <c r="T85">
        <v>54</v>
      </c>
      <c r="U85">
        <v>133</v>
      </c>
      <c r="V85">
        <v>2</v>
      </c>
      <c r="W85">
        <v>2</v>
      </c>
      <c r="X85">
        <v>12</v>
      </c>
      <c r="Y85">
        <v>3</v>
      </c>
      <c r="Z85">
        <v>7</v>
      </c>
      <c r="AA85">
        <f t="shared" si="10"/>
        <v>10</v>
      </c>
      <c r="AB85" s="73">
        <f t="shared" si="11"/>
        <v>21</v>
      </c>
      <c r="AC85" s="73">
        <f t="shared" si="12"/>
        <v>22.888888888888889</v>
      </c>
      <c r="AD85" s="73">
        <f t="shared" si="13"/>
        <v>5.5555555555555554</v>
      </c>
      <c r="AE85" s="73">
        <f t="shared" si="14"/>
        <v>25.777777777777779</v>
      </c>
      <c r="AF85" s="73">
        <f t="shared" si="15"/>
        <v>25.777777777777779</v>
      </c>
      <c r="AG85" s="73">
        <f t="shared" si="16"/>
        <v>1</v>
      </c>
      <c r="AH85" s="73">
        <f t="shared" si="17"/>
        <v>11.111111111111111</v>
      </c>
      <c r="AI85" s="73">
        <f t="shared" si="18"/>
        <v>12.944444444444445</v>
      </c>
      <c r="AJ85" s="73">
        <f t="shared" si="19"/>
        <v>13.777777777777779</v>
      </c>
    </row>
    <row r="86" spans="1:36">
      <c r="A86">
        <v>85</v>
      </c>
      <c r="B86" s="233" t="s">
        <v>1371</v>
      </c>
      <c r="C86" t="s">
        <v>1331</v>
      </c>
      <c r="D86">
        <v>22</v>
      </c>
      <c r="E86">
        <v>260</v>
      </c>
      <c r="F86">
        <v>121</v>
      </c>
      <c r="G86">
        <v>252</v>
      </c>
      <c r="H86">
        <v>512</v>
      </c>
      <c r="I86">
        <v>9</v>
      </c>
      <c r="J86">
        <v>11</v>
      </c>
      <c r="K86">
        <v>5</v>
      </c>
      <c r="L86">
        <v>104</v>
      </c>
      <c r="M86">
        <v>30</v>
      </c>
      <c r="N86">
        <v>88</v>
      </c>
      <c r="O86">
        <v>52</v>
      </c>
      <c r="P86">
        <v>68</v>
      </c>
      <c r="Q86">
        <v>26</v>
      </c>
      <c r="R86">
        <v>26</v>
      </c>
      <c r="T86">
        <v>152</v>
      </c>
      <c r="U86">
        <v>368</v>
      </c>
      <c r="V86">
        <v>2</v>
      </c>
      <c r="W86">
        <v>8</v>
      </c>
      <c r="X86">
        <v>25</v>
      </c>
      <c r="Y86">
        <v>7</v>
      </c>
      <c r="Z86">
        <v>19</v>
      </c>
      <c r="AA86">
        <f t="shared" si="10"/>
        <v>52</v>
      </c>
      <c r="AB86" s="73">
        <f t="shared" si="11"/>
        <v>20.90909090909091</v>
      </c>
      <c r="AC86" s="73">
        <f t="shared" si="12"/>
        <v>19.636363636363637</v>
      </c>
      <c r="AD86" s="73">
        <f t="shared" si="13"/>
        <v>21.272727272727273</v>
      </c>
      <c r="AE86" s="73">
        <f t="shared" si="14"/>
        <v>33.68181818181818</v>
      </c>
      <c r="AF86" s="73">
        <f t="shared" si="15"/>
        <v>33.56818181818182</v>
      </c>
      <c r="AG86" s="73">
        <f t="shared" si="16"/>
        <v>2.9545454545454546</v>
      </c>
      <c r="AH86" s="73">
        <f t="shared" si="17"/>
        <v>5.7272727272727275</v>
      </c>
      <c r="AI86" s="73">
        <f t="shared" si="18"/>
        <v>16.363636363636363</v>
      </c>
      <c r="AJ86" s="73">
        <f t="shared" si="19"/>
        <v>15.954545454545455</v>
      </c>
    </row>
    <row r="87" spans="1:36">
      <c r="A87">
        <v>86</v>
      </c>
      <c r="B87" s="233" t="s">
        <v>1372</v>
      </c>
      <c r="C87" t="s">
        <v>1095</v>
      </c>
      <c r="D87">
        <v>22</v>
      </c>
      <c r="E87">
        <v>285</v>
      </c>
      <c r="F87">
        <v>99</v>
      </c>
      <c r="G87">
        <v>193</v>
      </c>
      <c r="H87">
        <v>478</v>
      </c>
      <c r="I87">
        <v>4</v>
      </c>
      <c r="J87">
        <v>2</v>
      </c>
      <c r="L87">
        <v>47</v>
      </c>
      <c r="M87">
        <v>57</v>
      </c>
      <c r="N87">
        <v>65</v>
      </c>
      <c r="O87">
        <v>10</v>
      </c>
      <c r="P87">
        <v>48</v>
      </c>
      <c r="Q87">
        <v>7</v>
      </c>
      <c r="R87">
        <v>9</v>
      </c>
      <c r="T87">
        <v>81</v>
      </c>
      <c r="U87">
        <v>397</v>
      </c>
      <c r="V87">
        <v>6</v>
      </c>
      <c r="W87">
        <v>3</v>
      </c>
      <c r="X87">
        <v>49</v>
      </c>
      <c r="Y87">
        <v>12</v>
      </c>
      <c r="Z87">
        <v>3</v>
      </c>
      <c r="AA87">
        <f t="shared" si="10"/>
        <v>18</v>
      </c>
      <c r="AB87" s="73">
        <f t="shared" si="11"/>
        <v>20.90909090909091</v>
      </c>
      <c r="AC87" s="73">
        <f t="shared" si="12"/>
        <v>17.181818181818183</v>
      </c>
      <c r="AD87" s="73">
        <f t="shared" si="13"/>
        <v>9.8636363636363633</v>
      </c>
      <c r="AE87" s="73">
        <f t="shared" si="14"/>
        <v>24.977272727272727</v>
      </c>
      <c r="AF87" s="73">
        <f t="shared" si="15"/>
        <v>24.977272727272727</v>
      </c>
      <c r="AG87" s="73">
        <f t="shared" si="16"/>
        <v>1.1818181818181819</v>
      </c>
      <c r="AH87" s="73">
        <f t="shared" si="17"/>
        <v>9.9090909090909083</v>
      </c>
      <c r="AI87" s="73">
        <f t="shared" si="18"/>
        <v>11.409090909090908</v>
      </c>
      <c r="AJ87" s="73">
        <f t="shared" si="19"/>
        <v>12.909090909090908</v>
      </c>
    </row>
    <row r="88" spans="1:36">
      <c r="A88">
        <v>87</v>
      </c>
      <c r="B88" s="233" t="s">
        <v>1373</v>
      </c>
      <c r="C88" t="s">
        <v>1335</v>
      </c>
      <c r="D88">
        <v>19</v>
      </c>
      <c r="E88">
        <v>206</v>
      </c>
      <c r="F88">
        <v>63</v>
      </c>
      <c r="G88">
        <v>226</v>
      </c>
      <c r="H88">
        <v>432</v>
      </c>
      <c r="I88">
        <v>10</v>
      </c>
      <c r="J88">
        <v>1</v>
      </c>
      <c r="L88">
        <v>85</v>
      </c>
      <c r="M88">
        <v>24</v>
      </c>
      <c r="N88">
        <v>49</v>
      </c>
      <c r="O88">
        <v>92</v>
      </c>
      <c r="P88">
        <v>44</v>
      </c>
      <c r="Q88">
        <v>36</v>
      </c>
      <c r="R88">
        <v>18</v>
      </c>
      <c r="T88">
        <v>208</v>
      </c>
      <c r="U88">
        <v>229</v>
      </c>
      <c r="V88">
        <v>1</v>
      </c>
      <c r="W88">
        <v>4</v>
      </c>
      <c r="X88">
        <v>16</v>
      </c>
      <c r="Z88">
        <v>6</v>
      </c>
      <c r="AA88">
        <f t="shared" si="10"/>
        <v>36</v>
      </c>
      <c r="AB88" s="73">
        <f t="shared" si="11"/>
        <v>20.842105263157894</v>
      </c>
      <c r="AC88" s="73">
        <f t="shared" si="12"/>
        <v>11.368421052631579</v>
      </c>
      <c r="AD88" s="73">
        <f t="shared" si="13"/>
        <v>20.473684210526315</v>
      </c>
      <c r="AE88" s="73">
        <f t="shared" si="14"/>
        <v>28.894736842105264</v>
      </c>
      <c r="AF88" s="73">
        <f t="shared" si="15"/>
        <v>28.894736842105264</v>
      </c>
      <c r="AG88" s="73">
        <f t="shared" si="16"/>
        <v>3.2105263157894739</v>
      </c>
      <c r="AH88" s="73">
        <f t="shared" si="17"/>
        <v>4.4736842105263159</v>
      </c>
      <c r="AI88" s="73">
        <f t="shared" si="18"/>
        <v>24</v>
      </c>
      <c r="AJ88" s="73">
        <f t="shared" si="19"/>
        <v>10.210526315789474</v>
      </c>
    </row>
    <row r="89" spans="1:36">
      <c r="A89">
        <v>88</v>
      </c>
      <c r="B89" s="233" t="s">
        <v>1374</v>
      </c>
      <c r="C89" t="s">
        <v>1095</v>
      </c>
      <c r="D89">
        <v>12</v>
      </c>
      <c r="E89">
        <v>107</v>
      </c>
      <c r="F89">
        <v>40</v>
      </c>
      <c r="G89">
        <v>161</v>
      </c>
      <c r="H89">
        <v>268</v>
      </c>
      <c r="I89">
        <v>5</v>
      </c>
      <c r="J89">
        <v>5</v>
      </c>
      <c r="K89">
        <v>6</v>
      </c>
      <c r="L89">
        <v>60</v>
      </c>
      <c r="M89">
        <v>13</v>
      </c>
      <c r="N89">
        <v>37</v>
      </c>
      <c r="O89">
        <v>31</v>
      </c>
      <c r="P89">
        <v>36</v>
      </c>
      <c r="Q89">
        <v>11</v>
      </c>
      <c r="R89">
        <v>9</v>
      </c>
      <c r="T89">
        <v>93</v>
      </c>
      <c r="U89">
        <v>181</v>
      </c>
      <c r="V89">
        <v>2</v>
      </c>
      <c r="W89">
        <v>6</v>
      </c>
      <c r="X89">
        <v>14</v>
      </c>
      <c r="Y89">
        <v>8</v>
      </c>
      <c r="Z89">
        <v>7</v>
      </c>
      <c r="AA89">
        <f t="shared" si="10"/>
        <v>18</v>
      </c>
      <c r="AB89" s="73">
        <f t="shared" si="11"/>
        <v>20.833333333333332</v>
      </c>
      <c r="AC89" s="73">
        <f t="shared" si="12"/>
        <v>11.833333333333334</v>
      </c>
      <c r="AD89" s="73">
        <f t="shared" si="13"/>
        <v>23.5</v>
      </c>
      <c r="AE89" s="73">
        <f t="shared" si="14"/>
        <v>30.541666666666668</v>
      </c>
      <c r="AF89" s="73">
        <f t="shared" si="15"/>
        <v>30.291666666666668</v>
      </c>
      <c r="AG89" s="73">
        <f t="shared" si="16"/>
        <v>2.9166666666666665</v>
      </c>
      <c r="AH89" s="73">
        <f t="shared" si="17"/>
        <v>4.833333333333333</v>
      </c>
      <c r="AI89" s="73">
        <f t="shared" si="18"/>
        <v>17.416666666666668</v>
      </c>
      <c r="AJ89" s="73">
        <f t="shared" si="19"/>
        <v>11.916666666666666</v>
      </c>
    </row>
    <row r="90" spans="1:36">
      <c r="A90">
        <v>89</v>
      </c>
      <c r="B90" s="233" t="s">
        <v>1375</v>
      </c>
      <c r="C90" t="s">
        <v>1328</v>
      </c>
      <c r="D90">
        <v>21</v>
      </c>
      <c r="E90">
        <v>266</v>
      </c>
      <c r="F90">
        <v>64</v>
      </c>
      <c r="G90">
        <v>209</v>
      </c>
      <c r="H90">
        <v>475</v>
      </c>
      <c r="I90">
        <v>11</v>
      </c>
      <c r="J90">
        <v>9</v>
      </c>
      <c r="L90">
        <v>116</v>
      </c>
      <c r="M90">
        <v>31</v>
      </c>
      <c r="N90">
        <v>86</v>
      </c>
      <c r="O90">
        <v>73</v>
      </c>
      <c r="P90">
        <v>67</v>
      </c>
      <c r="Q90">
        <v>17</v>
      </c>
      <c r="R90">
        <v>20</v>
      </c>
      <c r="T90">
        <v>205</v>
      </c>
      <c r="U90">
        <v>280</v>
      </c>
      <c r="V90">
        <v>1</v>
      </c>
      <c r="W90">
        <v>11</v>
      </c>
      <c r="X90">
        <v>16</v>
      </c>
      <c r="Y90">
        <v>2</v>
      </c>
      <c r="Z90">
        <v>18</v>
      </c>
      <c r="AA90">
        <f t="shared" si="10"/>
        <v>40</v>
      </c>
      <c r="AB90" s="73">
        <f t="shared" si="11"/>
        <v>20.714285714285715</v>
      </c>
      <c r="AC90" s="73">
        <f t="shared" si="12"/>
        <v>10.285714285714286</v>
      </c>
      <c r="AD90" s="73">
        <f t="shared" si="13"/>
        <v>25.714285714285715</v>
      </c>
      <c r="AE90" s="73">
        <f t="shared" si="14"/>
        <v>31.095238095238095</v>
      </c>
      <c r="AF90" s="73">
        <f t="shared" si="15"/>
        <v>31.095238095238095</v>
      </c>
      <c r="AG90" s="73">
        <f t="shared" si="16"/>
        <v>3.5714285714285716</v>
      </c>
      <c r="AH90" s="73">
        <f t="shared" si="17"/>
        <v>6.6190476190476186</v>
      </c>
      <c r="AI90" s="73">
        <f t="shared" si="18"/>
        <v>19.833333333333332</v>
      </c>
      <c r="AJ90" s="73">
        <f t="shared" si="19"/>
        <v>14.476190476190476</v>
      </c>
    </row>
    <row r="91" spans="1:36">
      <c r="A91">
        <v>90</v>
      </c>
      <c r="B91" s="233" t="s">
        <v>1376</v>
      </c>
      <c r="C91" t="s">
        <v>1331</v>
      </c>
      <c r="D91">
        <v>21</v>
      </c>
      <c r="E91">
        <v>205</v>
      </c>
      <c r="F91">
        <v>69</v>
      </c>
      <c r="G91">
        <v>280</v>
      </c>
      <c r="H91">
        <v>485</v>
      </c>
      <c r="I91">
        <v>11</v>
      </c>
      <c r="J91">
        <v>7</v>
      </c>
      <c r="K91">
        <v>3</v>
      </c>
      <c r="L91">
        <v>74</v>
      </c>
      <c r="M91">
        <v>37</v>
      </c>
      <c r="N91">
        <v>45</v>
      </c>
      <c r="O91">
        <v>59</v>
      </c>
      <c r="P91">
        <v>59</v>
      </c>
      <c r="Q91">
        <v>10</v>
      </c>
      <c r="R91">
        <v>26</v>
      </c>
      <c r="T91">
        <v>167</v>
      </c>
      <c r="U91">
        <v>312</v>
      </c>
      <c r="V91">
        <v>6</v>
      </c>
      <c r="W91">
        <v>1</v>
      </c>
      <c r="X91">
        <v>29</v>
      </c>
      <c r="Y91">
        <v>18</v>
      </c>
      <c r="Z91">
        <v>7</v>
      </c>
      <c r="AA91">
        <f t="shared" si="10"/>
        <v>52</v>
      </c>
      <c r="AB91" s="73">
        <f t="shared" si="11"/>
        <v>20.61904761904762</v>
      </c>
      <c r="AC91" s="73">
        <f t="shared" si="12"/>
        <v>10.666666666666666</v>
      </c>
      <c r="AD91" s="73">
        <f t="shared" si="13"/>
        <v>15.142857142857142</v>
      </c>
      <c r="AE91" s="73">
        <f t="shared" si="14"/>
        <v>26.261904761904763</v>
      </c>
      <c r="AF91" s="73">
        <f t="shared" si="15"/>
        <v>26.19047619047619</v>
      </c>
      <c r="AG91" s="73">
        <f t="shared" si="16"/>
        <v>3.4761904761904763</v>
      </c>
      <c r="AH91" s="73">
        <f t="shared" si="17"/>
        <v>4.9523809523809526</v>
      </c>
      <c r="AI91" s="73">
        <f t="shared" si="18"/>
        <v>17.5</v>
      </c>
      <c r="AJ91" s="73">
        <f t="shared" si="19"/>
        <v>8.2857142857142865</v>
      </c>
    </row>
    <row r="92" spans="1:36">
      <c r="A92">
        <v>91</v>
      </c>
      <c r="B92" s="233" t="s">
        <v>1377</v>
      </c>
      <c r="C92" t="s">
        <v>1338</v>
      </c>
      <c r="D92">
        <v>18</v>
      </c>
      <c r="E92">
        <v>224</v>
      </c>
      <c r="F92">
        <v>64</v>
      </c>
      <c r="G92">
        <v>167</v>
      </c>
      <c r="H92">
        <v>391</v>
      </c>
      <c r="I92">
        <v>14</v>
      </c>
      <c r="J92">
        <v>10</v>
      </c>
      <c r="K92">
        <v>2</v>
      </c>
      <c r="L92">
        <v>83</v>
      </c>
      <c r="M92">
        <v>15</v>
      </c>
      <c r="N92">
        <v>70</v>
      </c>
      <c r="O92">
        <v>73</v>
      </c>
      <c r="P92">
        <v>39</v>
      </c>
      <c r="Q92">
        <v>14</v>
      </c>
      <c r="R92">
        <v>11</v>
      </c>
      <c r="T92">
        <v>188</v>
      </c>
      <c r="U92">
        <v>212</v>
      </c>
      <c r="V92">
        <v>4</v>
      </c>
      <c r="W92">
        <v>12</v>
      </c>
      <c r="X92">
        <v>16</v>
      </c>
      <c r="Y92">
        <v>1</v>
      </c>
      <c r="Z92">
        <v>16</v>
      </c>
      <c r="AA92">
        <f t="shared" si="10"/>
        <v>22</v>
      </c>
      <c r="AB92" s="73">
        <f t="shared" si="11"/>
        <v>20.5</v>
      </c>
      <c r="AC92" s="73">
        <f t="shared" si="12"/>
        <v>13</v>
      </c>
      <c r="AD92" s="73">
        <f t="shared" si="13"/>
        <v>21.833333333333332</v>
      </c>
      <c r="AE92" s="73">
        <f t="shared" si="14"/>
        <v>30.944444444444443</v>
      </c>
      <c r="AF92" s="73">
        <f t="shared" si="15"/>
        <v>30.888888888888889</v>
      </c>
      <c r="AG92" s="73">
        <f t="shared" si="16"/>
        <v>5.2222222222222223</v>
      </c>
      <c r="AH92" s="73">
        <f t="shared" si="17"/>
        <v>5.166666666666667</v>
      </c>
      <c r="AI92" s="73">
        <f t="shared" si="18"/>
        <v>21.805555555555557</v>
      </c>
      <c r="AJ92" s="73">
        <f t="shared" si="19"/>
        <v>15.555555555555555</v>
      </c>
    </row>
    <row r="93" spans="1:36">
      <c r="A93">
        <v>92</v>
      </c>
      <c r="B93" s="233" t="s">
        <v>1378</v>
      </c>
      <c r="C93" t="s">
        <v>1095</v>
      </c>
      <c r="D93">
        <v>22</v>
      </c>
      <c r="E93">
        <v>248</v>
      </c>
      <c r="F93">
        <v>97</v>
      </c>
      <c r="G93">
        <v>253</v>
      </c>
      <c r="H93">
        <v>501</v>
      </c>
      <c r="I93">
        <v>9</v>
      </c>
      <c r="J93">
        <v>11</v>
      </c>
      <c r="K93">
        <v>2</v>
      </c>
      <c r="L93">
        <v>93</v>
      </c>
      <c r="M93">
        <v>29</v>
      </c>
      <c r="N93">
        <v>74</v>
      </c>
      <c r="O93">
        <v>52</v>
      </c>
      <c r="P93">
        <v>69</v>
      </c>
      <c r="Q93">
        <v>23</v>
      </c>
      <c r="R93">
        <v>25</v>
      </c>
      <c r="T93">
        <v>187</v>
      </c>
      <c r="U93">
        <v>309</v>
      </c>
      <c r="V93">
        <v>9</v>
      </c>
      <c r="W93">
        <v>16</v>
      </c>
      <c r="X93">
        <v>30</v>
      </c>
      <c r="Y93">
        <v>6</v>
      </c>
      <c r="Z93">
        <v>19</v>
      </c>
      <c r="AA93">
        <f t="shared" si="10"/>
        <v>50</v>
      </c>
      <c r="AB93" s="73">
        <f t="shared" si="11"/>
        <v>20.5</v>
      </c>
      <c r="AC93" s="73">
        <f t="shared" si="12"/>
        <v>15.363636363636363</v>
      </c>
      <c r="AD93" s="73">
        <f t="shared" si="13"/>
        <v>18.863636363636363</v>
      </c>
      <c r="AE93" s="73">
        <f t="shared" si="14"/>
        <v>30.022727272727273</v>
      </c>
      <c r="AF93" s="73">
        <f t="shared" si="15"/>
        <v>29.977272727272727</v>
      </c>
      <c r="AG93" s="73">
        <f t="shared" si="16"/>
        <v>2.9545454545454546</v>
      </c>
      <c r="AH93" s="73">
        <f t="shared" si="17"/>
        <v>5.0454545454545459</v>
      </c>
      <c r="AI93" s="73">
        <f t="shared" si="18"/>
        <v>16.204545454545453</v>
      </c>
      <c r="AJ93" s="73">
        <f t="shared" si="19"/>
        <v>13.045454545454545</v>
      </c>
    </row>
    <row r="94" spans="1:36">
      <c r="A94">
        <v>93</v>
      </c>
      <c r="B94" s="233" t="s">
        <v>1379</v>
      </c>
      <c r="C94" t="s">
        <v>1081</v>
      </c>
      <c r="D94">
        <v>18</v>
      </c>
      <c r="E94">
        <v>174</v>
      </c>
      <c r="F94">
        <v>51</v>
      </c>
      <c r="G94">
        <v>211</v>
      </c>
      <c r="H94">
        <v>385</v>
      </c>
      <c r="I94">
        <v>4</v>
      </c>
      <c r="J94">
        <v>6</v>
      </c>
      <c r="K94">
        <v>2</v>
      </c>
      <c r="L94">
        <v>88</v>
      </c>
      <c r="M94">
        <v>17</v>
      </c>
      <c r="N94">
        <v>56</v>
      </c>
      <c r="O94">
        <v>55</v>
      </c>
      <c r="P94">
        <v>49</v>
      </c>
      <c r="Q94">
        <v>15</v>
      </c>
      <c r="R94">
        <v>9</v>
      </c>
      <c r="T94">
        <v>170</v>
      </c>
      <c r="U94">
        <v>218</v>
      </c>
      <c r="V94">
        <v>1</v>
      </c>
      <c r="W94">
        <v>2</v>
      </c>
      <c r="X94">
        <v>19</v>
      </c>
      <c r="Y94">
        <v>1</v>
      </c>
      <c r="Z94">
        <v>6</v>
      </c>
      <c r="AA94">
        <f t="shared" si="10"/>
        <v>18</v>
      </c>
      <c r="AB94" s="73">
        <f t="shared" si="11"/>
        <v>20.388888888888889</v>
      </c>
      <c r="AC94" s="73">
        <f t="shared" si="12"/>
        <v>10.333333333333334</v>
      </c>
      <c r="AD94" s="73">
        <f t="shared" si="13"/>
        <v>23.444444444444443</v>
      </c>
      <c r="AE94" s="73">
        <f t="shared" si="14"/>
        <v>28.472222222222221</v>
      </c>
      <c r="AF94" s="73">
        <f t="shared" si="15"/>
        <v>28.416666666666668</v>
      </c>
      <c r="AG94" s="73">
        <f t="shared" si="16"/>
        <v>1.6666666666666667</v>
      </c>
      <c r="AH94" s="73">
        <f t="shared" si="17"/>
        <v>4.9444444444444446</v>
      </c>
      <c r="AI94" s="73">
        <f t="shared" si="18"/>
        <v>18.861111111111111</v>
      </c>
      <c r="AJ94" s="73">
        <f t="shared" si="19"/>
        <v>11.611111111111111</v>
      </c>
    </row>
    <row r="95" spans="1:36">
      <c r="A95">
        <v>94</v>
      </c>
      <c r="B95" s="233" t="s">
        <v>1380</v>
      </c>
      <c r="C95" t="s">
        <v>1337</v>
      </c>
      <c r="D95">
        <v>20</v>
      </c>
      <c r="E95">
        <v>271</v>
      </c>
      <c r="F95">
        <v>92</v>
      </c>
      <c r="G95">
        <v>156</v>
      </c>
      <c r="H95">
        <v>427</v>
      </c>
      <c r="I95">
        <v>4</v>
      </c>
      <c r="J95">
        <v>4</v>
      </c>
      <c r="L95">
        <v>59</v>
      </c>
      <c r="M95">
        <v>50</v>
      </c>
      <c r="N95">
        <v>69</v>
      </c>
      <c r="O95">
        <v>33</v>
      </c>
      <c r="P95">
        <v>49</v>
      </c>
      <c r="Q95">
        <v>15</v>
      </c>
      <c r="R95">
        <v>10</v>
      </c>
      <c r="T95">
        <v>143</v>
      </c>
      <c r="U95">
        <v>288</v>
      </c>
      <c r="V95">
        <v>8</v>
      </c>
      <c r="W95">
        <v>2</v>
      </c>
      <c r="X95">
        <v>28</v>
      </c>
      <c r="Y95">
        <v>21</v>
      </c>
      <c r="Z95">
        <v>10</v>
      </c>
      <c r="AA95">
        <f t="shared" si="10"/>
        <v>20</v>
      </c>
      <c r="AB95" s="73">
        <f t="shared" si="11"/>
        <v>20.350000000000001</v>
      </c>
      <c r="AC95" s="73">
        <f t="shared" si="12"/>
        <v>17.399999999999999</v>
      </c>
      <c r="AD95" s="73">
        <f t="shared" si="13"/>
        <v>13.75</v>
      </c>
      <c r="AE95" s="73">
        <f t="shared" si="14"/>
        <v>26.95</v>
      </c>
      <c r="AF95" s="73">
        <f t="shared" si="15"/>
        <v>26.95</v>
      </c>
      <c r="AG95" s="73">
        <f t="shared" si="16"/>
        <v>1.4</v>
      </c>
      <c r="AH95" s="73">
        <f t="shared" si="17"/>
        <v>9.9499999999999993</v>
      </c>
      <c r="AI95" s="73">
        <f t="shared" si="18"/>
        <v>14.625</v>
      </c>
      <c r="AJ95" s="73">
        <f t="shared" si="19"/>
        <v>14.35</v>
      </c>
    </row>
    <row r="96" spans="1:36">
      <c r="A96">
        <v>95</v>
      </c>
      <c r="B96" s="233" t="s">
        <v>1271</v>
      </c>
      <c r="C96" t="s">
        <v>1115</v>
      </c>
      <c r="D96">
        <v>22</v>
      </c>
      <c r="E96">
        <v>273</v>
      </c>
      <c r="F96">
        <v>92</v>
      </c>
      <c r="G96">
        <v>198</v>
      </c>
      <c r="H96">
        <v>471</v>
      </c>
      <c r="I96">
        <v>36</v>
      </c>
      <c r="J96">
        <v>22</v>
      </c>
      <c r="L96">
        <v>56</v>
      </c>
      <c r="M96">
        <v>16</v>
      </c>
      <c r="N96">
        <v>85</v>
      </c>
      <c r="O96">
        <v>28</v>
      </c>
      <c r="P96">
        <v>42</v>
      </c>
      <c r="Q96">
        <v>19</v>
      </c>
      <c r="R96">
        <v>13</v>
      </c>
      <c r="T96">
        <v>130</v>
      </c>
      <c r="U96">
        <v>343</v>
      </c>
      <c r="V96">
        <v>4</v>
      </c>
      <c r="W96">
        <v>16</v>
      </c>
      <c r="X96">
        <v>12</v>
      </c>
      <c r="Y96">
        <v>45</v>
      </c>
      <c r="Z96">
        <v>14</v>
      </c>
      <c r="AA96">
        <f t="shared" si="10"/>
        <v>26</v>
      </c>
      <c r="AB96" s="73">
        <f t="shared" si="11"/>
        <v>20.227272727272727</v>
      </c>
      <c r="AC96" s="73">
        <f t="shared" si="12"/>
        <v>15.545454545454545</v>
      </c>
      <c r="AD96" s="73">
        <f t="shared" si="13"/>
        <v>11.545454545454545</v>
      </c>
      <c r="AE96" s="73">
        <f t="shared" si="14"/>
        <v>29.65909090909091</v>
      </c>
      <c r="AF96" s="73">
        <f t="shared" si="15"/>
        <v>29.65909090909091</v>
      </c>
      <c r="AG96" s="73">
        <f t="shared" si="16"/>
        <v>10.818181818181818</v>
      </c>
      <c r="AH96" s="73">
        <f t="shared" si="17"/>
        <v>4.8636363636363633</v>
      </c>
      <c r="AI96" s="73">
        <f t="shared" si="18"/>
        <v>13.340909090909092</v>
      </c>
      <c r="AJ96" s="73">
        <f t="shared" si="19"/>
        <v>17.863636363636363</v>
      </c>
    </row>
    <row r="97" spans="1:36">
      <c r="A97">
        <v>96</v>
      </c>
      <c r="B97" s="233" t="s">
        <v>1381</v>
      </c>
      <c r="C97" t="s">
        <v>1326</v>
      </c>
      <c r="D97">
        <v>5</v>
      </c>
      <c r="E97">
        <v>47</v>
      </c>
      <c r="F97">
        <v>21</v>
      </c>
      <c r="G97">
        <v>70</v>
      </c>
      <c r="H97">
        <v>117</v>
      </c>
      <c r="I97">
        <v>9</v>
      </c>
      <c r="J97">
        <v>2</v>
      </c>
      <c r="K97">
        <v>10</v>
      </c>
      <c r="L97">
        <v>26</v>
      </c>
      <c r="M97">
        <v>2</v>
      </c>
      <c r="N97">
        <v>14</v>
      </c>
      <c r="O97">
        <v>26</v>
      </c>
      <c r="P97">
        <v>17</v>
      </c>
      <c r="Q97">
        <v>3</v>
      </c>
      <c r="R97">
        <v>8</v>
      </c>
      <c r="T97">
        <v>71</v>
      </c>
      <c r="U97">
        <v>46</v>
      </c>
      <c r="V97">
        <v>12</v>
      </c>
      <c r="W97">
        <v>7</v>
      </c>
      <c r="X97">
        <v>4</v>
      </c>
      <c r="Z97">
        <v>1</v>
      </c>
      <c r="AA97">
        <f t="shared" si="10"/>
        <v>16</v>
      </c>
      <c r="AB97" s="73">
        <f t="shared" si="11"/>
        <v>20.2</v>
      </c>
      <c r="AC97" s="73">
        <f t="shared" si="12"/>
        <v>13.6</v>
      </c>
      <c r="AD97" s="73">
        <f t="shared" si="13"/>
        <v>22.8</v>
      </c>
      <c r="AE97" s="73">
        <f t="shared" si="14"/>
        <v>36.5</v>
      </c>
      <c r="AF97" s="73">
        <f t="shared" si="15"/>
        <v>35.5</v>
      </c>
      <c r="AG97" s="73">
        <f t="shared" si="16"/>
        <v>11.2</v>
      </c>
      <c r="AH97" s="73">
        <f t="shared" si="17"/>
        <v>0.8</v>
      </c>
      <c r="AI97" s="73">
        <f t="shared" si="18"/>
        <v>24.1</v>
      </c>
      <c r="AJ97" s="73">
        <f t="shared" si="19"/>
        <v>13</v>
      </c>
    </row>
    <row r="98" spans="1:36">
      <c r="A98">
        <v>97</v>
      </c>
      <c r="B98" s="233" t="s">
        <v>1261</v>
      </c>
      <c r="C98" t="s">
        <v>1328</v>
      </c>
      <c r="D98">
        <v>18</v>
      </c>
      <c r="E98">
        <v>224</v>
      </c>
      <c r="F98">
        <v>63</v>
      </c>
      <c r="G98">
        <v>157</v>
      </c>
      <c r="H98">
        <v>381</v>
      </c>
      <c r="I98">
        <v>8</v>
      </c>
      <c r="J98">
        <v>6</v>
      </c>
      <c r="L98">
        <v>70</v>
      </c>
      <c r="M98">
        <v>62</v>
      </c>
      <c r="N98">
        <v>54</v>
      </c>
      <c r="O98">
        <v>17</v>
      </c>
      <c r="P98">
        <v>39</v>
      </c>
      <c r="Q98">
        <v>9</v>
      </c>
      <c r="R98">
        <v>9</v>
      </c>
      <c r="T98">
        <v>123</v>
      </c>
      <c r="U98">
        <v>241</v>
      </c>
      <c r="V98">
        <v>4</v>
      </c>
      <c r="W98">
        <v>6</v>
      </c>
      <c r="X98">
        <v>31</v>
      </c>
      <c r="Y98">
        <v>5</v>
      </c>
      <c r="Z98">
        <v>9</v>
      </c>
      <c r="AA98">
        <f t="shared" si="10"/>
        <v>18</v>
      </c>
      <c r="AB98" s="73">
        <f t="shared" si="11"/>
        <v>20.166666666666668</v>
      </c>
      <c r="AC98" s="73">
        <f t="shared" si="12"/>
        <v>13</v>
      </c>
      <c r="AD98" s="73">
        <f t="shared" si="13"/>
        <v>18.444444444444443</v>
      </c>
      <c r="AE98" s="73">
        <f t="shared" si="14"/>
        <v>27.805555555555557</v>
      </c>
      <c r="AF98" s="73">
        <f t="shared" si="15"/>
        <v>27.805555555555557</v>
      </c>
      <c r="AG98" s="73">
        <f t="shared" si="16"/>
        <v>3</v>
      </c>
      <c r="AH98" s="73">
        <f t="shared" si="17"/>
        <v>12.333333333333334</v>
      </c>
      <c r="AI98" s="73">
        <f t="shared" si="18"/>
        <v>12.416666666666666</v>
      </c>
      <c r="AJ98" s="73">
        <f t="shared" si="19"/>
        <v>12.388888888888889</v>
      </c>
    </row>
    <row r="99" spans="1:36">
      <c r="A99">
        <v>98</v>
      </c>
      <c r="B99" s="233" t="s">
        <v>1382</v>
      </c>
      <c r="C99" t="s">
        <v>1089</v>
      </c>
      <c r="D99">
        <v>20</v>
      </c>
      <c r="E99">
        <v>220</v>
      </c>
      <c r="F99">
        <v>81</v>
      </c>
      <c r="G99">
        <v>221</v>
      </c>
      <c r="H99">
        <v>441</v>
      </c>
      <c r="I99">
        <v>4</v>
      </c>
      <c r="J99">
        <v>4</v>
      </c>
      <c r="L99">
        <v>36</v>
      </c>
      <c r="M99">
        <v>36</v>
      </c>
      <c r="N99">
        <v>65</v>
      </c>
      <c r="O99">
        <v>37</v>
      </c>
      <c r="P99">
        <v>50</v>
      </c>
      <c r="Q99">
        <v>9</v>
      </c>
      <c r="R99">
        <v>19</v>
      </c>
      <c r="T99">
        <v>127</v>
      </c>
      <c r="U99">
        <v>320</v>
      </c>
      <c r="V99">
        <v>1</v>
      </c>
      <c r="W99">
        <v>3</v>
      </c>
      <c r="X99">
        <v>11</v>
      </c>
      <c r="Z99">
        <v>15</v>
      </c>
      <c r="AA99">
        <f t="shared" si="10"/>
        <v>38</v>
      </c>
      <c r="AB99" s="73">
        <f t="shared" si="11"/>
        <v>20.149999999999999</v>
      </c>
      <c r="AC99" s="73">
        <f t="shared" si="12"/>
        <v>14.3</v>
      </c>
      <c r="AD99" s="73">
        <f t="shared" si="13"/>
        <v>7.1</v>
      </c>
      <c r="AE99" s="73">
        <f t="shared" si="14"/>
        <v>22.425000000000001</v>
      </c>
      <c r="AF99" s="73">
        <f t="shared" si="15"/>
        <v>22.425000000000001</v>
      </c>
      <c r="AG99" s="73">
        <f t="shared" si="16"/>
        <v>1.4</v>
      </c>
      <c r="AH99" s="73">
        <f t="shared" si="17"/>
        <v>6.75</v>
      </c>
      <c r="AI99" s="73">
        <f t="shared" si="18"/>
        <v>14.675000000000001</v>
      </c>
      <c r="AJ99" s="73">
        <f t="shared" si="19"/>
        <v>12.3</v>
      </c>
    </row>
    <row r="100" spans="1:36">
      <c r="A100">
        <v>99</v>
      </c>
      <c r="B100" s="233" t="s">
        <v>1383</v>
      </c>
      <c r="C100" t="s">
        <v>1331</v>
      </c>
      <c r="D100">
        <v>20</v>
      </c>
      <c r="E100">
        <v>238</v>
      </c>
      <c r="F100">
        <v>106</v>
      </c>
      <c r="G100">
        <v>196</v>
      </c>
      <c r="H100">
        <v>434</v>
      </c>
      <c r="I100">
        <v>10</v>
      </c>
      <c r="J100">
        <v>7</v>
      </c>
      <c r="K100">
        <v>2</v>
      </c>
      <c r="L100">
        <v>74</v>
      </c>
      <c r="M100">
        <v>42</v>
      </c>
      <c r="N100">
        <v>51</v>
      </c>
      <c r="O100">
        <v>61</v>
      </c>
      <c r="P100">
        <v>48</v>
      </c>
      <c r="Q100">
        <v>19</v>
      </c>
      <c r="R100">
        <v>16</v>
      </c>
      <c r="T100">
        <v>172</v>
      </c>
      <c r="U100">
        <v>253</v>
      </c>
      <c r="V100">
        <v>7</v>
      </c>
      <c r="W100">
        <v>11</v>
      </c>
      <c r="X100">
        <v>39</v>
      </c>
      <c r="Y100">
        <v>1</v>
      </c>
      <c r="Z100">
        <v>7</v>
      </c>
      <c r="AA100">
        <f t="shared" si="10"/>
        <v>32</v>
      </c>
      <c r="AB100" s="73">
        <f t="shared" si="11"/>
        <v>20.100000000000001</v>
      </c>
      <c r="AC100" s="73">
        <f t="shared" si="12"/>
        <v>19.600000000000001</v>
      </c>
      <c r="AD100" s="73">
        <f t="shared" si="13"/>
        <v>16.899999999999999</v>
      </c>
      <c r="AE100" s="73">
        <f t="shared" si="14"/>
        <v>30.824999999999999</v>
      </c>
      <c r="AF100" s="73">
        <f t="shared" si="15"/>
        <v>30.774999999999999</v>
      </c>
      <c r="AG100" s="73">
        <f t="shared" si="16"/>
        <v>3.35</v>
      </c>
      <c r="AH100" s="73">
        <f t="shared" si="17"/>
        <v>7.25</v>
      </c>
      <c r="AI100" s="73">
        <f t="shared" si="18"/>
        <v>18.399999999999999</v>
      </c>
      <c r="AJ100" s="73">
        <f t="shared" si="19"/>
        <v>12.35</v>
      </c>
    </row>
    <row r="101" spans="1:36">
      <c r="A101">
        <v>100</v>
      </c>
      <c r="B101" s="233" t="s">
        <v>1384</v>
      </c>
      <c r="C101" t="s">
        <v>1095</v>
      </c>
      <c r="D101">
        <v>20</v>
      </c>
      <c r="E101">
        <v>225</v>
      </c>
      <c r="F101">
        <v>75</v>
      </c>
      <c r="G101">
        <v>203</v>
      </c>
      <c r="H101">
        <v>428</v>
      </c>
      <c r="I101">
        <v>8</v>
      </c>
      <c r="J101">
        <v>8</v>
      </c>
      <c r="L101">
        <v>63</v>
      </c>
      <c r="M101">
        <v>21</v>
      </c>
      <c r="N101">
        <v>51</v>
      </c>
      <c r="O101">
        <v>34</v>
      </c>
      <c r="P101">
        <v>41</v>
      </c>
      <c r="Q101">
        <v>12</v>
      </c>
      <c r="R101">
        <v>13</v>
      </c>
      <c r="T101">
        <v>122</v>
      </c>
      <c r="U101">
        <v>304</v>
      </c>
      <c r="V101">
        <v>1</v>
      </c>
      <c r="W101">
        <v>3</v>
      </c>
      <c r="X101">
        <v>20</v>
      </c>
      <c r="Y101">
        <v>16</v>
      </c>
      <c r="Z101">
        <v>11</v>
      </c>
      <c r="AA101">
        <f t="shared" si="10"/>
        <v>26</v>
      </c>
      <c r="AB101" s="73">
        <f t="shared" si="11"/>
        <v>20.100000000000001</v>
      </c>
      <c r="AC101" s="73">
        <f t="shared" si="12"/>
        <v>13.7</v>
      </c>
      <c r="AD101" s="73">
        <f t="shared" si="13"/>
        <v>14.45</v>
      </c>
      <c r="AE101" s="73">
        <f t="shared" si="14"/>
        <v>26.175000000000001</v>
      </c>
      <c r="AF101" s="73">
        <f t="shared" si="15"/>
        <v>26.175000000000001</v>
      </c>
      <c r="AG101" s="73">
        <f t="shared" si="16"/>
        <v>2.8</v>
      </c>
      <c r="AH101" s="73">
        <f t="shared" si="17"/>
        <v>4.4000000000000004</v>
      </c>
      <c r="AI101" s="73">
        <f t="shared" si="18"/>
        <v>14.5</v>
      </c>
      <c r="AJ101" s="73">
        <f t="shared" si="19"/>
        <v>10.9</v>
      </c>
    </row>
    <row r="102" spans="1:36">
      <c r="A102">
        <v>101</v>
      </c>
      <c r="B102" s="233" t="s">
        <v>1180</v>
      </c>
      <c r="C102" t="s">
        <v>1336</v>
      </c>
      <c r="D102">
        <v>21</v>
      </c>
      <c r="E102">
        <v>300</v>
      </c>
      <c r="F102">
        <v>222</v>
      </c>
      <c r="G102">
        <v>136</v>
      </c>
      <c r="H102">
        <v>436</v>
      </c>
      <c r="I102">
        <v>41</v>
      </c>
      <c r="J102">
        <v>24</v>
      </c>
      <c r="K102">
        <v>58</v>
      </c>
      <c r="L102">
        <v>40</v>
      </c>
      <c r="M102">
        <v>29</v>
      </c>
      <c r="N102">
        <v>77</v>
      </c>
      <c r="O102">
        <v>12</v>
      </c>
      <c r="P102">
        <v>48</v>
      </c>
      <c r="Q102">
        <v>15</v>
      </c>
      <c r="R102">
        <v>7</v>
      </c>
      <c r="T102">
        <v>112</v>
      </c>
      <c r="U102">
        <v>333</v>
      </c>
      <c r="V102">
        <v>34</v>
      </c>
      <c r="W102">
        <v>54</v>
      </c>
      <c r="X102">
        <v>30</v>
      </c>
      <c r="Z102">
        <v>10</v>
      </c>
      <c r="AA102">
        <f t="shared" si="10"/>
        <v>14</v>
      </c>
      <c r="AB102" s="73">
        <f t="shared" si="11"/>
        <v>20.095238095238095</v>
      </c>
      <c r="AC102" s="73">
        <f t="shared" si="12"/>
        <v>41.61904761904762</v>
      </c>
      <c r="AD102" s="73">
        <f t="shared" si="13"/>
        <v>8.8571428571428577</v>
      </c>
      <c r="AE102" s="73">
        <f t="shared" si="14"/>
        <v>43.428571428571431</v>
      </c>
      <c r="AF102" s="73">
        <f t="shared" si="15"/>
        <v>42.047619047619051</v>
      </c>
      <c r="AG102" s="73">
        <f t="shared" si="16"/>
        <v>12.857142857142858</v>
      </c>
      <c r="AH102" s="73">
        <f t="shared" si="17"/>
        <v>7.1428571428571432</v>
      </c>
      <c r="AI102" s="73">
        <f t="shared" si="18"/>
        <v>11.428571428571429</v>
      </c>
      <c r="AJ102" s="73">
        <f t="shared" si="19"/>
        <v>24.80952380952381</v>
      </c>
    </row>
    <row r="103" spans="1:36">
      <c r="A103">
        <v>102</v>
      </c>
      <c r="B103" s="233" t="s">
        <v>1385</v>
      </c>
      <c r="C103" t="s">
        <v>1078</v>
      </c>
      <c r="D103">
        <v>1</v>
      </c>
      <c r="E103">
        <v>17</v>
      </c>
      <c r="F103">
        <v>4</v>
      </c>
      <c r="G103">
        <v>5</v>
      </c>
      <c r="H103">
        <v>22</v>
      </c>
      <c r="L103">
        <v>2</v>
      </c>
      <c r="M103">
        <v>6</v>
      </c>
      <c r="N103">
        <v>1</v>
      </c>
      <c r="O103">
        <v>1</v>
      </c>
      <c r="P103">
        <v>4</v>
      </c>
      <c r="Q103">
        <v>1</v>
      </c>
      <c r="R103">
        <v>1</v>
      </c>
      <c r="T103">
        <v>6</v>
      </c>
      <c r="U103">
        <v>16</v>
      </c>
      <c r="X103">
        <v>1</v>
      </c>
      <c r="Y103">
        <v>1</v>
      </c>
      <c r="AA103">
        <f t="shared" si="10"/>
        <v>2</v>
      </c>
      <c r="AB103" s="73">
        <f t="shared" si="11"/>
        <v>20</v>
      </c>
      <c r="AC103" s="73">
        <f t="shared" si="12"/>
        <v>14</v>
      </c>
      <c r="AD103" s="73">
        <f t="shared" si="13"/>
        <v>8</v>
      </c>
      <c r="AE103" s="73">
        <f t="shared" si="14"/>
        <v>22</v>
      </c>
      <c r="AF103" s="73">
        <f t="shared" si="15"/>
        <v>22</v>
      </c>
      <c r="AG103" s="73">
        <f t="shared" si="16"/>
        <v>0</v>
      </c>
      <c r="AH103" s="73">
        <f t="shared" si="17"/>
        <v>17</v>
      </c>
      <c r="AI103" s="73">
        <f t="shared" si="18"/>
        <v>12</v>
      </c>
      <c r="AJ103" s="73">
        <f t="shared" si="19"/>
        <v>5</v>
      </c>
    </row>
    <row r="104" spans="1:36">
      <c r="A104">
        <v>103</v>
      </c>
      <c r="B104" s="233" t="s">
        <v>1386</v>
      </c>
      <c r="C104" t="s">
        <v>1115</v>
      </c>
      <c r="D104">
        <v>22</v>
      </c>
      <c r="E104">
        <v>338</v>
      </c>
      <c r="F104">
        <v>80</v>
      </c>
      <c r="G104">
        <v>155</v>
      </c>
      <c r="H104">
        <v>493</v>
      </c>
      <c r="I104">
        <v>17</v>
      </c>
      <c r="J104">
        <v>13</v>
      </c>
      <c r="K104">
        <v>9</v>
      </c>
      <c r="L104">
        <v>110</v>
      </c>
      <c r="M104">
        <v>35</v>
      </c>
      <c r="N104">
        <v>101</v>
      </c>
      <c r="O104">
        <v>101</v>
      </c>
      <c r="P104">
        <v>87</v>
      </c>
      <c r="Q104">
        <v>42</v>
      </c>
      <c r="R104">
        <v>27</v>
      </c>
      <c r="T104">
        <v>233</v>
      </c>
      <c r="U104">
        <v>263</v>
      </c>
      <c r="V104">
        <v>7</v>
      </c>
      <c r="W104">
        <v>9</v>
      </c>
      <c r="X104">
        <v>32</v>
      </c>
      <c r="Y104">
        <v>5</v>
      </c>
      <c r="Z104">
        <v>8</v>
      </c>
      <c r="AA104">
        <f t="shared" si="10"/>
        <v>54</v>
      </c>
      <c r="AB104" s="73">
        <f t="shared" si="11"/>
        <v>19.954545454545453</v>
      </c>
      <c r="AC104" s="73">
        <f t="shared" si="12"/>
        <v>12.090909090909092</v>
      </c>
      <c r="AD104" s="73">
        <f t="shared" si="13"/>
        <v>22.545454545454547</v>
      </c>
      <c r="AE104" s="73">
        <f t="shared" si="14"/>
        <v>31.34090909090909</v>
      </c>
      <c r="AF104" s="73">
        <f t="shared" si="15"/>
        <v>31.136363636363637</v>
      </c>
      <c r="AG104" s="73">
        <f t="shared" si="16"/>
        <v>5.2272727272727275</v>
      </c>
      <c r="AH104" s="73">
        <f t="shared" si="17"/>
        <v>6.9090909090909092</v>
      </c>
      <c r="AI104" s="73">
        <f t="shared" si="18"/>
        <v>22.522727272727273</v>
      </c>
      <c r="AJ104" s="73">
        <f t="shared" si="19"/>
        <v>16.5</v>
      </c>
    </row>
    <row r="105" spans="1:36">
      <c r="A105">
        <v>104</v>
      </c>
      <c r="B105" s="233" t="s">
        <v>1387</v>
      </c>
      <c r="C105" t="s">
        <v>1329</v>
      </c>
      <c r="D105">
        <v>20</v>
      </c>
      <c r="E105">
        <v>149</v>
      </c>
      <c r="F105">
        <v>69</v>
      </c>
      <c r="G105">
        <v>266</v>
      </c>
      <c r="H105">
        <v>415</v>
      </c>
      <c r="I105">
        <v>6</v>
      </c>
      <c r="J105">
        <v>5</v>
      </c>
      <c r="L105">
        <v>66</v>
      </c>
      <c r="M105">
        <v>17</v>
      </c>
      <c r="N105">
        <v>43</v>
      </c>
      <c r="O105">
        <v>64</v>
      </c>
      <c r="P105">
        <v>41</v>
      </c>
      <c r="Q105">
        <v>12</v>
      </c>
      <c r="R105">
        <v>9</v>
      </c>
      <c r="T105">
        <v>178</v>
      </c>
      <c r="U105">
        <v>244</v>
      </c>
      <c r="V105">
        <v>3</v>
      </c>
      <c r="W105">
        <v>5</v>
      </c>
      <c r="X105">
        <v>14</v>
      </c>
      <c r="Z105">
        <v>4</v>
      </c>
      <c r="AA105">
        <f t="shared" si="10"/>
        <v>18</v>
      </c>
      <c r="AB105" s="73">
        <f t="shared" si="11"/>
        <v>19.850000000000001</v>
      </c>
      <c r="AC105" s="73">
        <f t="shared" si="12"/>
        <v>12.9</v>
      </c>
      <c r="AD105" s="73">
        <f t="shared" si="13"/>
        <v>15.6</v>
      </c>
      <c r="AE105" s="73">
        <f t="shared" si="14"/>
        <v>25.65</v>
      </c>
      <c r="AF105" s="73">
        <f t="shared" si="15"/>
        <v>25.65</v>
      </c>
      <c r="AG105" s="73">
        <f t="shared" si="16"/>
        <v>2.0499999999999998</v>
      </c>
      <c r="AH105" s="73">
        <f t="shared" si="17"/>
        <v>3.8</v>
      </c>
      <c r="AI105" s="73">
        <f t="shared" si="18"/>
        <v>19.074999999999999</v>
      </c>
      <c r="AJ105" s="73">
        <f t="shared" si="19"/>
        <v>9.6</v>
      </c>
    </row>
    <row r="106" spans="1:36">
      <c r="A106">
        <v>105</v>
      </c>
      <c r="B106" s="233" t="s">
        <v>1255</v>
      </c>
      <c r="C106" t="s">
        <v>1078</v>
      </c>
      <c r="D106">
        <v>17</v>
      </c>
      <c r="E106">
        <v>167</v>
      </c>
      <c r="F106">
        <v>50</v>
      </c>
      <c r="G106">
        <v>196</v>
      </c>
      <c r="H106">
        <v>363</v>
      </c>
      <c r="I106">
        <v>4</v>
      </c>
      <c r="J106">
        <v>8</v>
      </c>
      <c r="L106">
        <v>106</v>
      </c>
      <c r="M106">
        <v>23</v>
      </c>
      <c r="N106">
        <v>41</v>
      </c>
      <c r="O106">
        <v>45</v>
      </c>
      <c r="P106">
        <v>46</v>
      </c>
      <c r="Q106">
        <v>20</v>
      </c>
      <c r="R106">
        <v>13</v>
      </c>
      <c r="T106">
        <v>144</v>
      </c>
      <c r="U106">
        <v>229</v>
      </c>
      <c r="V106">
        <v>4</v>
      </c>
      <c r="W106">
        <v>8</v>
      </c>
      <c r="X106">
        <v>13</v>
      </c>
      <c r="Y106">
        <v>3</v>
      </c>
      <c r="Z106">
        <v>5</v>
      </c>
      <c r="AA106">
        <f t="shared" si="10"/>
        <v>26</v>
      </c>
      <c r="AB106" s="73">
        <f t="shared" si="11"/>
        <v>19.823529411764707</v>
      </c>
      <c r="AC106" s="73">
        <f t="shared" si="12"/>
        <v>10.235294117647058</v>
      </c>
      <c r="AD106" s="73">
        <f t="shared" si="13"/>
        <v>29.647058823529413</v>
      </c>
      <c r="AE106" s="73">
        <f t="shared" si="14"/>
        <v>31.558823529411764</v>
      </c>
      <c r="AF106" s="73">
        <f t="shared" si="15"/>
        <v>31.558823529411764</v>
      </c>
      <c r="AG106" s="73">
        <f t="shared" si="16"/>
        <v>1.8823529411764706</v>
      </c>
      <c r="AH106" s="73">
        <f t="shared" si="17"/>
        <v>4.9411764705882355</v>
      </c>
      <c r="AI106" s="73">
        <f t="shared" si="18"/>
        <v>17.088235294117649</v>
      </c>
      <c r="AJ106" s="73">
        <f t="shared" si="19"/>
        <v>9.117647058823529</v>
      </c>
    </row>
    <row r="107" spans="1:36">
      <c r="A107">
        <v>106</v>
      </c>
      <c r="B107" s="233" t="s">
        <v>1388</v>
      </c>
      <c r="C107" t="s">
        <v>1334</v>
      </c>
      <c r="D107">
        <v>13</v>
      </c>
      <c r="E107">
        <v>198</v>
      </c>
      <c r="F107">
        <v>72</v>
      </c>
      <c r="G107">
        <v>96</v>
      </c>
      <c r="H107">
        <v>294</v>
      </c>
      <c r="I107">
        <v>2</v>
      </c>
      <c r="J107">
        <v>3</v>
      </c>
      <c r="K107">
        <v>9</v>
      </c>
      <c r="L107">
        <v>38</v>
      </c>
      <c r="M107">
        <v>38</v>
      </c>
      <c r="N107">
        <v>49</v>
      </c>
      <c r="O107">
        <v>32</v>
      </c>
      <c r="P107">
        <v>46</v>
      </c>
      <c r="Q107">
        <v>10</v>
      </c>
      <c r="R107">
        <v>19</v>
      </c>
      <c r="T107">
        <v>98</v>
      </c>
      <c r="U107">
        <v>192</v>
      </c>
      <c r="V107">
        <v>4</v>
      </c>
      <c r="W107">
        <v>1</v>
      </c>
      <c r="X107">
        <v>47</v>
      </c>
      <c r="Y107">
        <v>2</v>
      </c>
      <c r="Z107">
        <v>7</v>
      </c>
      <c r="AA107">
        <f t="shared" si="10"/>
        <v>38</v>
      </c>
      <c r="AB107" s="73">
        <f t="shared" si="11"/>
        <v>19.692307692307693</v>
      </c>
      <c r="AC107" s="73">
        <f t="shared" si="12"/>
        <v>19.23076923076923</v>
      </c>
      <c r="AD107" s="73">
        <f t="shared" si="13"/>
        <v>11.692307692307692</v>
      </c>
      <c r="AE107" s="73">
        <f t="shared" si="14"/>
        <v>27.692307692307693</v>
      </c>
      <c r="AF107" s="73">
        <f t="shared" si="15"/>
        <v>27.346153846153847</v>
      </c>
      <c r="AG107" s="73">
        <f t="shared" si="16"/>
        <v>1.1538461538461537</v>
      </c>
      <c r="AH107" s="73">
        <f t="shared" si="17"/>
        <v>9.615384615384615</v>
      </c>
      <c r="AI107" s="73">
        <f t="shared" si="18"/>
        <v>15.76923076923077</v>
      </c>
      <c r="AJ107" s="73">
        <f t="shared" si="19"/>
        <v>14.23076923076923</v>
      </c>
    </row>
    <row r="108" spans="1:36">
      <c r="A108">
        <v>107</v>
      </c>
      <c r="B108" s="233" t="s">
        <v>1389</v>
      </c>
      <c r="C108" t="s">
        <v>1331</v>
      </c>
      <c r="D108">
        <v>16</v>
      </c>
      <c r="E108">
        <v>147</v>
      </c>
      <c r="F108">
        <v>55</v>
      </c>
      <c r="G108">
        <v>194</v>
      </c>
      <c r="H108">
        <v>341</v>
      </c>
      <c r="I108">
        <v>18</v>
      </c>
      <c r="J108">
        <v>13</v>
      </c>
      <c r="K108">
        <v>19</v>
      </c>
      <c r="L108">
        <v>66</v>
      </c>
      <c r="M108">
        <v>10</v>
      </c>
      <c r="N108">
        <v>50</v>
      </c>
      <c r="O108">
        <v>46</v>
      </c>
      <c r="P108">
        <v>42</v>
      </c>
      <c r="Q108">
        <v>11</v>
      </c>
      <c r="R108">
        <v>13</v>
      </c>
      <c r="T108">
        <v>152</v>
      </c>
      <c r="U108">
        <v>188</v>
      </c>
      <c r="V108">
        <v>9</v>
      </c>
      <c r="W108">
        <v>14</v>
      </c>
      <c r="X108">
        <v>14</v>
      </c>
      <c r="Y108">
        <v>9</v>
      </c>
      <c r="Z108">
        <v>10</v>
      </c>
      <c r="AA108">
        <f t="shared" si="10"/>
        <v>26</v>
      </c>
      <c r="AB108" s="73">
        <f t="shared" si="11"/>
        <v>19.6875</v>
      </c>
      <c r="AC108" s="73">
        <f t="shared" si="12"/>
        <v>12.125</v>
      </c>
      <c r="AD108" s="73">
        <f t="shared" si="13"/>
        <v>19</v>
      </c>
      <c r="AE108" s="73">
        <f t="shared" si="14"/>
        <v>30.59375</v>
      </c>
      <c r="AF108" s="73">
        <f t="shared" si="15"/>
        <v>30</v>
      </c>
      <c r="AG108" s="73">
        <f t="shared" si="16"/>
        <v>7.5625</v>
      </c>
      <c r="AH108" s="73">
        <f t="shared" si="17"/>
        <v>3.375</v>
      </c>
      <c r="AI108" s="73">
        <f t="shared" si="18"/>
        <v>17.65625</v>
      </c>
      <c r="AJ108" s="73">
        <f t="shared" si="19"/>
        <v>13.4375</v>
      </c>
    </row>
    <row r="109" spans="1:36">
      <c r="A109">
        <v>108</v>
      </c>
      <c r="B109" s="233" t="s">
        <v>1390</v>
      </c>
      <c r="C109" t="s">
        <v>1095</v>
      </c>
      <c r="D109">
        <v>15</v>
      </c>
      <c r="E109">
        <v>195</v>
      </c>
      <c r="F109">
        <v>74</v>
      </c>
      <c r="G109">
        <v>114</v>
      </c>
      <c r="H109">
        <v>309</v>
      </c>
      <c r="I109">
        <v>7</v>
      </c>
      <c r="J109">
        <v>8</v>
      </c>
      <c r="L109">
        <v>24</v>
      </c>
      <c r="M109">
        <v>49</v>
      </c>
      <c r="N109">
        <v>36</v>
      </c>
      <c r="O109">
        <v>9</v>
      </c>
      <c r="P109">
        <v>28</v>
      </c>
      <c r="Q109">
        <v>10</v>
      </c>
      <c r="R109">
        <v>9</v>
      </c>
      <c r="T109">
        <v>59</v>
      </c>
      <c r="U109">
        <v>231</v>
      </c>
      <c r="V109">
        <v>3</v>
      </c>
      <c r="W109">
        <v>2</v>
      </c>
      <c r="X109">
        <v>20</v>
      </c>
      <c r="Y109">
        <v>20</v>
      </c>
      <c r="AA109">
        <f t="shared" si="10"/>
        <v>18</v>
      </c>
      <c r="AB109" s="73">
        <f t="shared" si="11"/>
        <v>19.399999999999999</v>
      </c>
      <c r="AC109" s="73">
        <f t="shared" si="12"/>
        <v>18.533333333333335</v>
      </c>
      <c r="AD109" s="73">
        <f t="shared" si="13"/>
        <v>6.8</v>
      </c>
      <c r="AE109" s="73">
        <f t="shared" si="14"/>
        <v>24.633333333333333</v>
      </c>
      <c r="AF109" s="73">
        <f t="shared" si="15"/>
        <v>24.633333333333333</v>
      </c>
      <c r="AG109" s="73">
        <f t="shared" si="16"/>
        <v>3.3333333333333335</v>
      </c>
      <c r="AH109" s="73">
        <f t="shared" si="17"/>
        <v>11</v>
      </c>
      <c r="AI109" s="73">
        <f t="shared" si="18"/>
        <v>10.9</v>
      </c>
      <c r="AJ109" s="73">
        <f t="shared" si="19"/>
        <v>11.866666666666667</v>
      </c>
    </row>
    <row r="110" spans="1:36">
      <c r="A110">
        <v>109</v>
      </c>
      <c r="B110" s="233" t="s">
        <v>1228</v>
      </c>
      <c r="C110" t="s">
        <v>1329</v>
      </c>
      <c r="D110">
        <v>18</v>
      </c>
      <c r="E110">
        <v>140</v>
      </c>
      <c r="F110">
        <v>44</v>
      </c>
      <c r="G110">
        <v>231</v>
      </c>
      <c r="H110">
        <v>371</v>
      </c>
      <c r="I110">
        <v>3</v>
      </c>
      <c r="J110">
        <v>3</v>
      </c>
      <c r="L110">
        <v>116</v>
      </c>
      <c r="M110">
        <v>22</v>
      </c>
      <c r="N110">
        <v>40</v>
      </c>
      <c r="O110">
        <v>74</v>
      </c>
      <c r="P110">
        <v>40</v>
      </c>
      <c r="Q110">
        <v>16</v>
      </c>
      <c r="R110">
        <v>11</v>
      </c>
      <c r="T110">
        <v>168</v>
      </c>
      <c r="U110">
        <v>201</v>
      </c>
      <c r="W110">
        <v>4</v>
      </c>
      <c r="X110">
        <v>8</v>
      </c>
      <c r="Y110">
        <v>1</v>
      </c>
      <c r="Z110">
        <v>6</v>
      </c>
      <c r="AA110">
        <f t="shared" si="10"/>
        <v>22</v>
      </c>
      <c r="AB110" s="73">
        <f t="shared" si="11"/>
        <v>19.388888888888889</v>
      </c>
      <c r="AC110" s="73">
        <f t="shared" si="12"/>
        <v>8.5555555555555554</v>
      </c>
      <c r="AD110" s="73">
        <f t="shared" si="13"/>
        <v>31</v>
      </c>
      <c r="AE110" s="73">
        <f t="shared" si="14"/>
        <v>30.666666666666668</v>
      </c>
      <c r="AF110" s="73">
        <f t="shared" si="15"/>
        <v>30.666666666666668</v>
      </c>
      <c r="AG110" s="73">
        <f t="shared" si="16"/>
        <v>1.1666666666666667</v>
      </c>
      <c r="AH110" s="73">
        <f t="shared" si="17"/>
        <v>4.666666666666667</v>
      </c>
      <c r="AI110" s="73">
        <f t="shared" si="18"/>
        <v>21.416666666666668</v>
      </c>
      <c r="AJ110" s="73">
        <f t="shared" si="19"/>
        <v>8.2222222222222214</v>
      </c>
    </row>
    <row r="111" spans="1:36">
      <c r="A111">
        <v>110</v>
      </c>
      <c r="B111" s="233" t="s">
        <v>1391</v>
      </c>
      <c r="C111" t="s">
        <v>1115</v>
      </c>
      <c r="D111">
        <v>21</v>
      </c>
      <c r="E111">
        <v>165</v>
      </c>
      <c r="F111">
        <v>56</v>
      </c>
      <c r="G111">
        <v>284</v>
      </c>
      <c r="H111">
        <v>449</v>
      </c>
      <c r="I111">
        <v>4</v>
      </c>
      <c r="J111">
        <v>3</v>
      </c>
      <c r="K111">
        <v>5</v>
      </c>
      <c r="L111">
        <v>92</v>
      </c>
      <c r="M111">
        <v>25</v>
      </c>
      <c r="N111">
        <v>37</v>
      </c>
      <c r="O111">
        <v>116</v>
      </c>
      <c r="P111">
        <v>60</v>
      </c>
      <c r="Q111">
        <v>13</v>
      </c>
      <c r="R111">
        <v>21</v>
      </c>
      <c r="T111">
        <v>248</v>
      </c>
      <c r="U111">
        <v>198</v>
      </c>
      <c r="V111">
        <v>11</v>
      </c>
      <c r="W111">
        <v>1</v>
      </c>
      <c r="X111">
        <v>16</v>
      </c>
      <c r="Y111">
        <v>1</v>
      </c>
      <c r="Z111">
        <v>8</v>
      </c>
      <c r="AA111">
        <f t="shared" si="10"/>
        <v>42</v>
      </c>
      <c r="AB111" s="73">
        <f t="shared" si="11"/>
        <v>19.38095238095238</v>
      </c>
      <c r="AC111" s="73">
        <f t="shared" si="12"/>
        <v>8.6666666666666661</v>
      </c>
      <c r="AD111" s="73">
        <f t="shared" si="13"/>
        <v>19.904761904761905</v>
      </c>
      <c r="AE111" s="73">
        <f t="shared" si="14"/>
        <v>25.738095238095237</v>
      </c>
      <c r="AF111" s="73">
        <f t="shared" si="15"/>
        <v>25.61904761904762</v>
      </c>
      <c r="AG111" s="73">
        <f t="shared" si="16"/>
        <v>1.2857142857142858</v>
      </c>
      <c r="AH111" s="73">
        <f t="shared" si="17"/>
        <v>3.3333333333333335</v>
      </c>
      <c r="AI111" s="73">
        <f t="shared" si="18"/>
        <v>25.261904761904763</v>
      </c>
      <c r="AJ111" s="73">
        <f t="shared" si="19"/>
        <v>6.333333333333333</v>
      </c>
    </row>
    <row r="112" spans="1:36">
      <c r="A112">
        <v>111</v>
      </c>
      <c r="B112" s="233" t="s">
        <v>1392</v>
      </c>
      <c r="C112" t="s">
        <v>1340</v>
      </c>
      <c r="D112">
        <v>21</v>
      </c>
      <c r="E112">
        <v>210</v>
      </c>
      <c r="F112">
        <v>99</v>
      </c>
      <c r="G112">
        <v>238</v>
      </c>
      <c r="H112">
        <v>448</v>
      </c>
      <c r="I112">
        <v>6</v>
      </c>
      <c r="J112">
        <v>14</v>
      </c>
      <c r="K112">
        <v>6</v>
      </c>
      <c r="L112">
        <v>70</v>
      </c>
      <c r="M112">
        <v>31</v>
      </c>
      <c r="N112">
        <v>66</v>
      </c>
      <c r="O112">
        <v>48</v>
      </c>
      <c r="P112">
        <v>61</v>
      </c>
      <c r="Q112">
        <v>11</v>
      </c>
      <c r="R112">
        <v>21</v>
      </c>
      <c r="T112">
        <v>147</v>
      </c>
      <c r="U112">
        <v>301</v>
      </c>
      <c r="V112">
        <v>6</v>
      </c>
      <c r="W112">
        <v>10</v>
      </c>
      <c r="X112">
        <v>20</v>
      </c>
      <c r="Y112">
        <v>8</v>
      </c>
      <c r="Z112">
        <v>9</v>
      </c>
      <c r="AA112">
        <f t="shared" si="10"/>
        <v>42</v>
      </c>
      <c r="AB112" s="73">
        <f t="shared" si="11"/>
        <v>19.333333333333332</v>
      </c>
      <c r="AC112" s="73">
        <f t="shared" si="12"/>
        <v>16.857142857142858</v>
      </c>
      <c r="AD112" s="73">
        <f t="shared" si="13"/>
        <v>14.666666666666666</v>
      </c>
      <c r="AE112" s="73">
        <f t="shared" si="14"/>
        <v>27.761904761904763</v>
      </c>
      <c r="AF112" s="73">
        <f t="shared" si="15"/>
        <v>27.61904761904762</v>
      </c>
      <c r="AG112" s="73">
        <f t="shared" si="16"/>
        <v>2.3809523809523809</v>
      </c>
      <c r="AH112" s="73">
        <f t="shared" si="17"/>
        <v>5.5714285714285712</v>
      </c>
      <c r="AI112" s="73">
        <f t="shared" si="18"/>
        <v>15.523809523809524</v>
      </c>
      <c r="AJ112" s="73">
        <f t="shared" si="19"/>
        <v>12.714285714285714</v>
      </c>
    </row>
    <row r="113" spans="1:36">
      <c r="A113">
        <v>112</v>
      </c>
      <c r="B113" s="233" t="s">
        <v>1393</v>
      </c>
      <c r="C113" t="s">
        <v>1081</v>
      </c>
      <c r="D113">
        <v>15</v>
      </c>
      <c r="E113">
        <v>149</v>
      </c>
      <c r="F113">
        <v>58</v>
      </c>
      <c r="G113">
        <v>167</v>
      </c>
      <c r="H113">
        <v>316</v>
      </c>
      <c r="I113">
        <v>4</v>
      </c>
      <c r="J113">
        <v>3</v>
      </c>
      <c r="K113">
        <v>14</v>
      </c>
      <c r="L113">
        <v>43</v>
      </c>
      <c r="M113">
        <v>23</v>
      </c>
      <c r="N113">
        <v>37</v>
      </c>
      <c r="O113">
        <v>23</v>
      </c>
      <c r="P113">
        <v>42</v>
      </c>
      <c r="Q113">
        <v>6</v>
      </c>
      <c r="R113">
        <v>13</v>
      </c>
      <c r="T113">
        <v>99</v>
      </c>
      <c r="U113">
        <v>224</v>
      </c>
      <c r="V113">
        <v>1</v>
      </c>
      <c r="W113">
        <v>4</v>
      </c>
      <c r="X113">
        <v>15</v>
      </c>
      <c r="Y113">
        <v>3</v>
      </c>
      <c r="Z113">
        <v>5</v>
      </c>
      <c r="AA113">
        <f t="shared" si="10"/>
        <v>26</v>
      </c>
      <c r="AB113" s="73">
        <f t="shared" si="11"/>
        <v>19.333333333333332</v>
      </c>
      <c r="AC113" s="73">
        <f t="shared" si="12"/>
        <v>13.733333333333333</v>
      </c>
      <c r="AD113" s="73">
        <f t="shared" si="13"/>
        <v>12.6</v>
      </c>
      <c r="AE113" s="73">
        <f t="shared" si="14"/>
        <v>25.066666666666666</v>
      </c>
      <c r="AF113" s="73">
        <f t="shared" si="15"/>
        <v>24.6</v>
      </c>
      <c r="AG113" s="73">
        <f t="shared" si="16"/>
        <v>1.8</v>
      </c>
      <c r="AH113" s="73">
        <f t="shared" si="17"/>
        <v>5.333333333333333</v>
      </c>
      <c r="AI113" s="73">
        <f t="shared" si="18"/>
        <v>13.4</v>
      </c>
      <c r="AJ113" s="73">
        <f t="shared" si="19"/>
        <v>10.066666666666666</v>
      </c>
    </row>
    <row r="114" spans="1:36">
      <c r="A114">
        <v>113</v>
      </c>
      <c r="B114" s="233" t="s">
        <v>1394</v>
      </c>
      <c r="C114" t="s">
        <v>1330</v>
      </c>
      <c r="D114">
        <v>18</v>
      </c>
      <c r="E114">
        <v>198</v>
      </c>
      <c r="F114">
        <v>85</v>
      </c>
      <c r="G114">
        <v>176</v>
      </c>
      <c r="H114">
        <v>374</v>
      </c>
      <c r="I114">
        <v>4</v>
      </c>
      <c r="J114">
        <v>2</v>
      </c>
      <c r="L114">
        <v>43</v>
      </c>
      <c r="M114">
        <v>48</v>
      </c>
      <c r="N114">
        <v>28</v>
      </c>
      <c r="O114">
        <v>23</v>
      </c>
      <c r="P114">
        <v>41</v>
      </c>
      <c r="Q114">
        <v>13</v>
      </c>
      <c r="R114">
        <v>13</v>
      </c>
      <c r="T114">
        <v>90</v>
      </c>
      <c r="U114">
        <v>284</v>
      </c>
      <c r="W114">
        <v>3</v>
      </c>
      <c r="X114">
        <v>40</v>
      </c>
      <c r="Z114">
        <v>1</v>
      </c>
      <c r="AA114">
        <f t="shared" si="10"/>
        <v>26</v>
      </c>
      <c r="AB114" s="73">
        <f t="shared" si="11"/>
        <v>19.333333333333332</v>
      </c>
      <c r="AC114" s="73">
        <f t="shared" si="12"/>
        <v>17.444444444444443</v>
      </c>
      <c r="AD114" s="73">
        <f t="shared" si="13"/>
        <v>10.5</v>
      </c>
      <c r="AE114" s="73">
        <f t="shared" si="14"/>
        <v>25.083333333333332</v>
      </c>
      <c r="AF114" s="73">
        <f t="shared" si="15"/>
        <v>25.083333333333332</v>
      </c>
      <c r="AG114" s="73">
        <f t="shared" si="16"/>
        <v>1.4444444444444444</v>
      </c>
      <c r="AH114" s="73">
        <f t="shared" si="17"/>
        <v>8.1111111111111107</v>
      </c>
      <c r="AI114" s="73">
        <f t="shared" si="18"/>
        <v>12.777777777777779</v>
      </c>
      <c r="AJ114" s="73">
        <f t="shared" si="19"/>
        <v>8.3888888888888893</v>
      </c>
    </row>
    <row r="115" spans="1:36">
      <c r="A115">
        <v>114</v>
      </c>
      <c r="B115" s="233" t="s">
        <v>1395</v>
      </c>
      <c r="C115" t="s">
        <v>1340</v>
      </c>
      <c r="D115">
        <v>10</v>
      </c>
      <c r="E115">
        <v>114</v>
      </c>
      <c r="F115">
        <v>38</v>
      </c>
      <c r="G115">
        <v>91</v>
      </c>
      <c r="H115">
        <v>205</v>
      </c>
      <c r="I115">
        <v>7</v>
      </c>
      <c r="J115">
        <v>3</v>
      </c>
      <c r="K115">
        <v>1</v>
      </c>
      <c r="L115">
        <v>30</v>
      </c>
      <c r="M115">
        <v>16</v>
      </c>
      <c r="N115">
        <v>34</v>
      </c>
      <c r="O115">
        <v>20</v>
      </c>
      <c r="P115">
        <v>31</v>
      </c>
      <c r="Q115">
        <v>12</v>
      </c>
      <c r="R115">
        <v>6</v>
      </c>
      <c r="T115">
        <v>58</v>
      </c>
      <c r="U115">
        <v>145</v>
      </c>
      <c r="W115">
        <v>4</v>
      </c>
      <c r="X115">
        <v>4</v>
      </c>
      <c r="Y115">
        <v>7</v>
      </c>
      <c r="Z115">
        <v>5</v>
      </c>
      <c r="AA115">
        <f t="shared" si="10"/>
        <v>12</v>
      </c>
      <c r="AB115" s="73">
        <f t="shared" si="11"/>
        <v>19.3</v>
      </c>
      <c r="AC115" s="73">
        <f t="shared" si="12"/>
        <v>14</v>
      </c>
      <c r="AD115" s="73">
        <f t="shared" si="13"/>
        <v>13.8</v>
      </c>
      <c r="AE115" s="73">
        <f t="shared" si="14"/>
        <v>26.45</v>
      </c>
      <c r="AF115" s="73">
        <f t="shared" si="15"/>
        <v>26.4</v>
      </c>
      <c r="AG115" s="73">
        <f t="shared" si="16"/>
        <v>4.5</v>
      </c>
      <c r="AH115" s="73">
        <f t="shared" si="17"/>
        <v>7</v>
      </c>
      <c r="AI115" s="73">
        <f t="shared" si="18"/>
        <v>15.05</v>
      </c>
      <c r="AJ115" s="73">
        <f t="shared" si="19"/>
        <v>14.2</v>
      </c>
    </row>
    <row r="116" spans="1:36">
      <c r="A116">
        <v>115</v>
      </c>
      <c r="B116" s="233" t="s">
        <v>1396</v>
      </c>
      <c r="C116" t="s">
        <v>1342</v>
      </c>
      <c r="D116">
        <v>10</v>
      </c>
      <c r="E116">
        <v>99</v>
      </c>
      <c r="F116">
        <v>45</v>
      </c>
      <c r="G116">
        <v>106</v>
      </c>
      <c r="H116">
        <v>205</v>
      </c>
      <c r="I116">
        <v>1</v>
      </c>
      <c r="L116">
        <v>35</v>
      </c>
      <c r="M116">
        <v>15</v>
      </c>
      <c r="N116">
        <v>25</v>
      </c>
      <c r="O116">
        <v>22</v>
      </c>
      <c r="P116">
        <v>18</v>
      </c>
      <c r="Q116">
        <v>6</v>
      </c>
      <c r="R116">
        <v>6</v>
      </c>
      <c r="T116">
        <v>64</v>
      </c>
      <c r="U116">
        <v>140</v>
      </c>
      <c r="V116">
        <v>1</v>
      </c>
      <c r="W116">
        <v>3</v>
      </c>
      <c r="X116">
        <v>5</v>
      </c>
      <c r="Y116">
        <v>11</v>
      </c>
      <c r="Z116">
        <v>4</v>
      </c>
      <c r="AA116">
        <f t="shared" si="10"/>
        <v>12</v>
      </c>
      <c r="AB116" s="73">
        <f t="shared" si="11"/>
        <v>19.3</v>
      </c>
      <c r="AC116" s="73">
        <f t="shared" si="12"/>
        <v>16.8</v>
      </c>
      <c r="AD116" s="73">
        <f t="shared" si="13"/>
        <v>16.3</v>
      </c>
      <c r="AE116" s="73">
        <f t="shared" si="14"/>
        <v>27.1</v>
      </c>
      <c r="AF116" s="73">
        <f t="shared" si="15"/>
        <v>27.1</v>
      </c>
      <c r="AG116" s="73">
        <f t="shared" si="16"/>
        <v>0.6</v>
      </c>
      <c r="AH116" s="73">
        <f t="shared" si="17"/>
        <v>5.8</v>
      </c>
      <c r="AI116" s="73">
        <f t="shared" si="18"/>
        <v>15.65</v>
      </c>
      <c r="AJ116" s="73">
        <f t="shared" si="19"/>
        <v>11</v>
      </c>
    </row>
    <row r="117" spans="1:36">
      <c r="A117">
        <v>116</v>
      </c>
      <c r="B117" s="233" t="s">
        <v>1397</v>
      </c>
      <c r="C117" t="s">
        <v>1336</v>
      </c>
      <c r="D117">
        <v>17</v>
      </c>
      <c r="E117">
        <v>181</v>
      </c>
      <c r="F117">
        <v>72</v>
      </c>
      <c r="G117">
        <v>162</v>
      </c>
      <c r="H117">
        <v>343</v>
      </c>
      <c r="I117">
        <v>6</v>
      </c>
      <c r="J117">
        <v>12</v>
      </c>
      <c r="K117">
        <v>3</v>
      </c>
      <c r="L117">
        <v>56</v>
      </c>
      <c r="M117">
        <v>28</v>
      </c>
      <c r="N117">
        <v>51</v>
      </c>
      <c r="O117">
        <v>23</v>
      </c>
      <c r="P117">
        <v>38</v>
      </c>
      <c r="Q117">
        <v>15</v>
      </c>
      <c r="R117">
        <v>8</v>
      </c>
      <c r="T117">
        <v>95</v>
      </c>
      <c r="U117">
        <v>248</v>
      </c>
      <c r="V117">
        <v>7</v>
      </c>
      <c r="W117">
        <v>13</v>
      </c>
      <c r="X117">
        <v>13</v>
      </c>
      <c r="Y117">
        <v>3</v>
      </c>
      <c r="Z117">
        <v>10</v>
      </c>
      <c r="AA117">
        <f t="shared" si="10"/>
        <v>16</v>
      </c>
      <c r="AB117" s="73">
        <f t="shared" si="11"/>
        <v>19.235294117647058</v>
      </c>
      <c r="AC117" s="73">
        <f t="shared" si="12"/>
        <v>16</v>
      </c>
      <c r="AD117" s="73">
        <f t="shared" si="13"/>
        <v>15.529411764705882</v>
      </c>
      <c r="AE117" s="73">
        <f t="shared" si="14"/>
        <v>27.352941176470587</v>
      </c>
      <c r="AF117" s="73">
        <f t="shared" si="15"/>
        <v>27.264705882352942</v>
      </c>
      <c r="AG117" s="73">
        <f t="shared" si="16"/>
        <v>2.8235294117647061</v>
      </c>
      <c r="AH117" s="73">
        <f t="shared" si="17"/>
        <v>7</v>
      </c>
      <c r="AI117" s="73">
        <f t="shared" si="18"/>
        <v>13.205882352941176</v>
      </c>
      <c r="AJ117" s="73">
        <f t="shared" si="19"/>
        <v>13</v>
      </c>
    </row>
    <row r="118" spans="1:36">
      <c r="A118">
        <v>117</v>
      </c>
      <c r="B118" s="233" t="s">
        <v>1398</v>
      </c>
      <c r="C118" t="s">
        <v>1340</v>
      </c>
      <c r="D118">
        <v>22</v>
      </c>
      <c r="E118">
        <v>262</v>
      </c>
      <c r="F118">
        <v>80</v>
      </c>
      <c r="G118">
        <v>188</v>
      </c>
      <c r="H118">
        <v>450</v>
      </c>
      <c r="I118">
        <v>22</v>
      </c>
      <c r="J118">
        <v>10</v>
      </c>
      <c r="L118">
        <v>82</v>
      </c>
      <c r="M118">
        <v>21</v>
      </c>
      <c r="N118">
        <v>85</v>
      </c>
      <c r="O118">
        <v>57</v>
      </c>
      <c r="P118">
        <v>49</v>
      </c>
      <c r="Q118">
        <v>26</v>
      </c>
      <c r="R118">
        <v>14</v>
      </c>
      <c r="T118">
        <v>174</v>
      </c>
      <c r="U118">
        <v>269</v>
      </c>
      <c r="V118">
        <v>4</v>
      </c>
      <c r="W118">
        <v>18</v>
      </c>
      <c r="X118">
        <v>12</v>
      </c>
      <c r="Y118">
        <v>6</v>
      </c>
      <c r="Z118">
        <v>8</v>
      </c>
      <c r="AA118">
        <f t="shared" si="10"/>
        <v>28</v>
      </c>
      <c r="AB118" s="73">
        <f t="shared" si="11"/>
        <v>19.181818181818183</v>
      </c>
      <c r="AC118" s="73">
        <f t="shared" si="12"/>
        <v>13.272727272727273</v>
      </c>
      <c r="AD118" s="73">
        <f t="shared" si="13"/>
        <v>17.363636363636363</v>
      </c>
      <c r="AE118" s="73">
        <f t="shared" si="14"/>
        <v>28.772727272727273</v>
      </c>
      <c r="AF118" s="73">
        <f t="shared" si="15"/>
        <v>28.772727272727273</v>
      </c>
      <c r="AG118" s="73">
        <f t="shared" si="16"/>
        <v>6.4545454545454541</v>
      </c>
      <c r="AH118" s="73">
        <f t="shared" si="17"/>
        <v>5.4545454545454541</v>
      </c>
      <c r="AI118" s="73">
        <f t="shared" si="18"/>
        <v>16.727272727272727</v>
      </c>
      <c r="AJ118" s="73">
        <f t="shared" si="19"/>
        <v>15.954545454545455</v>
      </c>
    </row>
    <row r="119" spans="1:36">
      <c r="A119">
        <v>118</v>
      </c>
      <c r="B119" s="233" t="s">
        <v>1399</v>
      </c>
      <c r="C119" t="s">
        <v>1338</v>
      </c>
      <c r="D119">
        <v>22</v>
      </c>
      <c r="E119">
        <v>235</v>
      </c>
      <c r="F119">
        <v>92</v>
      </c>
      <c r="G119">
        <v>217</v>
      </c>
      <c r="H119">
        <v>452</v>
      </c>
      <c r="I119">
        <v>11</v>
      </c>
      <c r="J119">
        <v>11</v>
      </c>
      <c r="K119">
        <v>6</v>
      </c>
      <c r="L119">
        <v>36</v>
      </c>
      <c r="M119">
        <v>37</v>
      </c>
      <c r="N119">
        <v>82</v>
      </c>
      <c r="O119">
        <v>40</v>
      </c>
      <c r="P119">
        <v>49</v>
      </c>
      <c r="Q119">
        <v>9</v>
      </c>
      <c r="R119">
        <v>15</v>
      </c>
      <c r="T119">
        <v>143</v>
      </c>
      <c r="U119">
        <v>314</v>
      </c>
      <c r="V119">
        <v>7</v>
      </c>
      <c r="W119">
        <v>10</v>
      </c>
      <c r="X119">
        <v>23</v>
      </c>
      <c r="Y119">
        <v>17</v>
      </c>
      <c r="Z119">
        <v>15</v>
      </c>
      <c r="AA119">
        <f t="shared" si="10"/>
        <v>30</v>
      </c>
      <c r="AB119" s="73">
        <f t="shared" si="11"/>
        <v>19.181818181818183</v>
      </c>
      <c r="AC119" s="73">
        <f t="shared" si="12"/>
        <v>15.363636363636363</v>
      </c>
      <c r="AD119" s="73">
        <f t="shared" si="13"/>
        <v>6.8181818181818183</v>
      </c>
      <c r="AE119" s="73">
        <f t="shared" si="14"/>
        <v>23.25</v>
      </c>
      <c r="AF119" s="73">
        <f t="shared" si="15"/>
        <v>23.113636363636363</v>
      </c>
      <c r="AG119" s="73">
        <f t="shared" si="16"/>
        <v>3.5</v>
      </c>
      <c r="AH119" s="73">
        <f t="shared" si="17"/>
        <v>7.4090909090909092</v>
      </c>
      <c r="AI119" s="73">
        <f t="shared" si="18"/>
        <v>14.363636363636363</v>
      </c>
      <c r="AJ119" s="73">
        <f t="shared" si="19"/>
        <v>15</v>
      </c>
    </row>
    <row r="120" spans="1:36">
      <c r="A120">
        <v>119</v>
      </c>
      <c r="B120" s="233" t="s">
        <v>1224</v>
      </c>
      <c r="C120" t="s">
        <v>1338</v>
      </c>
      <c r="D120">
        <v>21</v>
      </c>
      <c r="E120">
        <v>280</v>
      </c>
      <c r="F120">
        <v>90</v>
      </c>
      <c r="G120">
        <v>150</v>
      </c>
      <c r="H120">
        <v>430</v>
      </c>
      <c r="I120">
        <v>5</v>
      </c>
      <c r="J120">
        <v>11</v>
      </c>
      <c r="L120">
        <v>50</v>
      </c>
      <c r="M120">
        <v>79</v>
      </c>
      <c r="N120">
        <v>93</v>
      </c>
      <c r="O120">
        <v>21</v>
      </c>
      <c r="P120">
        <v>64</v>
      </c>
      <c r="Q120">
        <v>14</v>
      </c>
      <c r="R120">
        <v>14</v>
      </c>
      <c r="T120">
        <v>110</v>
      </c>
      <c r="U120">
        <v>309</v>
      </c>
      <c r="V120">
        <v>8</v>
      </c>
      <c r="W120">
        <v>5</v>
      </c>
      <c r="X120">
        <v>33</v>
      </c>
      <c r="Y120">
        <v>22</v>
      </c>
      <c r="Z120">
        <v>12</v>
      </c>
      <c r="AA120">
        <f t="shared" si="10"/>
        <v>28</v>
      </c>
      <c r="AB120" s="73">
        <f t="shared" si="11"/>
        <v>19.142857142857142</v>
      </c>
      <c r="AC120" s="73">
        <f t="shared" si="12"/>
        <v>15.80952380952381</v>
      </c>
      <c r="AD120" s="73">
        <f t="shared" si="13"/>
        <v>10.571428571428571</v>
      </c>
      <c r="AE120" s="73">
        <f t="shared" si="14"/>
        <v>24.404761904761905</v>
      </c>
      <c r="AF120" s="73">
        <f t="shared" si="15"/>
        <v>24.404761904761905</v>
      </c>
      <c r="AG120" s="73">
        <f t="shared" si="16"/>
        <v>1.9523809523809523</v>
      </c>
      <c r="AH120" s="73">
        <f t="shared" si="17"/>
        <v>14.380952380952381</v>
      </c>
      <c r="AI120" s="73">
        <f t="shared" si="18"/>
        <v>11.904761904761905</v>
      </c>
      <c r="AJ120" s="73">
        <f t="shared" si="19"/>
        <v>16.714285714285715</v>
      </c>
    </row>
    <row r="121" spans="1:36">
      <c r="A121">
        <v>120</v>
      </c>
      <c r="B121" s="233" t="s">
        <v>1400</v>
      </c>
      <c r="C121" t="s">
        <v>1336</v>
      </c>
      <c r="D121">
        <v>21</v>
      </c>
      <c r="E121">
        <v>249</v>
      </c>
      <c r="F121">
        <v>99</v>
      </c>
      <c r="G121">
        <v>176</v>
      </c>
      <c r="H121">
        <v>425</v>
      </c>
      <c r="I121">
        <v>3</v>
      </c>
      <c r="J121">
        <v>8</v>
      </c>
      <c r="K121">
        <v>2</v>
      </c>
      <c r="L121">
        <v>46</v>
      </c>
      <c r="M121">
        <v>67</v>
      </c>
      <c r="N121">
        <v>58</v>
      </c>
      <c r="O121">
        <v>7</v>
      </c>
      <c r="P121">
        <v>37</v>
      </c>
      <c r="Q121">
        <v>10</v>
      </c>
      <c r="R121">
        <v>12</v>
      </c>
      <c r="T121">
        <v>103</v>
      </c>
      <c r="U121">
        <v>302</v>
      </c>
      <c r="V121">
        <v>6</v>
      </c>
      <c r="W121">
        <v>4</v>
      </c>
      <c r="X121">
        <v>47</v>
      </c>
      <c r="Y121">
        <v>8</v>
      </c>
      <c r="Z121">
        <v>1</v>
      </c>
      <c r="AA121">
        <f t="shared" si="10"/>
        <v>24</v>
      </c>
      <c r="AB121" s="73">
        <f t="shared" si="11"/>
        <v>19.095238095238095</v>
      </c>
      <c r="AC121" s="73">
        <f t="shared" si="12"/>
        <v>17.714285714285715</v>
      </c>
      <c r="AD121" s="73">
        <f t="shared" si="13"/>
        <v>9.8095238095238102</v>
      </c>
      <c r="AE121" s="73">
        <f t="shared" si="14"/>
        <v>24.547619047619047</v>
      </c>
      <c r="AF121" s="73">
        <f t="shared" si="15"/>
        <v>24.5</v>
      </c>
      <c r="AG121" s="73">
        <f t="shared" si="16"/>
        <v>1.2380952380952381</v>
      </c>
      <c r="AH121" s="73">
        <f t="shared" si="17"/>
        <v>11.19047619047619</v>
      </c>
      <c r="AI121" s="73">
        <f t="shared" si="18"/>
        <v>9.9761904761904763</v>
      </c>
      <c r="AJ121" s="73">
        <f t="shared" si="19"/>
        <v>12.142857142857142</v>
      </c>
    </row>
    <row r="122" spans="1:36">
      <c r="A122">
        <v>121</v>
      </c>
      <c r="B122" s="233" t="s">
        <v>1401</v>
      </c>
      <c r="C122" t="s">
        <v>1326</v>
      </c>
      <c r="D122">
        <v>15</v>
      </c>
      <c r="E122">
        <v>129</v>
      </c>
      <c r="F122">
        <v>40</v>
      </c>
      <c r="G122">
        <v>175</v>
      </c>
      <c r="H122">
        <v>304</v>
      </c>
      <c r="I122">
        <v>1</v>
      </c>
      <c r="J122">
        <v>6</v>
      </c>
      <c r="K122">
        <v>45</v>
      </c>
      <c r="L122">
        <v>56</v>
      </c>
      <c r="M122">
        <v>17</v>
      </c>
      <c r="N122">
        <v>41</v>
      </c>
      <c r="O122">
        <v>52</v>
      </c>
      <c r="P122">
        <v>25</v>
      </c>
      <c r="Q122">
        <v>16</v>
      </c>
      <c r="R122">
        <v>9</v>
      </c>
      <c r="T122">
        <v>129</v>
      </c>
      <c r="U122">
        <v>181</v>
      </c>
      <c r="V122">
        <v>4</v>
      </c>
      <c r="W122">
        <v>1</v>
      </c>
      <c r="X122">
        <v>13</v>
      </c>
      <c r="Y122">
        <v>1</v>
      </c>
      <c r="Z122">
        <v>1</v>
      </c>
      <c r="AA122">
        <f t="shared" si="10"/>
        <v>18</v>
      </c>
      <c r="AB122" s="73">
        <f t="shared" si="11"/>
        <v>19.066666666666666</v>
      </c>
      <c r="AC122" s="73">
        <f t="shared" si="12"/>
        <v>9.4666666666666668</v>
      </c>
      <c r="AD122" s="73">
        <f t="shared" si="13"/>
        <v>17.466666666666665</v>
      </c>
      <c r="AE122" s="73">
        <f t="shared" si="14"/>
        <v>25.5</v>
      </c>
      <c r="AF122" s="73">
        <f t="shared" si="15"/>
        <v>24</v>
      </c>
      <c r="AG122" s="73">
        <f t="shared" si="16"/>
        <v>0.8</v>
      </c>
      <c r="AH122" s="73">
        <f t="shared" si="17"/>
        <v>4.9333333333333336</v>
      </c>
      <c r="AI122" s="73">
        <f t="shared" si="18"/>
        <v>19.333333333333332</v>
      </c>
      <c r="AJ122" s="73">
        <f t="shared" si="19"/>
        <v>9.8000000000000007</v>
      </c>
    </row>
    <row r="123" spans="1:36">
      <c r="A123">
        <v>122</v>
      </c>
      <c r="B123" s="233" t="s">
        <v>1402</v>
      </c>
      <c r="C123" t="s">
        <v>1333</v>
      </c>
      <c r="D123">
        <v>22</v>
      </c>
      <c r="E123">
        <v>231</v>
      </c>
      <c r="F123">
        <v>68</v>
      </c>
      <c r="G123">
        <v>230</v>
      </c>
      <c r="H123">
        <v>461</v>
      </c>
      <c r="I123">
        <v>6</v>
      </c>
      <c r="J123">
        <v>6</v>
      </c>
      <c r="K123">
        <v>1</v>
      </c>
      <c r="L123">
        <v>87</v>
      </c>
      <c r="M123">
        <v>42</v>
      </c>
      <c r="N123">
        <v>62</v>
      </c>
      <c r="O123">
        <v>79</v>
      </c>
      <c r="P123">
        <v>64</v>
      </c>
      <c r="Q123">
        <v>20</v>
      </c>
      <c r="R123">
        <v>21</v>
      </c>
      <c r="T123">
        <v>195</v>
      </c>
      <c r="U123">
        <v>270</v>
      </c>
      <c r="V123">
        <v>4</v>
      </c>
      <c r="W123">
        <v>3</v>
      </c>
      <c r="X123">
        <v>21</v>
      </c>
      <c r="Y123">
        <v>10</v>
      </c>
      <c r="Z123">
        <v>16</v>
      </c>
      <c r="AA123">
        <f t="shared" si="10"/>
        <v>42</v>
      </c>
      <c r="AB123" s="73">
        <f t="shared" si="11"/>
        <v>19.045454545454547</v>
      </c>
      <c r="AC123" s="73">
        <f t="shared" si="12"/>
        <v>10.454545454545455</v>
      </c>
      <c r="AD123" s="73">
        <f t="shared" si="13"/>
        <v>17.863636363636363</v>
      </c>
      <c r="AE123" s="73">
        <f t="shared" si="14"/>
        <v>25.613636363636363</v>
      </c>
      <c r="AF123" s="73">
        <f t="shared" si="15"/>
        <v>25.59090909090909</v>
      </c>
      <c r="AG123" s="73">
        <f t="shared" si="16"/>
        <v>1.9090909090909092</v>
      </c>
      <c r="AH123" s="73">
        <f t="shared" si="17"/>
        <v>6.6363636363636367</v>
      </c>
      <c r="AI123" s="73">
        <f t="shared" si="18"/>
        <v>19.34090909090909</v>
      </c>
      <c r="AJ123" s="73">
        <f t="shared" si="19"/>
        <v>10.181818181818182</v>
      </c>
    </row>
    <row r="124" spans="1:36">
      <c r="A124">
        <v>123</v>
      </c>
      <c r="B124" s="233" t="s">
        <v>1403</v>
      </c>
      <c r="C124" t="s">
        <v>1331</v>
      </c>
      <c r="D124">
        <v>3</v>
      </c>
      <c r="E124">
        <v>32</v>
      </c>
      <c r="F124">
        <v>16</v>
      </c>
      <c r="G124">
        <v>31</v>
      </c>
      <c r="H124">
        <v>63</v>
      </c>
      <c r="J124">
        <v>1</v>
      </c>
      <c r="L124">
        <v>9</v>
      </c>
      <c r="M124">
        <v>3</v>
      </c>
      <c r="N124">
        <v>9</v>
      </c>
      <c r="O124">
        <v>6</v>
      </c>
      <c r="P124">
        <v>7</v>
      </c>
      <c r="Q124">
        <v>5</v>
      </c>
      <c r="R124">
        <v>3</v>
      </c>
      <c r="T124">
        <v>19</v>
      </c>
      <c r="U124">
        <v>46</v>
      </c>
      <c r="V124">
        <v>1</v>
      </c>
      <c r="W124">
        <v>2</v>
      </c>
      <c r="X124">
        <v>6</v>
      </c>
      <c r="Z124">
        <v>3</v>
      </c>
      <c r="AA124">
        <f t="shared" si="10"/>
        <v>6</v>
      </c>
      <c r="AB124" s="73">
        <f t="shared" si="11"/>
        <v>19</v>
      </c>
      <c r="AC124" s="73">
        <f t="shared" si="12"/>
        <v>19.333333333333332</v>
      </c>
      <c r="AD124" s="73">
        <f t="shared" si="13"/>
        <v>13</v>
      </c>
      <c r="AE124" s="73">
        <f t="shared" si="14"/>
        <v>26.833333333333332</v>
      </c>
      <c r="AF124" s="73">
        <f t="shared" si="15"/>
        <v>26.833333333333332</v>
      </c>
      <c r="AG124" s="73">
        <f t="shared" si="16"/>
        <v>0.33333333333333331</v>
      </c>
      <c r="AH124" s="73">
        <f t="shared" si="17"/>
        <v>4</v>
      </c>
      <c r="AI124" s="73">
        <f t="shared" si="18"/>
        <v>14.5</v>
      </c>
      <c r="AJ124" s="73">
        <f t="shared" si="19"/>
        <v>12.333333333333334</v>
      </c>
    </row>
    <row r="125" spans="1:36">
      <c r="A125">
        <v>124</v>
      </c>
      <c r="B125" s="233" t="s">
        <v>1404</v>
      </c>
      <c r="C125" t="s">
        <v>1330</v>
      </c>
      <c r="D125">
        <v>2</v>
      </c>
      <c r="E125">
        <v>24</v>
      </c>
      <c r="F125">
        <v>14</v>
      </c>
      <c r="G125">
        <v>18</v>
      </c>
      <c r="H125">
        <v>42</v>
      </c>
      <c r="L125">
        <v>5</v>
      </c>
      <c r="M125">
        <v>8</v>
      </c>
      <c r="N125">
        <v>6</v>
      </c>
      <c r="P125">
        <v>4</v>
      </c>
      <c r="Q125">
        <v>3</v>
      </c>
      <c r="R125">
        <v>2</v>
      </c>
      <c r="T125">
        <v>10</v>
      </c>
      <c r="U125">
        <v>34</v>
      </c>
      <c r="V125">
        <v>1</v>
      </c>
      <c r="X125">
        <v>5</v>
      </c>
      <c r="Z125">
        <v>1</v>
      </c>
      <c r="AA125">
        <f t="shared" si="10"/>
        <v>4</v>
      </c>
      <c r="AB125" s="73">
        <f t="shared" si="11"/>
        <v>19</v>
      </c>
      <c r="AC125" s="73">
        <f t="shared" si="12"/>
        <v>26</v>
      </c>
      <c r="AD125" s="73">
        <f t="shared" si="13"/>
        <v>10.5</v>
      </c>
      <c r="AE125" s="73">
        <f t="shared" si="14"/>
        <v>28.75</v>
      </c>
      <c r="AF125" s="73">
        <f t="shared" si="15"/>
        <v>28.75</v>
      </c>
      <c r="AG125" s="73">
        <f t="shared" si="16"/>
        <v>0</v>
      </c>
      <c r="AH125" s="73">
        <f t="shared" si="17"/>
        <v>13</v>
      </c>
      <c r="AI125" s="73">
        <f t="shared" si="18"/>
        <v>8.5</v>
      </c>
      <c r="AJ125" s="73">
        <f t="shared" si="19"/>
        <v>14</v>
      </c>
    </row>
    <row r="126" spans="1:36">
      <c r="A126">
        <v>125</v>
      </c>
      <c r="B126" s="233" t="s">
        <v>1405</v>
      </c>
      <c r="C126" t="s">
        <v>1326</v>
      </c>
      <c r="D126">
        <v>4</v>
      </c>
      <c r="E126">
        <v>41</v>
      </c>
      <c r="F126">
        <v>19</v>
      </c>
      <c r="G126">
        <v>39</v>
      </c>
      <c r="H126">
        <v>80</v>
      </c>
      <c r="L126">
        <v>9</v>
      </c>
      <c r="M126">
        <v>8</v>
      </c>
      <c r="N126">
        <v>3</v>
      </c>
      <c r="O126">
        <v>8</v>
      </c>
      <c r="P126">
        <v>8</v>
      </c>
      <c r="Q126">
        <v>2</v>
      </c>
      <c r="R126">
        <v>2</v>
      </c>
      <c r="T126">
        <v>27</v>
      </c>
      <c r="U126">
        <v>51</v>
      </c>
      <c r="V126">
        <v>1</v>
      </c>
      <c r="X126">
        <v>7</v>
      </c>
      <c r="AA126">
        <f t="shared" si="10"/>
        <v>4</v>
      </c>
      <c r="AB126" s="73">
        <f t="shared" si="11"/>
        <v>19</v>
      </c>
      <c r="AC126" s="73">
        <f t="shared" si="12"/>
        <v>18</v>
      </c>
      <c r="AD126" s="73">
        <f t="shared" si="13"/>
        <v>10.25</v>
      </c>
      <c r="AE126" s="73">
        <f t="shared" si="14"/>
        <v>24.125</v>
      </c>
      <c r="AF126" s="73">
        <f t="shared" si="15"/>
        <v>24.125</v>
      </c>
      <c r="AG126" s="73">
        <f t="shared" si="16"/>
        <v>0</v>
      </c>
      <c r="AH126" s="73">
        <f t="shared" si="17"/>
        <v>5.75</v>
      </c>
      <c r="AI126" s="73">
        <f t="shared" si="18"/>
        <v>15</v>
      </c>
      <c r="AJ126" s="73">
        <f t="shared" si="19"/>
        <v>6</v>
      </c>
    </row>
    <row r="127" spans="1:36">
      <c r="A127">
        <v>126</v>
      </c>
      <c r="B127" s="233" t="s">
        <v>1241</v>
      </c>
      <c r="C127" t="s">
        <v>1334</v>
      </c>
      <c r="D127">
        <v>21</v>
      </c>
      <c r="E127">
        <v>214</v>
      </c>
      <c r="F127">
        <v>143</v>
      </c>
      <c r="G127">
        <v>212</v>
      </c>
      <c r="H127">
        <v>426</v>
      </c>
      <c r="I127">
        <v>3</v>
      </c>
      <c r="L127">
        <v>56</v>
      </c>
      <c r="M127">
        <v>49</v>
      </c>
      <c r="N127">
        <v>30</v>
      </c>
      <c r="O127">
        <v>12</v>
      </c>
      <c r="P127">
        <v>38</v>
      </c>
      <c r="Q127">
        <v>24</v>
      </c>
      <c r="R127">
        <v>14</v>
      </c>
      <c r="T127">
        <v>118</v>
      </c>
      <c r="U127">
        <v>306</v>
      </c>
      <c r="V127">
        <v>8</v>
      </c>
      <c r="X127">
        <v>177</v>
      </c>
      <c r="Y127">
        <v>2</v>
      </c>
      <c r="Z127">
        <v>8</v>
      </c>
      <c r="AA127">
        <f t="shared" si="10"/>
        <v>28</v>
      </c>
      <c r="AB127" s="73">
        <f t="shared" si="11"/>
        <v>18.952380952380953</v>
      </c>
      <c r="AC127" s="73">
        <f t="shared" si="12"/>
        <v>25.904761904761905</v>
      </c>
      <c r="AD127" s="73">
        <f t="shared" si="13"/>
        <v>12</v>
      </c>
      <c r="AE127" s="73">
        <f t="shared" si="14"/>
        <v>29.523809523809526</v>
      </c>
      <c r="AF127" s="73">
        <f t="shared" si="15"/>
        <v>29.523809523809526</v>
      </c>
      <c r="AG127" s="73">
        <f t="shared" si="16"/>
        <v>0.8571428571428571</v>
      </c>
      <c r="AH127" s="73">
        <f t="shared" si="17"/>
        <v>7.0952380952380949</v>
      </c>
      <c r="AI127" s="73">
        <f t="shared" si="18"/>
        <v>10.523809523809524</v>
      </c>
      <c r="AJ127" s="73">
        <f t="shared" si="19"/>
        <v>10.047619047619047</v>
      </c>
    </row>
    <row r="128" spans="1:36">
      <c r="A128">
        <v>127</v>
      </c>
      <c r="B128" s="233" t="s">
        <v>1406</v>
      </c>
      <c r="C128" t="s">
        <v>1334</v>
      </c>
      <c r="D128">
        <v>17</v>
      </c>
      <c r="E128">
        <v>191</v>
      </c>
      <c r="F128">
        <v>63</v>
      </c>
      <c r="G128">
        <v>142</v>
      </c>
      <c r="H128">
        <v>333</v>
      </c>
      <c r="I128">
        <v>8</v>
      </c>
      <c r="J128">
        <v>5</v>
      </c>
      <c r="L128">
        <v>36</v>
      </c>
      <c r="M128">
        <v>31</v>
      </c>
      <c r="N128">
        <v>48</v>
      </c>
      <c r="O128">
        <v>16</v>
      </c>
      <c r="P128">
        <v>31</v>
      </c>
      <c r="Q128">
        <v>5</v>
      </c>
      <c r="R128">
        <v>6</v>
      </c>
      <c r="T128">
        <v>63</v>
      </c>
      <c r="U128">
        <v>268</v>
      </c>
      <c r="W128">
        <v>1</v>
      </c>
      <c r="X128">
        <v>5</v>
      </c>
      <c r="Y128">
        <v>14</v>
      </c>
      <c r="Z128">
        <v>10</v>
      </c>
      <c r="AA128">
        <f t="shared" si="10"/>
        <v>12</v>
      </c>
      <c r="AB128" s="73">
        <f t="shared" si="11"/>
        <v>18.882352941176471</v>
      </c>
      <c r="AC128" s="73">
        <f t="shared" si="12"/>
        <v>14.117647058823529</v>
      </c>
      <c r="AD128" s="73">
        <f t="shared" si="13"/>
        <v>9.882352941176471</v>
      </c>
      <c r="AE128" s="73">
        <f t="shared" si="14"/>
        <v>23.352941176470587</v>
      </c>
      <c r="AF128" s="73">
        <f t="shared" si="15"/>
        <v>23.352941176470587</v>
      </c>
      <c r="AG128" s="73">
        <f t="shared" si="16"/>
        <v>3.1176470588235294</v>
      </c>
      <c r="AH128" s="73">
        <f t="shared" si="17"/>
        <v>7.5882352941176467</v>
      </c>
      <c r="AI128" s="73">
        <f t="shared" si="18"/>
        <v>11.911764705882353</v>
      </c>
      <c r="AJ128" s="73">
        <f t="shared" si="19"/>
        <v>12.411764705882353</v>
      </c>
    </row>
    <row r="129" spans="1:36">
      <c r="A129">
        <v>128</v>
      </c>
      <c r="B129" s="233" t="s">
        <v>1243</v>
      </c>
      <c r="C129" t="s">
        <v>1340</v>
      </c>
      <c r="D129">
        <v>22</v>
      </c>
      <c r="E129">
        <v>275</v>
      </c>
      <c r="F129">
        <v>80</v>
      </c>
      <c r="G129">
        <v>168</v>
      </c>
      <c r="H129">
        <v>443</v>
      </c>
      <c r="I129">
        <v>6</v>
      </c>
      <c r="J129">
        <v>5</v>
      </c>
      <c r="K129">
        <v>1</v>
      </c>
      <c r="L129">
        <v>48</v>
      </c>
      <c r="M129">
        <v>91</v>
      </c>
      <c r="N129">
        <v>64</v>
      </c>
      <c r="O129">
        <v>8</v>
      </c>
      <c r="P129">
        <v>41</v>
      </c>
      <c r="Q129">
        <v>17</v>
      </c>
      <c r="R129">
        <v>14</v>
      </c>
      <c r="T129">
        <v>113</v>
      </c>
      <c r="U129">
        <v>288</v>
      </c>
      <c r="V129">
        <v>8</v>
      </c>
      <c r="W129">
        <v>1</v>
      </c>
      <c r="X129">
        <v>41</v>
      </c>
      <c r="Y129">
        <v>13</v>
      </c>
      <c r="Z129">
        <v>5</v>
      </c>
      <c r="AA129">
        <f t="shared" si="10"/>
        <v>28</v>
      </c>
      <c r="AB129" s="73">
        <f t="shared" si="11"/>
        <v>18.863636363636363</v>
      </c>
      <c r="AC129" s="73">
        <f t="shared" si="12"/>
        <v>13.272727272727273</v>
      </c>
      <c r="AD129" s="73">
        <f t="shared" si="13"/>
        <v>9.6363636363636367</v>
      </c>
      <c r="AE129" s="73">
        <f t="shared" si="14"/>
        <v>22.477272727272727</v>
      </c>
      <c r="AF129" s="73">
        <f t="shared" si="15"/>
        <v>22.454545454545453</v>
      </c>
      <c r="AG129" s="73">
        <f t="shared" si="16"/>
        <v>1.8636363636363635</v>
      </c>
      <c r="AH129" s="73">
        <f t="shared" si="17"/>
        <v>14.045454545454545</v>
      </c>
      <c r="AI129" s="73">
        <f t="shared" si="18"/>
        <v>9.8863636363636367</v>
      </c>
      <c r="AJ129" s="73">
        <f t="shared" si="19"/>
        <v>11.636363636363637</v>
      </c>
    </row>
    <row r="130" spans="1:36">
      <c r="A130">
        <v>129</v>
      </c>
      <c r="B130" s="233" t="s">
        <v>1407</v>
      </c>
      <c r="C130" t="s">
        <v>1330</v>
      </c>
      <c r="D130">
        <v>5</v>
      </c>
      <c r="E130">
        <v>49</v>
      </c>
      <c r="F130">
        <v>16</v>
      </c>
      <c r="G130">
        <v>47</v>
      </c>
      <c r="H130">
        <v>96</v>
      </c>
      <c r="I130">
        <v>2</v>
      </c>
      <c r="J130">
        <v>1</v>
      </c>
      <c r="L130">
        <v>13</v>
      </c>
      <c r="M130">
        <v>15</v>
      </c>
      <c r="N130">
        <v>7</v>
      </c>
      <c r="O130">
        <v>7</v>
      </c>
      <c r="P130">
        <v>7</v>
      </c>
      <c r="Q130">
        <v>5</v>
      </c>
      <c r="R130">
        <v>1</v>
      </c>
      <c r="T130">
        <v>38</v>
      </c>
      <c r="U130">
        <v>54</v>
      </c>
      <c r="V130">
        <v>1</v>
      </c>
      <c r="W130">
        <v>2</v>
      </c>
      <c r="X130">
        <v>14</v>
      </c>
      <c r="Z130">
        <v>1</v>
      </c>
      <c r="AA130">
        <f t="shared" ref="AA130:AA193" si="20">R130*2</f>
        <v>2</v>
      </c>
      <c r="AB130" s="73">
        <f t="shared" ref="AB130:AB193" si="21">(H130-AA130)/D130</f>
        <v>18.8</v>
      </c>
      <c r="AC130" s="73">
        <f t="shared" ref="AC130:AC193" si="22">(F130*4-AA130)/D130</f>
        <v>12.4</v>
      </c>
      <c r="AD130" s="73">
        <f t="shared" ref="AD130:AD193" si="23">(L130*5-AA130)/D130</f>
        <v>12.6</v>
      </c>
      <c r="AE130" s="73">
        <f t="shared" ref="AE130:AE193" si="24">((H130+4*F130+5*L130+6*I130+J130+K130)/2-AA130)/D130</f>
        <v>23.4</v>
      </c>
      <c r="AF130" s="73">
        <f t="shared" ref="AF130:AF193" si="25">((H130+4*F130+5*L130+6*I130+J130)/2-AA130)/D130</f>
        <v>23.4</v>
      </c>
      <c r="AG130" s="73">
        <f t="shared" ref="AG130:AG193" si="26">(I130*6+J130)/D130</f>
        <v>2.6</v>
      </c>
      <c r="AH130" s="73">
        <f t="shared" ref="AH130:AH193" si="27">(3*M130+N130-AA130)/D130</f>
        <v>10</v>
      </c>
      <c r="AI130" s="73">
        <f t="shared" ref="AI130:AI193" si="28">(H130/2+O130*3-AA130)/D130</f>
        <v>13.4</v>
      </c>
      <c r="AJ130" s="73">
        <f t="shared" ref="AJ130:AJ193" si="29">(3*N130+2*I130+F130-AA130)/D130</f>
        <v>7.8</v>
      </c>
    </row>
    <row r="131" spans="1:36">
      <c r="A131">
        <v>130</v>
      </c>
      <c r="B131" s="233" t="s">
        <v>1408</v>
      </c>
      <c r="C131" t="s">
        <v>1329</v>
      </c>
      <c r="D131">
        <v>11</v>
      </c>
      <c r="E131">
        <v>107</v>
      </c>
      <c r="F131">
        <v>58</v>
      </c>
      <c r="G131">
        <v>103</v>
      </c>
      <c r="H131">
        <v>210</v>
      </c>
      <c r="I131">
        <v>6</v>
      </c>
      <c r="J131">
        <v>5</v>
      </c>
      <c r="L131">
        <v>30</v>
      </c>
      <c r="M131">
        <v>13</v>
      </c>
      <c r="N131">
        <v>26</v>
      </c>
      <c r="O131">
        <v>12</v>
      </c>
      <c r="P131">
        <v>21</v>
      </c>
      <c r="Q131">
        <v>7</v>
      </c>
      <c r="R131">
        <v>2</v>
      </c>
      <c r="T131">
        <v>58</v>
      </c>
      <c r="U131">
        <v>154</v>
      </c>
      <c r="V131">
        <v>1</v>
      </c>
      <c r="W131">
        <v>11</v>
      </c>
      <c r="X131">
        <v>5</v>
      </c>
      <c r="Z131">
        <v>4</v>
      </c>
      <c r="AA131">
        <f t="shared" si="20"/>
        <v>4</v>
      </c>
      <c r="AB131" s="73">
        <f t="shared" si="21"/>
        <v>18.727272727272727</v>
      </c>
      <c r="AC131" s="73">
        <f t="shared" si="22"/>
        <v>20.727272727272727</v>
      </c>
      <c r="AD131" s="73">
        <f t="shared" si="23"/>
        <v>13.272727272727273</v>
      </c>
      <c r="AE131" s="73">
        <f t="shared" si="24"/>
        <v>28.40909090909091</v>
      </c>
      <c r="AF131" s="73">
        <f t="shared" si="25"/>
        <v>28.40909090909091</v>
      </c>
      <c r="AG131" s="73">
        <f t="shared" si="26"/>
        <v>3.7272727272727271</v>
      </c>
      <c r="AH131" s="73">
        <f t="shared" si="27"/>
        <v>5.5454545454545459</v>
      </c>
      <c r="AI131" s="73">
        <f t="shared" si="28"/>
        <v>12.454545454545455</v>
      </c>
      <c r="AJ131" s="73">
        <f t="shared" si="29"/>
        <v>13.090909090909092</v>
      </c>
    </row>
    <row r="132" spans="1:36">
      <c r="A132">
        <v>131</v>
      </c>
      <c r="B132" s="233" t="s">
        <v>1409</v>
      </c>
      <c r="C132" t="s">
        <v>1095</v>
      </c>
      <c r="D132">
        <v>17</v>
      </c>
      <c r="E132">
        <v>140</v>
      </c>
      <c r="F132">
        <v>41</v>
      </c>
      <c r="G132">
        <v>210</v>
      </c>
      <c r="H132">
        <v>350</v>
      </c>
      <c r="I132">
        <v>13</v>
      </c>
      <c r="J132">
        <v>3</v>
      </c>
      <c r="L132">
        <v>92</v>
      </c>
      <c r="M132">
        <v>13</v>
      </c>
      <c r="N132">
        <v>62</v>
      </c>
      <c r="O132">
        <v>72</v>
      </c>
      <c r="P132">
        <v>37</v>
      </c>
      <c r="Q132">
        <v>17</v>
      </c>
      <c r="R132">
        <v>16</v>
      </c>
      <c r="T132">
        <v>182</v>
      </c>
      <c r="U132">
        <v>176</v>
      </c>
      <c r="V132">
        <v>1</v>
      </c>
      <c r="W132">
        <v>5</v>
      </c>
      <c r="X132">
        <v>20</v>
      </c>
      <c r="Y132">
        <v>3</v>
      </c>
      <c r="Z132">
        <v>13</v>
      </c>
      <c r="AA132">
        <f t="shared" si="20"/>
        <v>32</v>
      </c>
      <c r="AB132" s="73">
        <f t="shared" si="21"/>
        <v>18.705882352941178</v>
      </c>
      <c r="AC132" s="73">
        <f t="shared" si="22"/>
        <v>7.7647058823529411</v>
      </c>
      <c r="AD132" s="73">
        <f t="shared" si="23"/>
        <v>25.176470588235293</v>
      </c>
      <c r="AE132" s="73">
        <f t="shared" si="24"/>
        <v>29.147058823529413</v>
      </c>
      <c r="AF132" s="73">
        <f t="shared" si="25"/>
        <v>29.147058823529413</v>
      </c>
      <c r="AG132" s="73">
        <f t="shared" si="26"/>
        <v>4.7647058823529411</v>
      </c>
      <c r="AH132" s="73">
        <f t="shared" si="27"/>
        <v>4.0588235294117645</v>
      </c>
      <c r="AI132" s="73">
        <f t="shared" si="28"/>
        <v>21.117647058823529</v>
      </c>
      <c r="AJ132" s="73">
        <f t="shared" si="29"/>
        <v>13</v>
      </c>
    </row>
    <row r="133" spans="1:36">
      <c r="A133">
        <v>132</v>
      </c>
      <c r="B133" s="233" t="s">
        <v>1410</v>
      </c>
      <c r="C133" t="s">
        <v>1337</v>
      </c>
      <c r="D133">
        <v>13</v>
      </c>
      <c r="E133">
        <v>123</v>
      </c>
      <c r="F133">
        <v>36</v>
      </c>
      <c r="G133">
        <v>156</v>
      </c>
      <c r="H133">
        <v>279</v>
      </c>
      <c r="I133">
        <v>9</v>
      </c>
      <c r="J133">
        <v>11</v>
      </c>
      <c r="K133">
        <v>23</v>
      </c>
      <c r="L133">
        <v>67</v>
      </c>
      <c r="M133">
        <v>12</v>
      </c>
      <c r="N133">
        <v>52</v>
      </c>
      <c r="O133">
        <v>62</v>
      </c>
      <c r="P133">
        <v>33</v>
      </c>
      <c r="Q133">
        <v>7</v>
      </c>
      <c r="R133">
        <v>18</v>
      </c>
      <c r="T133">
        <v>124</v>
      </c>
      <c r="U133">
        <v>160</v>
      </c>
      <c r="V133">
        <v>2</v>
      </c>
      <c r="W133">
        <v>6</v>
      </c>
      <c r="X133">
        <v>21</v>
      </c>
      <c r="Y133">
        <v>11</v>
      </c>
      <c r="Z133">
        <v>6</v>
      </c>
      <c r="AA133">
        <f t="shared" si="20"/>
        <v>36</v>
      </c>
      <c r="AB133" s="73">
        <f t="shared" si="21"/>
        <v>18.692307692307693</v>
      </c>
      <c r="AC133" s="73">
        <f t="shared" si="22"/>
        <v>8.3076923076923084</v>
      </c>
      <c r="AD133" s="73">
        <f t="shared" si="23"/>
        <v>23</v>
      </c>
      <c r="AE133" s="73">
        <f t="shared" si="24"/>
        <v>29.76923076923077</v>
      </c>
      <c r="AF133" s="73">
        <f t="shared" si="25"/>
        <v>28.884615384615383</v>
      </c>
      <c r="AG133" s="73">
        <f t="shared" si="26"/>
        <v>5</v>
      </c>
      <c r="AH133" s="73">
        <f t="shared" si="27"/>
        <v>4</v>
      </c>
      <c r="AI133" s="73">
        <f t="shared" si="28"/>
        <v>22.26923076923077</v>
      </c>
      <c r="AJ133" s="73">
        <f t="shared" si="29"/>
        <v>13.384615384615385</v>
      </c>
    </row>
    <row r="134" spans="1:36">
      <c r="A134">
        <v>133</v>
      </c>
      <c r="B134" s="233" t="s">
        <v>1411</v>
      </c>
      <c r="C134" t="s">
        <v>1338</v>
      </c>
      <c r="D134">
        <v>17</v>
      </c>
      <c r="E134">
        <v>174</v>
      </c>
      <c r="F134">
        <v>45</v>
      </c>
      <c r="G134">
        <v>161</v>
      </c>
      <c r="H134">
        <v>335</v>
      </c>
      <c r="I134">
        <v>2</v>
      </c>
      <c r="J134">
        <v>12</v>
      </c>
      <c r="L134">
        <v>75</v>
      </c>
      <c r="M134">
        <v>30</v>
      </c>
      <c r="N134">
        <v>59</v>
      </c>
      <c r="O134">
        <v>40</v>
      </c>
      <c r="P134">
        <v>34</v>
      </c>
      <c r="Q134">
        <v>8</v>
      </c>
      <c r="R134">
        <v>9</v>
      </c>
      <c r="T134">
        <v>115</v>
      </c>
      <c r="U134">
        <v>224</v>
      </c>
      <c r="V134">
        <v>1</v>
      </c>
      <c r="W134">
        <v>3</v>
      </c>
      <c r="X134">
        <v>21</v>
      </c>
      <c r="Y134">
        <v>16</v>
      </c>
      <c r="Z134">
        <v>7</v>
      </c>
      <c r="AA134">
        <f t="shared" si="20"/>
        <v>18</v>
      </c>
      <c r="AB134" s="73">
        <f t="shared" si="21"/>
        <v>18.647058823529413</v>
      </c>
      <c r="AC134" s="73">
        <f t="shared" si="22"/>
        <v>9.5294117647058822</v>
      </c>
      <c r="AD134" s="73">
        <f t="shared" si="23"/>
        <v>21</v>
      </c>
      <c r="AE134" s="73">
        <f t="shared" si="24"/>
        <v>25.823529411764707</v>
      </c>
      <c r="AF134" s="73">
        <f t="shared" si="25"/>
        <v>25.823529411764707</v>
      </c>
      <c r="AG134" s="73">
        <f t="shared" si="26"/>
        <v>1.411764705882353</v>
      </c>
      <c r="AH134" s="73">
        <f t="shared" si="27"/>
        <v>7.7058823529411766</v>
      </c>
      <c r="AI134" s="73">
        <f t="shared" si="28"/>
        <v>15.852941176470589</v>
      </c>
      <c r="AJ134" s="73">
        <f t="shared" si="29"/>
        <v>12.235294117647058</v>
      </c>
    </row>
    <row r="135" spans="1:36">
      <c r="A135">
        <v>134</v>
      </c>
      <c r="B135" s="233" t="s">
        <v>1412</v>
      </c>
      <c r="C135" t="s">
        <v>1338</v>
      </c>
      <c r="D135">
        <v>21</v>
      </c>
      <c r="E135">
        <v>256</v>
      </c>
      <c r="F135">
        <v>140</v>
      </c>
      <c r="G135">
        <v>155</v>
      </c>
      <c r="H135">
        <v>411</v>
      </c>
      <c r="I135">
        <v>36</v>
      </c>
      <c r="J135">
        <v>21</v>
      </c>
      <c r="K135">
        <v>1</v>
      </c>
      <c r="L135">
        <v>42</v>
      </c>
      <c r="M135">
        <v>9</v>
      </c>
      <c r="N135">
        <v>75</v>
      </c>
      <c r="O135">
        <v>20</v>
      </c>
      <c r="P135">
        <v>50</v>
      </c>
      <c r="Q135">
        <v>24</v>
      </c>
      <c r="R135">
        <v>11</v>
      </c>
      <c r="T135">
        <v>154</v>
      </c>
      <c r="U135">
        <v>261</v>
      </c>
      <c r="V135">
        <v>11</v>
      </c>
      <c r="W135">
        <v>31</v>
      </c>
      <c r="X135">
        <v>9</v>
      </c>
      <c r="Y135">
        <v>7</v>
      </c>
      <c r="Z135">
        <v>20</v>
      </c>
      <c r="AA135">
        <f t="shared" si="20"/>
        <v>22</v>
      </c>
      <c r="AB135" s="73">
        <f t="shared" si="21"/>
        <v>18.523809523809526</v>
      </c>
      <c r="AC135" s="73">
        <f t="shared" si="22"/>
        <v>25.61904761904762</v>
      </c>
      <c r="AD135" s="73">
        <f t="shared" si="23"/>
        <v>8.9523809523809526</v>
      </c>
      <c r="AE135" s="73">
        <f t="shared" si="24"/>
        <v>32.738095238095241</v>
      </c>
      <c r="AF135" s="73">
        <f t="shared" si="25"/>
        <v>32.714285714285715</v>
      </c>
      <c r="AG135" s="73">
        <f t="shared" si="26"/>
        <v>11.285714285714286</v>
      </c>
      <c r="AH135" s="73">
        <f t="shared" si="27"/>
        <v>3.8095238095238093</v>
      </c>
      <c r="AI135" s="73">
        <f t="shared" si="28"/>
        <v>11.595238095238095</v>
      </c>
      <c r="AJ135" s="73">
        <f t="shared" si="29"/>
        <v>19.761904761904763</v>
      </c>
    </row>
    <row r="136" spans="1:36">
      <c r="A136">
        <v>135</v>
      </c>
      <c r="B136" s="233" t="s">
        <v>1413</v>
      </c>
      <c r="C136" t="s">
        <v>1078</v>
      </c>
      <c r="D136">
        <v>21</v>
      </c>
      <c r="E136">
        <v>253</v>
      </c>
      <c r="F136">
        <v>96</v>
      </c>
      <c r="G136">
        <v>161</v>
      </c>
      <c r="H136">
        <v>414</v>
      </c>
      <c r="I136">
        <v>8</v>
      </c>
      <c r="J136">
        <v>9</v>
      </c>
      <c r="L136">
        <v>64</v>
      </c>
      <c r="M136">
        <v>59</v>
      </c>
      <c r="N136">
        <v>57</v>
      </c>
      <c r="O136">
        <v>46</v>
      </c>
      <c r="P136">
        <v>44</v>
      </c>
      <c r="Q136">
        <v>16</v>
      </c>
      <c r="R136">
        <v>13</v>
      </c>
      <c r="T136">
        <v>152</v>
      </c>
      <c r="U136">
        <v>246</v>
      </c>
      <c r="V136">
        <v>3</v>
      </c>
      <c r="W136">
        <v>5</v>
      </c>
      <c r="X136">
        <v>45</v>
      </c>
      <c r="Y136">
        <v>17</v>
      </c>
      <c r="Z136">
        <v>6</v>
      </c>
      <c r="AA136">
        <f t="shared" si="20"/>
        <v>26</v>
      </c>
      <c r="AB136" s="73">
        <f t="shared" si="21"/>
        <v>18.476190476190474</v>
      </c>
      <c r="AC136" s="73">
        <f t="shared" si="22"/>
        <v>17.047619047619047</v>
      </c>
      <c r="AD136" s="73">
        <f t="shared" si="23"/>
        <v>14</v>
      </c>
      <c r="AE136" s="73">
        <f t="shared" si="24"/>
        <v>26.738095238095237</v>
      </c>
      <c r="AF136" s="73">
        <f t="shared" si="25"/>
        <v>26.738095238095237</v>
      </c>
      <c r="AG136" s="73">
        <f t="shared" si="26"/>
        <v>2.7142857142857144</v>
      </c>
      <c r="AH136" s="73">
        <f t="shared" si="27"/>
        <v>9.9047619047619051</v>
      </c>
      <c r="AI136" s="73">
        <f t="shared" si="28"/>
        <v>15.19047619047619</v>
      </c>
      <c r="AJ136" s="73">
        <f t="shared" si="29"/>
        <v>12.238095238095237</v>
      </c>
    </row>
    <row r="137" spans="1:36">
      <c r="A137">
        <v>136</v>
      </c>
      <c r="B137" s="233" t="s">
        <v>1414</v>
      </c>
      <c r="C137" t="s">
        <v>1330</v>
      </c>
      <c r="D137">
        <v>22</v>
      </c>
      <c r="E137">
        <v>202</v>
      </c>
      <c r="F137">
        <v>66</v>
      </c>
      <c r="G137">
        <v>243</v>
      </c>
      <c r="H137">
        <v>445</v>
      </c>
      <c r="I137">
        <v>9</v>
      </c>
      <c r="J137">
        <v>12</v>
      </c>
      <c r="K137">
        <v>27</v>
      </c>
      <c r="L137">
        <v>128</v>
      </c>
      <c r="M137">
        <v>21</v>
      </c>
      <c r="N137">
        <v>68</v>
      </c>
      <c r="O137">
        <v>65</v>
      </c>
      <c r="P137">
        <v>59</v>
      </c>
      <c r="Q137">
        <v>13</v>
      </c>
      <c r="R137">
        <v>20</v>
      </c>
      <c r="T137">
        <v>189</v>
      </c>
      <c r="U137">
        <v>270</v>
      </c>
      <c r="V137">
        <v>4</v>
      </c>
      <c r="W137">
        <v>5</v>
      </c>
      <c r="X137">
        <v>29</v>
      </c>
      <c r="Y137">
        <v>6</v>
      </c>
      <c r="Z137">
        <v>10</v>
      </c>
      <c r="AA137">
        <f t="shared" si="20"/>
        <v>40</v>
      </c>
      <c r="AB137" s="73">
        <f t="shared" si="21"/>
        <v>18.40909090909091</v>
      </c>
      <c r="AC137" s="73">
        <f t="shared" si="22"/>
        <v>10.181818181818182</v>
      </c>
      <c r="AD137" s="73">
        <f t="shared" si="23"/>
        <v>27.272727272727273</v>
      </c>
      <c r="AE137" s="73">
        <f t="shared" si="24"/>
        <v>30.954545454545453</v>
      </c>
      <c r="AF137" s="73">
        <f t="shared" si="25"/>
        <v>30.34090909090909</v>
      </c>
      <c r="AG137" s="73">
        <f t="shared" si="26"/>
        <v>3</v>
      </c>
      <c r="AH137" s="73">
        <f t="shared" si="27"/>
        <v>4.1363636363636367</v>
      </c>
      <c r="AI137" s="73">
        <f t="shared" si="28"/>
        <v>17.15909090909091</v>
      </c>
      <c r="AJ137" s="73">
        <f t="shared" si="29"/>
        <v>11.272727272727273</v>
      </c>
    </row>
    <row r="138" spans="1:36">
      <c r="A138">
        <v>137</v>
      </c>
      <c r="B138" s="233" t="s">
        <v>1415</v>
      </c>
      <c r="C138" t="s">
        <v>1328</v>
      </c>
      <c r="D138">
        <v>20</v>
      </c>
      <c r="E138">
        <v>219</v>
      </c>
      <c r="F138">
        <v>101</v>
      </c>
      <c r="G138">
        <v>168</v>
      </c>
      <c r="H138">
        <v>387</v>
      </c>
      <c r="I138">
        <v>1</v>
      </c>
      <c r="J138">
        <v>3</v>
      </c>
      <c r="L138">
        <v>44</v>
      </c>
      <c r="M138">
        <v>70</v>
      </c>
      <c r="N138">
        <v>35</v>
      </c>
      <c r="O138">
        <v>9</v>
      </c>
      <c r="P138">
        <v>47</v>
      </c>
      <c r="Q138">
        <v>10</v>
      </c>
      <c r="R138">
        <v>10</v>
      </c>
      <c r="T138">
        <v>129</v>
      </c>
      <c r="U138">
        <v>254</v>
      </c>
      <c r="V138">
        <v>19</v>
      </c>
      <c r="W138">
        <v>1</v>
      </c>
      <c r="X138">
        <v>46</v>
      </c>
      <c r="Z138">
        <v>5</v>
      </c>
      <c r="AA138">
        <f t="shared" si="20"/>
        <v>20</v>
      </c>
      <c r="AB138" s="73">
        <f t="shared" si="21"/>
        <v>18.350000000000001</v>
      </c>
      <c r="AC138" s="73">
        <f t="shared" si="22"/>
        <v>19.2</v>
      </c>
      <c r="AD138" s="73">
        <f t="shared" si="23"/>
        <v>10</v>
      </c>
      <c r="AE138" s="73">
        <f t="shared" si="24"/>
        <v>24.5</v>
      </c>
      <c r="AF138" s="73">
        <f t="shared" si="25"/>
        <v>24.5</v>
      </c>
      <c r="AG138" s="73">
        <f t="shared" si="26"/>
        <v>0.45</v>
      </c>
      <c r="AH138" s="73">
        <f t="shared" si="27"/>
        <v>11.25</v>
      </c>
      <c r="AI138" s="73">
        <f t="shared" si="28"/>
        <v>10.025</v>
      </c>
      <c r="AJ138" s="73">
        <f t="shared" si="29"/>
        <v>9.4</v>
      </c>
    </row>
    <row r="139" spans="1:36">
      <c r="A139">
        <v>138</v>
      </c>
      <c r="B139" s="233" t="s">
        <v>1416</v>
      </c>
      <c r="C139" t="s">
        <v>1337</v>
      </c>
      <c r="D139">
        <v>19</v>
      </c>
      <c r="E139">
        <v>219</v>
      </c>
      <c r="F139">
        <v>110</v>
      </c>
      <c r="G139">
        <v>165</v>
      </c>
      <c r="H139">
        <v>384</v>
      </c>
      <c r="I139">
        <v>10</v>
      </c>
      <c r="J139">
        <v>5</v>
      </c>
      <c r="L139">
        <v>62</v>
      </c>
      <c r="M139">
        <v>27</v>
      </c>
      <c r="N139">
        <v>70</v>
      </c>
      <c r="O139">
        <v>32</v>
      </c>
      <c r="P139">
        <v>49</v>
      </c>
      <c r="Q139">
        <v>10</v>
      </c>
      <c r="R139">
        <v>18</v>
      </c>
      <c r="T139">
        <v>110</v>
      </c>
      <c r="U139">
        <v>276</v>
      </c>
      <c r="V139">
        <v>4</v>
      </c>
      <c r="W139">
        <v>9</v>
      </c>
      <c r="X139">
        <v>27</v>
      </c>
      <c r="Y139">
        <v>13</v>
      </c>
      <c r="Z139">
        <v>16</v>
      </c>
      <c r="AA139">
        <f t="shared" si="20"/>
        <v>36</v>
      </c>
      <c r="AB139" s="73">
        <f t="shared" si="21"/>
        <v>18.315789473684209</v>
      </c>
      <c r="AC139" s="73">
        <f t="shared" si="22"/>
        <v>21.263157894736842</v>
      </c>
      <c r="AD139" s="73">
        <f t="shared" si="23"/>
        <v>14.421052631578947</v>
      </c>
      <c r="AE139" s="73">
        <f t="shared" si="24"/>
        <v>29.657894736842106</v>
      </c>
      <c r="AF139" s="73">
        <f t="shared" si="25"/>
        <v>29.657894736842106</v>
      </c>
      <c r="AG139" s="73">
        <f t="shared" si="26"/>
        <v>3.4210526315789473</v>
      </c>
      <c r="AH139" s="73">
        <f t="shared" si="27"/>
        <v>6.0526315789473681</v>
      </c>
      <c r="AI139" s="73">
        <f t="shared" si="28"/>
        <v>13.263157894736842</v>
      </c>
      <c r="AJ139" s="73">
        <f t="shared" si="29"/>
        <v>16</v>
      </c>
    </row>
    <row r="140" spans="1:36">
      <c r="A140">
        <v>139</v>
      </c>
      <c r="B140" s="233" t="s">
        <v>1417</v>
      </c>
      <c r="C140" t="s">
        <v>1095</v>
      </c>
      <c r="D140">
        <v>4</v>
      </c>
      <c r="E140">
        <v>40</v>
      </c>
      <c r="F140">
        <v>19</v>
      </c>
      <c r="G140">
        <v>37</v>
      </c>
      <c r="H140">
        <v>77</v>
      </c>
      <c r="I140">
        <v>3</v>
      </c>
      <c r="J140">
        <v>2</v>
      </c>
      <c r="L140">
        <v>10</v>
      </c>
      <c r="M140">
        <v>6</v>
      </c>
      <c r="N140">
        <v>6</v>
      </c>
      <c r="O140">
        <v>10</v>
      </c>
      <c r="P140">
        <v>7</v>
      </c>
      <c r="Q140">
        <v>2</v>
      </c>
      <c r="R140">
        <v>2</v>
      </c>
      <c r="T140">
        <v>26</v>
      </c>
      <c r="U140">
        <v>52</v>
      </c>
      <c r="W140">
        <v>3</v>
      </c>
      <c r="X140">
        <v>3</v>
      </c>
      <c r="Y140">
        <v>1</v>
      </c>
      <c r="Z140">
        <v>1</v>
      </c>
      <c r="AA140">
        <f t="shared" si="20"/>
        <v>4</v>
      </c>
      <c r="AB140" s="73">
        <f t="shared" si="21"/>
        <v>18.25</v>
      </c>
      <c r="AC140" s="73">
        <f t="shared" si="22"/>
        <v>18</v>
      </c>
      <c r="AD140" s="73">
        <f t="shared" si="23"/>
        <v>11.5</v>
      </c>
      <c r="AE140" s="73">
        <f t="shared" si="24"/>
        <v>26.875</v>
      </c>
      <c r="AF140" s="73">
        <f t="shared" si="25"/>
        <v>26.875</v>
      </c>
      <c r="AG140" s="73">
        <f t="shared" si="26"/>
        <v>5</v>
      </c>
      <c r="AH140" s="73">
        <f t="shared" si="27"/>
        <v>5</v>
      </c>
      <c r="AI140" s="73">
        <f t="shared" si="28"/>
        <v>16.125</v>
      </c>
      <c r="AJ140" s="73">
        <f t="shared" si="29"/>
        <v>9.75</v>
      </c>
    </row>
    <row r="141" spans="1:36">
      <c r="A141">
        <v>140</v>
      </c>
      <c r="B141" s="233" t="s">
        <v>1257</v>
      </c>
      <c r="C141" t="s">
        <v>1336</v>
      </c>
      <c r="D141">
        <v>18</v>
      </c>
      <c r="E141">
        <v>202</v>
      </c>
      <c r="F141">
        <v>87</v>
      </c>
      <c r="G141">
        <v>138</v>
      </c>
      <c r="H141">
        <v>340</v>
      </c>
      <c r="I141">
        <v>3</v>
      </c>
      <c r="J141">
        <v>3</v>
      </c>
      <c r="K141">
        <v>3</v>
      </c>
      <c r="L141">
        <v>26</v>
      </c>
      <c r="M141">
        <v>70</v>
      </c>
      <c r="N141">
        <v>26</v>
      </c>
      <c r="O141">
        <v>3</v>
      </c>
      <c r="P141">
        <v>35</v>
      </c>
      <c r="Q141">
        <v>8</v>
      </c>
      <c r="R141">
        <v>7</v>
      </c>
      <c r="T141">
        <v>87</v>
      </c>
      <c r="U141">
        <v>223</v>
      </c>
      <c r="V141">
        <v>12</v>
      </c>
      <c r="W141">
        <v>2</v>
      </c>
      <c r="X141">
        <v>50</v>
      </c>
      <c r="Y141">
        <v>12</v>
      </c>
      <c r="Z141">
        <v>7</v>
      </c>
      <c r="AA141">
        <f t="shared" si="20"/>
        <v>14</v>
      </c>
      <c r="AB141" s="73">
        <f t="shared" si="21"/>
        <v>18.111111111111111</v>
      </c>
      <c r="AC141" s="73">
        <f t="shared" si="22"/>
        <v>18.555555555555557</v>
      </c>
      <c r="AD141" s="73">
        <f t="shared" si="23"/>
        <v>6.4444444444444446</v>
      </c>
      <c r="AE141" s="73">
        <f t="shared" si="24"/>
        <v>22.611111111111111</v>
      </c>
      <c r="AF141" s="73">
        <f t="shared" si="25"/>
        <v>22.527777777777779</v>
      </c>
      <c r="AG141" s="73">
        <f t="shared" si="26"/>
        <v>1.1666666666666667</v>
      </c>
      <c r="AH141" s="73">
        <f t="shared" si="27"/>
        <v>12.333333333333334</v>
      </c>
      <c r="AI141" s="73">
        <f t="shared" si="28"/>
        <v>9.1666666666666661</v>
      </c>
      <c r="AJ141" s="73">
        <f t="shared" si="29"/>
        <v>8.7222222222222214</v>
      </c>
    </row>
    <row r="142" spans="1:36">
      <c r="A142">
        <v>141</v>
      </c>
      <c r="B142" s="233" t="s">
        <v>1418</v>
      </c>
      <c r="C142" t="s">
        <v>1336</v>
      </c>
      <c r="D142">
        <v>22</v>
      </c>
      <c r="E142">
        <v>214</v>
      </c>
      <c r="F142">
        <v>78</v>
      </c>
      <c r="G142">
        <v>264</v>
      </c>
      <c r="H142">
        <v>478</v>
      </c>
      <c r="I142">
        <v>11</v>
      </c>
      <c r="J142">
        <v>2</v>
      </c>
      <c r="K142">
        <v>1</v>
      </c>
      <c r="L142">
        <v>125</v>
      </c>
      <c r="M142">
        <v>29</v>
      </c>
      <c r="N142">
        <v>71</v>
      </c>
      <c r="O142">
        <v>105</v>
      </c>
      <c r="P142">
        <v>78</v>
      </c>
      <c r="Q142">
        <v>34</v>
      </c>
      <c r="R142">
        <v>40</v>
      </c>
      <c r="T142">
        <v>214</v>
      </c>
      <c r="U142">
        <v>285</v>
      </c>
      <c r="V142">
        <v>5</v>
      </c>
      <c r="W142">
        <v>9</v>
      </c>
      <c r="X142">
        <v>32</v>
      </c>
      <c r="Y142">
        <v>8</v>
      </c>
      <c r="Z142">
        <v>15</v>
      </c>
      <c r="AA142">
        <f t="shared" si="20"/>
        <v>80</v>
      </c>
      <c r="AB142" s="73">
        <f t="shared" si="21"/>
        <v>18.09090909090909</v>
      </c>
      <c r="AC142" s="73">
        <f t="shared" si="22"/>
        <v>10.545454545454545</v>
      </c>
      <c r="AD142" s="73">
        <f t="shared" si="23"/>
        <v>24.772727272727273</v>
      </c>
      <c r="AE142" s="73">
        <f t="shared" si="24"/>
        <v>30.09090909090909</v>
      </c>
      <c r="AF142" s="73">
        <f t="shared" si="25"/>
        <v>30.068181818181817</v>
      </c>
      <c r="AG142" s="73">
        <f t="shared" si="26"/>
        <v>3.0909090909090908</v>
      </c>
      <c r="AH142" s="73">
        <f t="shared" si="27"/>
        <v>3.5454545454545454</v>
      </c>
      <c r="AI142" s="73">
        <f t="shared" si="28"/>
        <v>21.545454545454547</v>
      </c>
      <c r="AJ142" s="73">
        <f t="shared" si="29"/>
        <v>10.590909090909092</v>
      </c>
    </row>
    <row r="143" spans="1:36">
      <c r="A143">
        <v>142</v>
      </c>
      <c r="B143" s="233" t="s">
        <v>1419</v>
      </c>
      <c r="C143" t="s">
        <v>1081</v>
      </c>
      <c r="D143">
        <v>13</v>
      </c>
      <c r="E143">
        <v>134</v>
      </c>
      <c r="F143">
        <v>66</v>
      </c>
      <c r="G143">
        <v>105</v>
      </c>
      <c r="H143">
        <v>239</v>
      </c>
      <c r="I143">
        <v>1</v>
      </c>
      <c r="K143">
        <v>3</v>
      </c>
      <c r="L143">
        <v>23</v>
      </c>
      <c r="M143">
        <v>27</v>
      </c>
      <c r="N143">
        <v>31</v>
      </c>
      <c r="O143">
        <v>12</v>
      </c>
      <c r="P143">
        <v>20</v>
      </c>
      <c r="Q143">
        <v>7</v>
      </c>
      <c r="R143">
        <v>2</v>
      </c>
      <c r="T143">
        <v>64</v>
      </c>
      <c r="U143">
        <v>176</v>
      </c>
      <c r="V143">
        <v>5</v>
      </c>
      <c r="W143">
        <v>1</v>
      </c>
      <c r="X143">
        <v>15</v>
      </c>
      <c r="Y143">
        <v>3</v>
      </c>
      <c r="Z143">
        <v>3</v>
      </c>
      <c r="AA143">
        <f t="shared" si="20"/>
        <v>4</v>
      </c>
      <c r="AB143" s="73">
        <f t="shared" si="21"/>
        <v>18.076923076923077</v>
      </c>
      <c r="AC143" s="73">
        <f t="shared" si="22"/>
        <v>20</v>
      </c>
      <c r="AD143" s="73">
        <f t="shared" si="23"/>
        <v>8.5384615384615383</v>
      </c>
      <c r="AE143" s="73">
        <f t="shared" si="24"/>
        <v>23.807692307692307</v>
      </c>
      <c r="AF143" s="73">
        <f t="shared" si="25"/>
        <v>23.692307692307693</v>
      </c>
      <c r="AG143" s="73">
        <f t="shared" si="26"/>
        <v>0.46153846153846156</v>
      </c>
      <c r="AH143" s="73">
        <f t="shared" si="27"/>
        <v>8.3076923076923084</v>
      </c>
      <c r="AI143" s="73">
        <f t="shared" si="28"/>
        <v>11.653846153846153</v>
      </c>
      <c r="AJ143" s="73">
        <f t="shared" si="29"/>
        <v>12.076923076923077</v>
      </c>
    </row>
    <row r="144" spans="1:36">
      <c r="A144">
        <v>143</v>
      </c>
      <c r="B144" s="233" t="s">
        <v>1227</v>
      </c>
      <c r="C144" t="s">
        <v>1342</v>
      </c>
      <c r="D144">
        <v>22</v>
      </c>
      <c r="E144">
        <v>258</v>
      </c>
      <c r="F144">
        <v>148</v>
      </c>
      <c r="G144">
        <v>155</v>
      </c>
      <c r="H144">
        <v>413</v>
      </c>
      <c r="I144">
        <v>1</v>
      </c>
      <c r="K144">
        <v>2</v>
      </c>
      <c r="L144">
        <v>36</v>
      </c>
      <c r="M144">
        <v>89</v>
      </c>
      <c r="N144">
        <v>15</v>
      </c>
      <c r="O144">
        <v>5</v>
      </c>
      <c r="P144">
        <v>33</v>
      </c>
      <c r="Q144">
        <v>8</v>
      </c>
      <c r="R144">
        <v>8</v>
      </c>
      <c r="T144">
        <v>109</v>
      </c>
      <c r="U144">
        <v>285</v>
      </c>
      <c r="V144">
        <v>20</v>
      </c>
      <c r="X144">
        <v>199</v>
      </c>
      <c r="Y144">
        <v>12</v>
      </c>
      <c r="AA144">
        <f t="shared" si="20"/>
        <v>16</v>
      </c>
      <c r="AB144" s="73">
        <f t="shared" si="21"/>
        <v>18.045454545454547</v>
      </c>
      <c r="AC144" s="73">
        <f t="shared" si="22"/>
        <v>26.181818181818183</v>
      </c>
      <c r="AD144" s="73">
        <f t="shared" si="23"/>
        <v>7.4545454545454541</v>
      </c>
      <c r="AE144" s="73">
        <f t="shared" si="24"/>
        <v>26.386363636363637</v>
      </c>
      <c r="AF144" s="73">
        <f t="shared" si="25"/>
        <v>26.34090909090909</v>
      </c>
      <c r="AG144" s="73">
        <f t="shared" si="26"/>
        <v>0.27272727272727271</v>
      </c>
      <c r="AH144" s="73">
        <f t="shared" si="27"/>
        <v>12.090909090909092</v>
      </c>
      <c r="AI144" s="73">
        <f t="shared" si="28"/>
        <v>9.3409090909090917</v>
      </c>
      <c r="AJ144" s="73">
        <f t="shared" si="29"/>
        <v>8.1363636363636367</v>
      </c>
    </row>
    <row r="145" spans="1:36">
      <c r="A145">
        <v>144</v>
      </c>
      <c r="B145" s="233" t="s">
        <v>1420</v>
      </c>
      <c r="C145" t="s">
        <v>1333</v>
      </c>
      <c r="D145">
        <v>22</v>
      </c>
      <c r="E145">
        <v>269</v>
      </c>
      <c r="F145">
        <v>91</v>
      </c>
      <c r="G145">
        <v>197</v>
      </c>
      <c r="H145">
        <v>466</v>
      </c>
      <c r="I145">
        <v>14</v>
      </c>
      <c r="J145">
        <v>17</v>
      </c>
      <c r="K145">
        <v>22</v>
      </c>
      <c r="L145">
        <v>83</v>
      </c>
      <c r="M145">
        <v>44</v>
      </c>
      <c r="N145">
        <v>78</v>
      </c>
      <c r="O145">
        <v>60</v>
      </c>
      <c r="P145">
        <v>65</v>
      </c>
      <c r="Q145">
        <v>19</v>
      </c>
      <c r="R145">
        <v>35</v>
      </c>
      <c r="T145">
        <v>146</v>
      </c>
      <c r="U145">
        <v>315</v>
      </c>
      <c r="V145">
        <v>3</v>
      </c>
      <c r="W145">
        <v>12</v>
      </c>
      <c r="X145">
        <v>26</v>
      </c>
      <c r="Y145">
        <v>19</v>
      </c>
      <c r="Z145">
        <v>10</v>
      </c>
      <c r="AA145">
        <f t="shared" si="20"/>
        <v>70</v>
      </c>
      <c r="AB145" s="73">
        <f t="shared" si="21"/>
        <v>18</v>
      </c>
      <c r="AC145" s="73">
        <f t="shared" si="22"/>
        <v>13.363636363636363</v>
      </c>
      <c r="AD145" s="73">
        <f t="shared" si="23"/>
        <v>15.681818181818182</v>
      </c>
      <c r="AE145" s="73">
        <f t="shared" si="24"/>
        <v>27.90909090909091</v>
      </c>
      <c r="AF145" s="73">
        <f t="shared" si="25"/>
        <v>27.40909090909091</v>
      </c>
      <c r="AG145" s="73">
        <f t="shared" si="26"/>
        <v>4.5909090909090908</v>
      </c>
      <c r="AH145" s="73">
        <f t="shared" si="27"/>
        <v>6.3636363636363633</v>
      </c>
      <c r="AI145" s="73">
        <f t="shared" si="28"/>
        <v>15.590909090909092</v>
      </c>
      <c r="AJ145" s="73">
        <f t="shared" si="29"/>
        <v>12.863636363636363</v>
      </c>
    </row>
    <row r="146" spans="1:36">
      <c r="A146">
        <v>145</v>
      </c>
      <c r="B146" s="233" t="s">
        <v>1421</v>
      </c>
      <c r="C146" t="s">
        <v>1081</v>
      </c>
      <c r="D146">
        <v>12</v>
      </c>
      <c r="E146">
        <v>103</v>
      </c>
      <c r="F146">
        <v>30</v>
      </c>
      <c r="G146">
        <v>131</v>
      </c>
      <c r="H146">
        <v>234</v>
      </c>
      <c r="I146">
        <v>2</v>
      </c>
      <c r="J146">
        <v>4</v>
      </c>
      <c r="K146">
        <v>2</v>
      </c>
      <c r="L146">
        <v>57</v>
      </c>
      <c r="M146">
        <v>28</v>
      </c>
      <c r="N146">
        <v>34</v>
      </c>
      <c r="O146">
        <v>48</v>
      </c>
      <c r="P146">
        <v>24</v>
      </c>
      <c r="Q146">
        <v>9</v>
      </c>
      <c r="R146">
        <v>9</v>
      </c>
      <c r="T146">
        <v>115</v>
      </c>
      <c r="U146">
        <v>126</v>
      </c>
      <c r="V146">
        <v>2</v>
      </c>
      <c r="W146">
        <v>2</v>
      </c>
      <c r="X146">
        <v>17</v>
      </c>
      <c r="Y146">
        <v>1</v>
      </c>
      <c r="Z146">
        <v>7</v>
      </c>
      <c r="AA146">
        <f t="shared" si="20"/>
        <v>18</v>
      </c>
      <c r="AB146" s="73">
        <f t="shared" si="21"/>
        <v>18</v>
      </c>
      <c r="AC146" s="73">
        <f t="shared" si="22"/>
        <v>8.5</v>
      </c>
      <c r="AD146" s="73">
        <f t="shared" si="23"/>
        <v>22.25</v>
      </c>
      <c r="AE146" s="73">
        <f t="shared" si="24"/>
        <v>25.875</v>
      </c>
      <c r="AF146" s="73">
        <f t="shared" si="25"/>
        <v>25.791666666666668</v>
      </c>
      <c r="AG146" s="73">
        <f t="shared" si="26"/>
        <v>1.3333333333333333</v>
      </c>
      <c r="AH146" s="73">
        <f t="shared" si="27"/>
        <v>8.3333333333333339</v>
      </c>
      <c r="AI146" s="73">
        <f t="shared" si="28"/>
        <v>20.25</v>
      </c>
      <c r="AJ146" s="73">
        <f t="shared" si="29"/>
        <v>9.8333333333333339</v>
      </c>
    </row>
    <row r="147" spans="1:36">
      <c r="A147">
        <v>146</v>
      </c>
      <c r="B147" s="233" t="s">
        <v>1422</v>
      </c>
      <c r="C147" t="s">
        <v>1334</v>
      </c>
      <c r="D147">
        <v>22</v>
      </c>
      <c r="E147">
        <v>234</v>
      </c>
      <c r="F147">
        <v>80</v>
      </c>
      <c r="G147">
        <v>201</v>
      </c>
      <c r="H147">
        <v>435</v>
      </c>
      <c r="I147">
        <v>12</v>
      </c>
      <c r="J147">
        <v>11</v>
      </c>
      <c r="L147">
        <v>127</v>
      </c>
      <c r="M147">
        <v>40</v>
      </c>
      <c r="N147">
        <v>77</v>
      </c>
      <c r="O147">
        <v>69</v>
      </c>
      <c r="P147">
        <v>52</v>
      </c>
      <c r="Q147">
        <v>23</v>
      </c>
      <c r="R147">
        <v>21</v>
      </c>
      <c r="T147">
        <v>181</v>
      </c>
      <c r="U147">
        <v>237</v>
      </c>
      <c r="V147">
        <v>5</v>
      </c>
      <c r="W147">
        <v>6</v>
      </c>
      <c r="X147">
        <v>52</v>
      </c>
      <c r="Y147">
        <v>3</v>
      </c>
      <c r="Z147">
        <v>8</v>
      </c>
      <c r="AA147">
        <f t="shared" si="20"/>
        <v>42</v>
      </c>
      <c r="AB147" s="73">
        <f t="shared" si="21"/>
        <v>17.863636363636363</v>
      </c>
      <c r="AC147" s="73">
        <f t="shared" si="22"/>
        <v>12.636363636363637</v>
      </c>
      <c r="AD147" s="73">
        <f t="shared" si="23"/>
        <v>26.954545454545453</v>
      </c>
      <c r="AE147" s="73">
        <f t="shared" si="24"/>
        <v>31.568181818181817</v>
      </c>
      <c r="AF147" s="73">
        <f t="shared" si="25"/>
        <v>31.568181818181817</v>
      </c>
      <c r="AG147" s="73">
        <f t="shared" si="26"/>
        <v>3.7727272727272729</v>
      </c>
      <c r="AH147" s="73">
        <f t="shared" si="27"/>
        <v>7.0454545454545459</v>
      </c>
      <c r="AI147" s="73">
        <f t="shared" si="28"/>
        <v>17.386363636363637</v>
      </c>
      <c r="AJ147" s="73">
        <f t="shared" si="29"/>
        <v>13.318181818181818</v>
      </c>
    </row>
    <row r="148" spans="1:36">
      <c r="A148">
        <v>147</v>
      </c>
      <c r="B148" s="233" t="s">
        <v>1423</v>
      </c>
      <c r="C148" t="s">
        <v>1333</v>
      </c>
      <c r="D148">
        <v>21</v>
      </c>
      <c r="E148">
        <v>220</v>
      </c>
      <c r="F148">
        <v>59</v>
      </c>
      <c r="G148">
        <v>241</v>
      </c>
      <c r="H148">
        <v>461</v>
      </c>
      <c r="I148">
        <v>3</v>
      </c>
      <c r="J148">
        <v>4</v>
      </c>
      <c r="K148">
        <v>18</v>
      </c>
      <c r="L148">
        <v>128</v>
      </c>
      <c r="M148">
        <v>45</v>
      </c>
      <c r="N148">
        <v>61</v>
      </c>
      <c r="O148">
        <v>106</v>
      </c>
      <c r="P148">
        <v>84</v>
      </c>
      <c r="Q148">
        <v>33</v>
      </c>
      <c r="R148">
        <v>43</v>
      </c>
      <c r="T148">
        <v>224</v>
      </c>
      <c r="U148">
        <v>243</v>
      </c>
      <c r="V148">
        <v>6</v>
      </c>
      <c r="W148">
        <v>3</v>
      </c>
      <c r="X148">
        <v>31</v>
      </c>
      <c r="Z148">
        <v>7</v>
      </c>
      <c r="AA148">
        <f t="shared" si="20"/>
        <v>86</v>
      </c>
      <c r="AB148" s="73">
        <f t="shared" si="21"/>
        <v>17.857142857142858</v>
      </c>
      <c r="AC148" s="73">
        <f t="shared" si="22"/>
        <v>7.1428571428571432</v>
      </c>
      <c r="AD148" s="73">
        <f t="shared" si="23"/>
        <v>26.38095238095238</v>
      </c>
      <c r="AE148" s="73">
        <f t="shared" si="24"/>
        <v>28.69047619047619</v>
      </c>
      <c r="AF148" s="73">
        <f t="shared" si="25"/>
        <v>28.261904761904763</v>
      </c>
      <c r="AG148" s="73">
        <f t="shared" si="26"/>
        <v>1.0476190476190477</v>
      </c>
      <c r="AH148" s="73">
        <f t="shared" si="27"/>
        <v>5.2380952380952381</v>
      </c>
      <c r="AI148" s="73">
        <f t="shared" si="28"/>
        <v>22.023809523809526</v>
      </c>
      <c r="AJ148" s="73">
        <f t="shared" si="29"/>
        <v>7.7142857142857144</v>
      </c>
    </row>
    <row r="149" spans="1:36">
      <c r="A149">
        <v>148</v>
      </c>
      <c r="B149" s="233" t="s">
        <v>1202</v>
      </c>
      <c r="C149" t="s">
        <v>1337</v>
      </c>
      <c r="D149">
        <v>21</v>
      </c>
      <c r="E149">
        <v>259</v>
      </c>
      <c r="F149">
        <v>102</v>
      </c>
      <c r="G149">
        <v>192</v>
      </c>
      <c r="H149">
        <v>451</v>
      </c>
      <c r="I149">
        <v>39</v>
      </c>
      <c r="J149">
        <v>25</v>
      </c>
      <c r="K149">
        <v>5</v>
      </c>
      <c r="L149">
        <v>78</v>
      </c>
      <c r="M149">
        <v>13</v>
      </c>
      <c r="N149">
        <v>115</v>
      </c>
      <c r="O149">
        <v>37</v>
      </c>
      <c r="P149">
        <v>93</v>
      </c>
      <c r="Q149">
        <v>21</v>
      </c>
      <c r="R149">
        <v>39</v>
      </c>
      <c r="T149">
        <v>177</v>
      </c>
      <c r="U149">
        <v>278</v>
      </c>
      <c r="V149">
        <v>16</v>
      </c>
      <c r="W149">
        <v>26</v>
      </c>
      <c r="X149">
        <v>17</v>
      </c>
      <c r="Y149">
        <v>8</v>
      </c>
      <c r="Z149">
        <v>24</v>
      </c>
      <c r="AA149">
        <f t="shared" si="20"/>
        <v>78</v>
      </c>
      <c r="AB149" s="73">
        <f t="shared" si="21"/>
        <v>17.761904761904763</v>
      </c>
      <c r="AC149" s="73">
        <f t="shared" si="22"/>
        <v>15.714285714285714</v>
      </c>
      <c r="AD149" s="73">
        <f t="shared" si="23"/>
        <v>14.857142857142858</v>
      </c>
      <c r="AE149" s="73">
        <f t="shared" si="24"/>
        <v>32.30952380952381</v>
      </c>
      <c r="AF149" s="73">
        <f t="shared" si="25"/>
        <v>32.19047619047619</v>
      </c>
      <c r="AG149" s="73">
        <f t="shared" si="26"/>
        <v>12.333333333333334</v>
      </c>
      <c r="AH149" s="73">
        <f t="shared" si="27"/>
        <v>3.6190476190476191</v>
      </c>
      <c r="AI149" s="73">
        <f t="shared" si="28"/>
        <v>12.30952380952381</v>
      </c>
      <c r="AJ149" s="73">
        <f t="shared" si="29"/>
        <v>21.285714285714285</v>
      </c>
    </row>
    <row r="150" spans="1:36">
      <c r="A150">
        <v>149</v>
      </c>
      <c r="B150" s="233" t="s">
        <v>1424</v>
      </c>
      <c r="C150" t="s">
        <v>1342</v>
      </c>
      <c r="D150">
        <v>16</v>
      </c>
      <c r="E150">
        <v>122</v>
      </c>
      <c r="F150">
        <v>49</v>
      </c>
      <c r="G150">
        <v>170</v>
      </c>
      <c r="H150">
        <v>292</v>
      </c>
      <c r="I150">
        <v>3</v>
      </c>
      <c r="J150">
        <v>4</v>
      </c>
      <c r="L150">
        <v>59</v>
      </c>
      <c r="M150">
        <v>18</v>
      </c>
      <c r="N150">
        <v>33</v>
      </c>
      <c r="O150">
        <v>28</v>
      </c>
      <c r="P150">
        <v>18</v>
      </c>
      <c r="Q150">
        <v>7</v>
      </c>
      <c r="R150">
        <v>4</v>
      </c>
      <c r="T150">
        <v>94</v>
      </c>
      <c r="U150">
        <v>200</v>
      </c>
      <c r="V150">
        <v>2</v>
      </c>
      <c r="W150">
        <v>3</v>
      </c>
      <c r="X150">
        <v>9</v>
      </c>
      <c r="Y150">
        <v>8</v>
      </c>
      <c r="Z150">
        <v>4</v>
      </c>
      <c r="AA150">
        <f t="shared" si="20"/>
        <v>8</v>
      </c>
      <c r="AB150" s="73">
        <f t="shared" si="21"/>
        <v>17.75</v>
      </c>
      <c r="AC150" s="73">
        <f t="shared" si="22"/>
        <v>11.75</v>
      </c>
      <c r="AD150" s="73">
        <f t="shared" si="23"/>
        <v>17.9375</v>
      </c>
      <c r="AE150" s="73">
        <f t="shared" si="24"/>
        <v>24.65625</v>
      </c>
      <c r="AF150" s="73">
        <f t="shared" si="25"/>
        <v>24.65625</v>
      </c>
      <c r="AG150" s="73">
        <f t="shared" si="26"/>
        <v>1.375</v>
      </c>
      <c r="AH150" s="73">
        <f t="shared" si="27"/>
        <v>4.9375</v>
      </c>
      <c r="AI150" s="73">
        <f t="shared" si="28"/>
        <v>13.875</v>
      </c>
      <c r="AJ150" s="73">
        <f t="shared" si="29"/>
        <v>9.125</v>
      </c>
    </row>
    <row r="151" spans="1:36">
      <c r="A151">
        <v>150</v>
      </c>
      <c r="B151" s="233" t="s">
        <v>1221</v>
      </c>
      <c r="C151" t="s">
        <v>1330</v>
      </c>
      <c r="D151">
        <v>20</v>
      </c>
      <c r="E151">
        <v>244</v>
      </c>
      <c r="F151">
        <v>142</v>
      </c>
      <c r="G151">
        <v>140</v>
      </c>
      <c r="H151">
        <v>384</v>
      </c>
      <c r="I151">
        <v>3</v>
      </c>
      <c r="J151">
        <v>5</v>
      </c>
      <c r="K151">
        <v>1</v>
      </c>
      <c r="L151">
        <v>52</v>
      </c>
      <c r="M151">
        <v>59</v>
      </c>
      <c r="N151">
        <v>41</v>
      </c>
      <c r="O151">
        <v>6</v>
      </c>
      <c r="P151">
        <v>48</v>
      </c>
      <c r="Q151">
        <v>21</v>
      </c>
      <c r="R151">
        <v>15</v>
      </c>
      <c r="T151">
        <v>132</v>
      </c>
      <c r="U151">
        <v>242</v>
      </c>
      <c r="V151">
        <v>28</v>
      </c>
      <c r="W151">
        <v>7</v>
      </c>
      <c r="X151">
        <v>87</v>
      </c>
      <c r="Y151">
        <v>9</v>
      </c>
      <c r="Z151">
        <v>6</v>
      </c>
      <c r="AA151">
        <f t="shared" si="20"/>
        <v>30</v>
      </c>
      <c r="AB151" s="73">
        <f t="shared" si="21"/>
        <v>17.7</v>
      </c>
      <c r="AC151" s="73">
        <f t="shared" si="22"/>
        <v>26.9</v>
      </c>
      <c r="AD151" s="73">
        <f t="shared" si="23"/>
        <v>11.5</v>
      </c>
      <c r="AE151" s="73">
        <f t="shared" si="24"/>
        <v>29.4</v>
      </c>
      <c r="AF151" s="73">
        <f t="shared" si="25"/>
        <v>29.375</v>
      </c>
      <c r="AG151" s="73">
        <f t="shared" si="26"/>
        <v>1.1499999999999999</v>
      </c>
      <c r="AH151" s="73">
        <f t="shared" si="27"/>
        <v>9.4</v>
      </c>
      <c r="AI151" s="73">
        <f t="shared" si="28"/>
        <v>9</v>
      </c>
      <c r="AJ151" s="73">
        <f t="shared" si="29"/>
        <v>12.05</v>
      </c>
    </row>
    <row r="152" spans="1:36">
      <c r="A152">
        <v>151</v>
      </c>
      <c r="B152" s="233" t="s">
        <v>1425</v>
      </c>
      <c r="C152" t="s">
        <v>1078</v>
      </c>
      <c r="D152">
        <v>17</v>
      </c>
      <c r="E152">
        <v>191</v>
      </c>
      <c r="F152">
        <v>51</v>
      </c>
      <c r="G152">
        <v>139</v>
      </c>
      <c r="H152">
        <v>330</v>
      </c>
      <c r="I152">
        <v>7</v>
      </c>
      <c r="J152">
        <v>4</v>
      </c>
      <c r="L152">
        <v>62</v>
      </c>
      <c r="M152">
        <v>30</v>
      </c>
      <c r="N152">
        <v>57</v>
      </c>
      <c r="O152">
        <v>29</v>
      </c>
      <c r="P152">
        <v>42</v>
      </c>
      <c r="Q152">
        <v>17</v>
      </c>
      <c r="R152">
        <v>15</v>
      </c>
      <c r="T152">
        <v>104</v>
      </c>
      <c r="U152">
        <v>229</v>
      </c>
      <c r="V152">
        <v>3</v>
      </c>
      <c r="W152">
        <v>3</v>
      </c>
      <c r="X152">
        <v>26</v>
      </c>
      <c r="Y152">
        <v>10</v>
      </c>
      <c r="Z152">
        <v>4</v>
      </c>
      <c r="AA152">
        <f t="shared" si="20"/>
        <v>30</v>
      </c>
      <c r="AB152" s="73">
        <f t="shared" si="21"/>
        <v>17.647058823529413</v>
      </c>
      <c r="AC152" s="73">
        <f t="shared" si="22"/>
        <v>10.235294117647058</v>
      </c>
      <c r="AD152" s="73">
        <f t="shared" si="23"/>
        <v>16.470588235294116</v>
      </c>
      <c r="AE152" s="73">
        <f t="shared" si="24"/>
        <v>24.411764705882351</v>
      </c>
      <c r="AF152" s="73">
        <f t="shared" si="25"/>
        <v>24.411764705882351</v>
      </c>
      <c r="AG152" s="73">
        <f t="shared" si="26"/>
        <v>2.7058823529411766</v>
      </c>
      <c r="AH152" s="73">
        <f t="shared" si="27"/>
        <v>6.882352941176471</v>
      </c>
      <c r="AI152" s="73">
        <f t="shared" si="28"/>
        <v>13.058823529411764</v>
      </c>
      <c r="AJ152" s="73">
        <f t="shared" si="29"/>
        <v>12.117647058823529</v>
      </c>
    </row>
    <row r="153" spans="1:36">
      <c r="A153">
        <v>152</v>
      </c>
      <c r="B153" s="233" t="s">
        <v>1426</v>
      </c>
      <c r="C153" t="s">
        <v>1333</v>
      </c>
      <c r="D153">
        <v>21</v>
      </c>
      <c r="E153">
        <v>256</v>
      </c>
      <c r="F153">
        <v>67</v>
      </c>
      <c r="G153">
        <v>156</v>
      </c>
      <c r="H153">
        <v>412</v>
      </c>
      <c r="I153">
        <v>17</v>
      </c>
      <c r="J153">
        <v>8</v>
      </c>
      <c r="L153">
        <v>93</v>
      </c>
      <c r="M153">
        <v>58</v>
      </c>
      <c r="N153">
        <v>93</v>
      </c>
      <c r="O153">
        <v>64</v>
      </c>
      <c r="P153">
        <v>57</v>
      </c>
      <c r="Q153">
        <v>19</v>
      </c>
      <c r="R153">
        <v>21</v>
      </c>
      <c r="T153">
        <v>159</v>
      </c>
      <c r="U153">
        <v>242</v>
      </c>
      <c r="V153">
        <v>6</v>
      </c>
      <c r="W153">
        <v>8</v>
      </c>
      <c r="X153">
        <v>30</v>
      </c>
      <c r="Z153">
        <v>4</v>
      </c>
      <c r="AA153">
        <f t="shared" si="20"/>
        <v>42</v>
      </c>
      <c r="AB153" s="73">
        <f t="shared" si="21"/>
        <v>17.61904761904762</v>
      </c>
      <c r="AC153" s="73">
        <f t="shared" si="22"/>
        <v>10.761904761904763</v>
      </c>
      <c r="AD153" s="73">
        <f t="shared" si="23"/>
        <v>20.142857142857142</v>
      </c>
      <c r="AE153" s="73">
        <f t="shared" si="24"/>
        <v>27.88095238095238</v>
      </c>
      <c r="AF153" s="73">
        <f t="shared" si="25"/>
        <v>27.88095238095238</v>
      </c>
      <c r="AG153" s="73">
        <f t="shared" si="26"/>
        <v>5.2380952380952381</v>
      </c>
      <c r="AH153" s="73">
        <f t="shared" si="27"/>
        <v>10.714285714285714</v>
      </c>
      <c r="AI153" s="73">
        <f t="shared" si="28"/>
        <v>16.952380952380953</v>
      </c>
      <c r="AJ153" s="73">
        <f t="shared" si="29"/>
        <v>16.095238095238095</v>
      </c>
    </row>
    <row r="154" spans="1:36">
      <c r="A154">
        <v>153</v>
      </c>
      <c r="B154" s="233" t="s">
        <v>1274</v>
      </c>
      <c r="C154" t="s">
        <v>1115</v>
      </c>
      <c r="D154">
        <v>22</v>
      </c>
      <c r="E154">
        <v>252</v>
      </c>
      <c r="F154">
        <v>109</v>
      </c>
      <c r="G154">
        <v>156</v>
      </c>
      <c r="H154">
        <v>408</v>
      </c>
      <c r="I154">
        <v>8</v>
      </c>
      <c r="J154">
        <v>3</v>
      </c>
      <c r="L154">
        <v>46</v>
      </c>
      <c r="M154">
        <v>74</v>
      </c>
      <c r="N154">
        <v>62</v>
      </c>
      <c r="O154">
        <v>14</v>
      </c>
      <c r="P154">
        <v>42</v>
      </c>
      <c r="Q154">
        <v>14</v>
      </c>
      <c r="R154">
        <v>11</v>
      </c>
      <c r="T154">
        <v>111</v>
      </c>
      <c r="U154">
        <v>290</v>
      </c>
      <c r="V154">
        <v>8</v>
      </c>
      <c r="W154">
        <v>1</v>
      </c>
      <c r="X154">
        <v>59</v>
      </c>
      <c r="Y154">
        <v>33</v>
      </c>
      <c r="Z154">
        <v>2</v>
      </c>
      <c r="AA154">
        <f t="shared" si="20"/>
        <v>22</v>
      </c>
      <c r="AB154" s="73">
        <f t="shared" si="21"/>
        <v>17.545454545454547</v>
      </c>
      <c r="AC154" s="73">
        <f t="shared" si="22"/>
        <v>18.818181818181817</v>
      </c>
      <c r="AD154" s="73">
        <f t="shared" si="23"/>
        <v>9.454545454545455</v>
      </c>
      <c r="AE154" s="73">
        <f t="shared" si="24"/>
        <v>24.568181818181817</v>
      </c>
      <c r="AF154" s="73">
        <f t="shared" si="25"/>
        <v>24.568181818181817</v>
      </c>
      <c r="AG154" s="73">
        <f t="shared" si="26"/>
        <v>2.3181818181818183</v>
      </c>
      <c r="AH154" s="73">
        <f t="shared" si="27"/>
        <v>11.909090909090908</v>
      </c>
      <c r="AI154" s="73">
        <f t="shared" si="28"/>
        <v>10.181818181818182</v>
      </c>
      <c r="AJ154" s="73">
        <f t="shared" si="29"/>
        <v>13.136363636363637</v>
      </c>
    </row>
    <row r="155" spans="1:36">
      <c r="A155">
        <v>154</v>
      </c>
      <c r="B155" s="233" t="s">
        <v>1427</v>
      </c>
      <c r="C155" t="s">
        <v>1335</v>
      </c>
      <c r="D155">
        <v>19</v>
      </c>
      <c r="E155">
        <v>166</v>
      </c>
      <c r="F155">
        <v>43</v>
      </c>
      <c r="G155">
        <v>189</v>
      </c>
      <c r="H155">
        <v>355</v>
      </c>
      <c r="I155">
        <v>15</v>
      </c>
      <c r="J155">
        <v>12</v>
      </c>
      <c r="L155">
        <v>55</v>
      </c>
      <c r="M155">
        <v>21</v>
      </c>
      <c r="N155">
        <v>63</v>
      </c>
      <c r="O155">
        <v>76</v>
      </c>
      <c r="P155">
        <v>45</v>
      </c>
      <c r="Q155">
        <v>9</v>
      </c>
      <c r="R155">
        <v>11</v>
      </c>
      <c r="T155">
        <v>158</v>
      </c>
      <c r="U155">
        <v>190</v>
      </c>
      <c r="V155">
        <v>4</v>
      </c>
      <c r="W155">
        <v>16</v>
      </c>
      <c r="X155">
        <v>11</v>
      </c>
      <c r="Y155">
        <v>3</v>
      </c>
      <c r="Z155">
        <v>12</v>
      </c>
      <c r="AA155">
        <f t="shared" si="20"/>
        <v>22</v>
      </c>
      <c r="AB155" s="73">
        <f t="shared" si="21"/>
        <v>17.526315789473685</v>
      </c>
      <c r="AC155" s="73">
        <f t="shared" si="22"/>
        <v>7.8947368421052628</v>
      </c>
      <c r="AD155" s="73">
        <f t="shared" si="23"/>
        <v>13.315789473684211</v>
      </c>
      <c r="AE155" s="73">
        <f t="shared" si="24"/>
        <v>22.631578947368421</v>
      </c>
      <c r="AF155" s="73">
        <f t="shared" si="25"/>
        <v>22.631578947368421</v>
      </c>
      <c r="AG155" s="73">
        <f t="shared" si="26"/>
        <v>5.3684210526315788</v>
      </c>
      <c r="AH155" s="73">
        <f t="shared" si="27"/>
        <v>5.4736842105263159</v>
      </c>
      <c r="AI155" s="73">
        <f t="shared" si="28"/>
        <v>20.184210526315791</v>
      </c>
      <c r="AJ155" s="73">
        <f t="shared" si="29"/>
        <v>12.631578947368421</v>
      </c>
    </row>
    <row r="156" spans="1:36">
      <c r="A156">
        <v>155</v>
      </c>
      <c r="B156" s="233" t="s">
        <v>1238</v>
      </c>
      <c r="C156" t="s">
        <v>1333</v>
      </c>
      <c r="D156">
        <v>15</v>
      </c>
      <c r="E156">
        <v>176</v>
      </c>
      <c r="F156">
        <v>53</v>
      </c>
      <c r="G156">
        <v>101</v>
      </c>
      <c r="H156">
        <v>277</v>
      </c>
      <c r="I156">
        <v>9</v>
      </c>
      <c r="J156">
        <v>6</v>
      </c>
      <c r="K156">
        <v>1</v>
      </c>
      <c r="L156">
        <v>35</v>
      </c>
      <c r="M156">
        <v>60</v>
      </c>
      <c r="N156">
        <v>47</v>
      </c>
      <c r="O156">
        <v>11</v>
      </c>
      <c r="P156">
        <v>28</v>
      </c>
      <c r="Q156">
        <v>6</v>
      </c>
      <c r="R156">
        <v>8</v>
      </c>
      <c r="T156">
        <v>66</v>
      </c>
      <c r="U156">
        <v>181</v>
      </c>
      <c r="W156">
        <v>4</v>
      </c>
      <c r="X156">
        <v>21</v>
      </c>
      <c r="Y156">
        <v>10</v>
      </c>
      <c r="Z156">
        <v>2</v>
      </c>
      <c r="AA156">
        <f t="shared" si="20"/>
        <v>16</v>
      </c>
      <c r="AB156" s="73">
        <f t="shared" si="21"/>
        <v>17.399999999999999</v>
      </c>
      <c r="AC156" s="73">
        <f t="shared" si="22"/>
        <v>13.066666666666666</v>
      </c>
      <c r="AD156" s="73">
        <f t="shared" si="23"/>
        <v>10.6</v>
      </c>
      <c r="AE156" s="73">
        <f t="shared" si="24"/>
        <v>23.1</v>
      </c>
      <c r="AF156" s="73">
        <f t="shared" si="25"/>
        <v>23.066666666666666</v>
      </c>
      <c r="AG156" s="73">
        <f t="shared" si="26"/>
        <v>4</v>
      </c>
      <c r="AH156" s="73">
        <f t="shared" si="27"/>
        <v>14.066666666666666</v>
      </c>
      <c r="AI156" s="73">
        <f t="shared" si="28"/>
        <v>10.366666666666667</v>
      </c>
      <c r="AJ156" s="73">
        <f t="shared" si="29"/>
        <v>13.066666666666666</v>
      </c>
    </row>
    <row r="157" spans="1:36">
      <c r="A157">
        <v>156</v>
      </c>
      <c r="B157" s="233" t="s">
        <v>1428</v>
      </c>
      <c r="C157" t="s">
        <v>1326</v>
      </c>
      <c r="D157">
        <v>21</v>
      </c>
      <c r="E157">
        <v>225</v>
      </c>
      <c r="F157">
        <v>77</v>
      </c>
      <c r="G157">
        <v>169</v>
      </c>
      <c r="H157">
        <v>394</v>
      </c>
      <c r="I157">
        <v>6</v>
      </c>
      <c r="J157">
        <v>2</v>
      </c>
      <c r="K157">
        <v>1</v>
      </c>
      <c r="L157">
        <v>45</v>
      </c>
      <c r="M157">
        <v>54</v>
      </c>
      <c r="N157">
        <v>42</v>
      </c>
      <c r="O157">
        <v>26</v>
      </c>
      <c r="P157">
        <v>40</v>
      </c>
      <c r="Q157">
        <v>8</v>
      </c>
      <c r="R157">
        <v>15</v>
      </c>
      <c r="T157">
        <v>85</v>
      </c>
      <c r="U157">
        <v>298</v>
      </c>
      <c r="V157">
        <v>5</v>
      </c>
      <c r="W157">
        <v>2</v>
      </c>
      <c r="X157">
        <v>37</v>
      </c>
      <c r="Y157">
        <v>4</v>
      </c>
      <c r="Z157">
        <v>5</v>
      </c>
      <c r="AA157">
        <f t="shared" si="20"/>
        <v>30</v>
      </c>
      <c r="AB157" s="73">
        <f t="shared" si="21"/>
        <v>17.333333333333332</v>
      </c>
      <c r="AC157" s="73">
        <f t="shared" si="22"/>
        <v>13.238095238095237</v>
      </c>
      <c r="AD157" s="73">
        <f t="shared" si="23"/>
        <v>9.2857142857142865</v>
      </c>
      <c r="AE157" s="73">
        <f t="shared" si="24"/>
        <v>21.571428571428573</v>
      </c>
      <c r="AF157" s="73">
        <f t="shared" si="25"/>
        <v>21.547619047619047</v>
      </c>
      <c r="AG157" s="73">
        <f t="shared" si="26"/>
        <v>1.8095238095238095</v>
      </c>
      <c r="AH157" s="73">
        <f t="shared" si="27"/>
        <v>8.2857142857142865</v>
      </c>
      <c r="AI157" s="73">
        <f t="shared" si="28"/>
        <v>11.666666666666666</v>
      </c>
      <c r="AJ157" s="73">
        <f t="shared" si="29"/>
        <v>8.8095238095238102</v>
      </c>
    </row>
    <row r="158" spans="1:36">
      <c r="A158">
        <v>157</v>
      </c>
      <c r="B158" s="233" t="s">
        <v>1429</v>
      </c>
      <c r="C158" t="s">
        <v>1335</v>
      </c>
      <c r="D158">
        <v>17</v>
      </c>
      <c r="E158">
        <v>163</v>
      </c>
      <c r="F158">
        <v>99</v>
      </c>
      <c r="G158">
        <v>151</v>
      </c>
      <c r="H158">
        <v>314</v>
      </c>
      <c r="I158">
        <v>1</v>
      </c>
      <c r="L158">
        <v>34</v>
      </c>
      <c r="M158">
        <v>35</v>
      </c>
      <c r="N158">
        <v>19</v>
      </c>
      <c r="O158">
        <v>13</v>
      </c>
      <c r="P158">
        <v>30</v>
      </c>
      <c r="Q158">
        <v>5</v>
      </c>
      <c r="R158">
        <v>10</v>
      </c>
      <c r="T158">
        <v>72</v>
      </c>
      <c r="U158">
        <v>244</v>
      </c>
      <c r="V158">
        <v>4</v>
      </c>
      <c r="X158">
        <v>25</v>
      </c>
      <c r="Z158">
        <v>4</v>
      </c>
      <c r="AA158">
        <f t="shared" si="20"/>
        <v>20</v>
      </c>
      <c r="AB158" s="73">
        <f t="shared" si="21"/>
        <v>17.294117647058822</v>
      </c>
      <c r="AC158" s="73">
        <f t="shared" si="22"/>
        <v>22.117647058823529</v>
      </c>
      <c r="AD158" s="73">
        <f t="shared" si="23"/>
        <v>8.8235294117647065</v>
      </c>
      <c r="AE158" s="73">
        <f t="shared" si="24"/>
        <v>24.882352941176471</v>
      </c>
      <c r="AF158" s="73">
        <f t="shared" si="25"/>
        <v>24.882352941176471</v>
      </c>
      <c r="AG158" s="73">
        <f t="shared" si="26"/>
        <v>0.35294117647058826</v>
      </c>
      <c r="AH158" s="73">
        <f t="shared" si="27"/>
        <v>6.117647058823529</v>
      </c>
      <c r="AI158" s="73">
        <f t="shared" si="28"/>
        <v>10.352941176470589</v>
      </c>
      <c r="AJ158" s="73">
        <f t="shared" si="29"/>
        <v>8.117647058823529</v>
      </c>
    </row>
    <row r="159" spans="1:36">
      <c r="A159">
        <v>158</v>
      </c>
      <c r="B159" s="233" t="s">
        <v>1430</v>
      </c>
      <c r="C159" t="s">
        <v>1078</v>
      </c>
      <c r="D159">
        <v>4</v>
      </c>
      <c r="E159">
        <v>44</v>
      </c>
      <c r="F159">
        <v>9</v>
      </c>
      <c r="G159">
        <v>33</v>
      </c>
      <c r="H159">
        <v>77</v>
      </c>
      <c r="I159">
        <v>1</v>
      </c>
      <c r="J159">
        <v>1</v>
      </c>
      <c r="L159">
        <v>15</v>
      </c>
      <c r="M159">
        <v>3</v>
      </c>
      <c r="N159">
        <v>8</v>
      </c>
      <c r="O159">
        <v>6</v>
      </c>
      <c r="P159">
        <v>14</v>
      </c>
      <c r="Q159">
        <v>1</v>
      </c>
      <c r="R159">
        <v>4</v>
      </c>
      <c r="T159">
        <v>21</v>
      </c>
      <c r="U159">
        <v>49</v>
      </c>
      <c r="X159">
        <v>4</v>
      </c>
      <c r="Y159">
        <v>2</v>
      </c>
      <c r="Z159">
        <v>1</v>
      </c>
      <c r="AA159">
        <f t="shared" si="20"/>
        <v>8</v>
      </c>
      <c r="AB159" s="73">
        <f t="shared" si="21"/>
        <v>17.25</v>
      </c>
      <c r="AC159" s="73">
        <f t="shared" si="22"/>
        <v>7</v>
      </c>
      <c r="AD159" s="73">
        <f t="shared" si="23"/>
        <v>16.75</v>
      </c>
      <c r="AE159" s="73">
        <f t="shared" si="24"/>
        <v>22.375</v>
      </c>
      <c r="AF159" s="73">
        <f t="shared" si="25"/>
        <v>22.375</v>
      </c>
      <c r="AG159" s="73">
        <f t="shared" si="26"/>
        <v>1.75</v>
      </c>
      <c r="AH159" s="73">
        <f t="shared" si="27"/>
        <v>2.25</v>
      </c>
      <c r="AI159" s="73">
        <f t="shared" si="28"/>
        <v>12.125</v>
      </c>
      <c r="AJ159" s="73">
        <f t="shared" si="29"/>
        <v>6.75</v>
      </c>
    </row>
    <row r="160" spans="1:36">
      <c r="A160">
        <v>159</v>
      </c>
      <c r="B160" s="233" t="s">
        <v>1193</v>
      </c>
      <c r="C160" t="s">
        <v>1115</v>
      </c>
      <c r="D160">
        <v>21</v>
      </c>
      <c r="E160">
        <v>171</v>
      </c>
      <c r="F160">
        <v>50</v>
      </c>
      <c r="G160">
        <v>257</v>
      </c>
      <c r="H160">
        <v>428</v>
      </c>
      <c r="J160">
        <v>5</v>
      </c>
      <c r="L160">
        <v>158</v>
      </c>
      <c r="M160">
        <v>28</v>
      </c>
      <c r="N160">
        <v>59</v>
      </c>
      <c r="O160">
        <v>104</v>
      </c>
      <c r="P160">
        <v>67</v>
      </c>
      <c r="Q160">
        <v>22</v>
      </c>
      <c r="R160">
        <v>33</v>
      </c>
      <c r="T160">
        <v>244</v>
      </c>
      <c r="U160">
        <v>194</v>
      </c>
      <c r="V160">
        <v>2</v>
      </c>
      <c r="W160">
        <v>2</v>
      </c>
      <c r="X160">
        <v>29</v>
      </c>
      <c r="Y160">
        <v>1</v>
      </c>
      <c r="Z160">
        <v>5</v>
      </c>
      <c r="AA160">
        <f t="shared" si="20"/>
        <v>66</v>
      </c>
      <c r="AB160" s="73">
        <f t="shared" si="21"/>
        <v>17.238095238095237</v>
      </c>
      <c r="AC160" s="73">
        <f t="shared" si="22"/>
        <v>6.3809523809523814</v>
      </c>
      <c r="AD160" s="73">
        <f t="shared" si="23"/>
        <v>34.476190476190474</v>
      </c>
      <c r="AE160" s="73">
        <f t="shared" si="24"/>
        <v>30.738095238095237</v>
      </c>
      <c r="AF160" s="73">
        <f t="shared" si="25"/>
        <v>30.738095238095237</v>
      </c>
      <c r="AG160" s="73">
        <f t="shared" si="26"/>
        <v>0.23809523809523808</v>
      </c>
      <c r="AH160" s="73">
        <f t="shared" si="27"/>
        <v>3.6666666666666665</v>
      </c>
      <c r="AI160" s="73">
        <f t="shared" si="28"/>
        <v>21.904761904761905</v>
      </c>
      <c r="AJ160" s="73">
        <f t="shared" si="29"/>
        <v>7.666666666666667</v>
      </c>
    </row>
    <row r="161" spans="1:36">
      <c r="A161">
        <v>160</v>
      </c>
      <c r="B161" s="233" t="s">
        <v>1431</v>
      </c>
      <c r="C161" t="s">
        <v>1340</v>
      </c>
      <c r="D161">
        <v>18</v>
      </c>
      <c r="E161">
        <v>202</v>
      </c>
      <c r="F161">
        <v>77</v>
      </c>
      <c r="G161">
        <v>131</v>
      </c>
      <c r="H161">
        <v>333</v>
      </c>
      <c r="I161">
        <v>6</v>
      </c>
      <c r="J161">
        <v>5</v>
      </c>
      <c r="K161">
        <v>2</v>
      </c>
      <c r="L161">
        <v>55</v>
      </c>
      <c r="M161">
        <v>32</v>
      </c>
      <c r="N161">
        <v>44</v>
      </c>
      <c r="O161">
        <v>25</v>
      </c>
      <c r="P161">
        <v>33</v>
      </c>
      <c r="Q161">
        <v>20</v>
      </c>
      <c r="R161">
        <v>12</v>
      </c>
      <c r="T161">
        <v>103</v>
      </c>
      <c r="U161">
        <v>228</v>
      </c>
      <c r="V161">
        <v>3</v>
      </c>
      <c r="W161">
        <v>4</v>
      </c>
      <c r="X161">
        <v>13</v>
      </c>
      <c r="Y161">
        <v>6</v>
      </c>
      <c r="Z161">
        <v>9</v>
      </c>
      <c r="AA161">
        <f t="shared" si="20"/>
        <v>24</v>
      </c>
      <c r="AB161" s="73">
        <f t="shared" si="21"/>
        <v>17.166666666666668</v>
      </c>
      <c r="AC161" s="73">
        <f t="shared" si="22"/>
        <v>15.777777777777779</v>
      </c>
      <c r="AD161" s="73">
        <f t="shared" si="23"/>
        <v>13.944444444444445</v>
      </c>
      <c r="AE161" s="73">
        <f t="shared" si="24"/>
        <v>25.305555555555557</v>
      </c>
      <c r="AF161" s="73">
        <f t="shared" si="25"/>
        <v>25.25</v>
      </c>
      <c r="AG161" s="73">
        <f t="shared" si="26"/>
        <v>2.2777777777777777</v>
      </c>
      <c r="AH161" s="73">
        <f t="shared" si="27"/>
        <v>6.4444444444444446</v>
      </c>
      <c r="AI161" s="73">
        <f t="shared" si="28"/>
        <v>12.083333333333334</v>
      </c>
      <c r="AJ161" s="73">
        <f t="shared" si="29"/>
        <v>10.944444444444445</v>
      </c>
    </row>
    <row r="162" spans="1:36">
      <c r="A162">
        <v>161</v>
      </c>
      <c r="B162" s="233" t="s">
        <v>1265</v>
      </c>
      <c r="C162" t="s">
        <v>1334</v>
      </c>
      <c r="D162">
        <v>7</v>
      </c>
      <c r="E162">
        <v>55</v>
      </c>
      <c r="F162">
        <v>45</v>
      </c>
      <c r="G162">
        <v>67</v>
      </c>
      <c r="H162">
        <v>122</v>
      </c>
      <c r="I162">
        <v>2</v>
      </c>
      <c r="J162">
        <v>1</v>
      </c>
      <c r="L162">
        <v>17</v>
      </c>
      <c r="M162">
        <v>12</v>
      </c>
      <c r="N162">
        <v>11</v>
      </c>
      <c r="O162">
        <v>9</v>
      </c>
      <c r="P162">
        <v>7</v>
      </c>
      <c r="Q162">
        <v>3</v>
      </c>
      <c r="R162">
        <v>1</v>
      </c>
      <c r="T162">
        <v>38</v>
      </c>
      <c r="U162">
        <v>89</v>
      </c>
      <c r="V162">
        <v>5</v>
      </c>
      <c r="W162">
        <v>3</v>
      </c>
      <c r="X162">
        <v>18</v>
      </c>
      <c r="Y162">
        <v>2</v>
      </c>
      <c r="Z162">
        <v>3</v>
      </c>
      <c r="AA162">
        <f t="shared" si="20"/>
        <v>2</v>
      </c>
      <c r="AB162" s="73">
        <f t="shared" si="21"/>
        <v>17.142857142857142</v>
      </c>
      <c r="AC162" s="73">
        <f t="shared" si="22"/>
        <v>25.428571428571427</v>
      </c>
      <c r="AD162" s="73">
        <f t="shared" si="23"/>
        <v>11.857142857142858</v>
      </c>
      <c r="AE162" s="73">
        <f t="shared" si="24"/>
        <v>28.285714285714285</v>
      </c>
      <c r="AF162" s="73">
        <f t="shared" si="25"/>
        <v>28.285714285714285</v>
      </c>
      <c r="AG162" s="73">
        <f t="shared" si="26"/>
        <v>1.8571428571428572</v>
      </c>
      <c r="AH162" s="73">
        <f t="shared" si="27"/>
        <v>6.4285714285714288</v>
      </c>
      <c r="AI162" s="73">
        <f t="shared" si="28"/>
        <v>12.285714285714286</v>
      </c>
      <c r="AJ162" s="73">
        <f t="shared" si="29"/>
        <v>11.428571428571429</v>
      </c>
    </row>
    <row r="163" spans="1:36">
      <c r="A163">
        <v>162</v>
      </c>
      <c r="B163" s="233" t="s">
        <v>1432</v>
      </c>
      <c r="C163" t="s">
        <v>1078</v>
      </c>
      <c r="D163">
        <v>15</v>
      </c>
      <c r="E163">
        <v>155</v>
      </c>
      <c r="F163">
        <v>62</v>
      </c>
      <c r="G163">
        <v>118</v>
      </c>
      <c r="H163">
        <v>273</v>
      </c>
      <c r="I163">
        <v>4</v>
      </c>
      <c r="J163">
        <v>6</v>
      </c>
      <c r="K163">
        <v>1</v>
      </c>
      <c r="L163">
        <v>67</v>
      </c>
      <c r="M163">
        <v>38</v>
      </c>
      <c r="N163">
        <v>37</v>
      </c>
      <c r="O163">
        <v>24</v>
      </c>
      <c r="P163">
        <v>36</v>
      </c>
      <c r="Q163">
        <v>16</v>
      </c>
      <c r="R163">
        <v>8</v>
      </c>
      <c r="T163">
        <v>101</v>
      </c>
      <c r="U163">
        <v>171</v>
      </c>
      <c r="V163">
        <v>8</v>
      </c>
      <c r="W163">
        <v>4</v>
      </c>
      <c r="X163">
        <v>27</v>
      </c>
      <c r="Y163">
        <v>2</v>
      </c>
      <c r="Z163">
        <v>4</v>
      </c>
      <c r="AA163">
        <f t="shared" si="20"/>
        <v>16</v>
      </c>
      <c r="AB163" s="73">
        <f t="shared" si="21"/>
        <v>17.133333333333333</v>
      </c>
      <c r="AC163" s="73">
        <f t="shared" si="22"/>
        <v>15.466666666666667</v>
      </c>
      <c r="AD163" s="73">
        <f t="shared" si="23"/>
        <v>21.266666666666666</v>
      </c>
      <c r="AE163" s="73">
        <f t="shared" si="24"/>
        <v>28.5</v>
      </c>
      <c r="AF163" s="73">
        <f t="shared" si="25"/>
        <v>28.466666666666665</v>
      </c>
      <c r="AG163" s="73">
        <f t="shared" si="26"/>
        <v>2</v>
      </c>
      <c r="AH163" s="73">
        <f t="shared" si="27"/>
        <v>9</v>
      </c>
      <c r="AI163" s="73">
        <f t="shared" si="28"/>
        <v>12.833333333333334</v>
      </c>
      <c r="AJ163" s="73">
        <f t="shared" si="29"/>
        <v>11</v>
      </c>
    </row>
    <row r="164" spans="1:36">
      <c r="A164">
        <v>163</v>
      </c>
      <c r="B164" s="233" t="s">
        <v>1433</v>
      </c>
      <c r="C164" t="s">
        <v>1329</v>
      </c>
      <c r="D164">
        <v>11</v>
      </c>
      <c r="E164">
        <v>96</v>
      </c>
      <c r="F164">
        <v>55</v>
      </c>
      <c r="G164">
        <v>106</v>
      </c>
      <c r="H164">
        <v>202</v>
      </c>
      <c r="I164">
        <v>4</v>
      </c>
      <c r="J164">
        <v>6</v>
      </c>
      <c r="L164">
        <v>19</v>
      </c>
      <c r="M164">
        <v>9</v>
      </c>
      <c r="N164">
        <v>24</v>
      </c>
      <c r="O164">
        <v>15</v>
      </c>
      <c r="P164">
        <v>21</v>
      </c>
      <c r="Q164">
        <v>2</v>
      </c>
      <c r="R164">
        <v>7</v>
      </c>
      <c r="T164">
        <v>66</v>
      </c>
      <c r="U164">
        <v>138</v>
      </c>
      <c r="V164">
        <v>3</v>
      </c>
      <c r="W164">
        <v>7</v>
      </c>
      <c r="X164">
        <v>12</v>
      </c>
      <c r="Y164">
        <v>1</v>
      </c>
      <c r="Z164">
        <v>4</v>
      </c>
      <c r="AA164">
        <f t="shared" si="20"/>
        <v>14</v>
      </c>
      <c r="AB164" s="73">
        <f t="shared" si="21"/>
        <v>17.09090909090909</v>
      </c>
      <c r="AC164" s="73">
        <f t="shared" si="22"/>
        <v>18.727272727272727</v>
      </c>
      <c r="AD164" s="73">
        <f t="shared" si="23"/>
        <v>7.3636363636363633</v>
      </c>
      <c r="AE164" s="73">
        <f t="shared" si="24"/>
        <v>23.59090909090909</v>
      </c>
      <c r="AF164" s="73">
        <f t="shared" si="25"/>
        <v>23.59090909090909</v>
      </c>
      <c r="AG164" s="73">
        <f t="shared" si="26"/>
        <v>2.7272727272727271</v>
      </c>
      <c r="AH164" s="73">
        <f t="shared" si="27"/>
        <v>3.3636363636363638</v>
      </c>
      <c r="AI164" s="73">
        <f t="shared" si="28"/>
        <v>12</v>
      </c>
      <c r="AJ164" s="73">
        <f t="shared" si="29"/>
        <v>11</v>
      </c>
    </row>
    <row r="165" spans="1:36">
      <c r="A165">
        <v>164</v>
      </c>
      <c r="B165" s="233" t="s">
        <v>1434</v>
      </c>
      <c r="C165" t="s">
        <v>1337</v>
      </c>
      <c r="D165">
        <v>12</v>
      </c>
      <c r="E165">
        <v>116</v>
      </c>
      <c r="F165">
        <v>38</v>
      </c>
      <c r="G165">
        <v>107</v>
      </c>
      <c r="H165">
        <v>223</v>
      </c>
      <c r="I165">
        <v>14</v>
      </c>
      <c r="J165">
        <v>13</v>
      </c>
      <c r="L165">
        <v>51</v>
      </c>
      <c r="M165">
        <v>6</v>
      </c>
      <c r="N165">
        <v>41</v>
      </c>
      <c r="O165">
        <v>23</v>
      </c>
      <c r="P165">
        <v>28</v>
      </c>
      <c r="Q165">
        <v>10</v>
      </c>
      <c r="R165">
        <v>9</v>
      </c>
      <c r="T165">
        <v>85</v>
      </c>
      <c r="U165">
        <v>141</v>
      </c>
      <c r="V165">
        <v>1</v>
      </c>
      <c r="W165">
        <v>8</v>
      </c>
      <c r="X165">
        <v>9</v>
      </c>
      <c r="Y165">
        <v>23</v>
      </c>
      <c r="Z165">
        <v>11</v>
      </c>
      <c r="AA165">
        <f t="shared" si="20"/>
        <v>18</v>
      </c>
      <c r="AB165" s="73">
        <f t="shared" si="21"/>
        <v>17.083333333333332</v>
      </c>
      <c r="AC165" s="73">
        <f t="shared" si="22"/>
        <v>11.166666666666666</v>
      </c>
      <c r="AD165" s="73">
        <f t="shared" si="23"/>
        <v>19.75</v>
      </c>
      <c r="AE165" s="73">
        <f t="shared" si="24"/>
        <v>28.791666666666668</v>
      </c>
      <c r="AF165" s="73">
        <f t="shared" si="25"/>
        <v>28.791666666666668</v>
      </c>
      <c r="AG165" s="73">
        <f t="shared" si="26"/>
        <v>8.0833333333333339</v>
      </c>
      <c r="AH165" s="73">
        <f t="shared" si="27"/>
        <v>3.4166666666666665</v>
      </c>
      <c r="AI165" s="73">
        <f t="shared" si="28"/>
        <v>13.541666666666666</v>
      </c>
      <c r="AJ165" s="73">
        <f t="shared" si="29"/>
        <v>14.25</v>
      </c>
    </row>
    <row r="166" spans="1:36">
      <c r="A166">
        <v>165</v>
      </c>
      <c r="B166" s="233" t="s">
        <v>1435</v>
      </c>
      <c r="C166" t="s">
        <v>1342</v>
      </c>
      <c r="D166">
        <v>18</v>
      </c>
      <c r="E166">
        <v>149</v>
      </c>
      <c r="F166">
        <v>42</v>
      </c>
      <c r="G166">
        <v>186</v>
      </c>
      <c r="H166">
        <v>335</v>
      </c>
      <c r="I166">
        <v>7</v>
      </c>
      <c r="J166">
        <v>2</v>
      </c>
      <c r="L166">
        <v>84</v>
      </c>
      <c r="M166">
        <v>25</v>
      </c>
      <c r="N166">
        <v>34</v>
      </c>
      <c r="O166">
        <v>35</v>
      </c>
      <c r="P166">
        <v>36</v>
      </c>
      <c r="Q166">
        <v>18</v>
      </c>
      <c r="R166">
        <v>14</v>
      </c>
      <c r="T166">
        <v>122</v>
      </c>
      <c r="U166">
        <v>211</v>
      </c>
      <c r="V166">
        <v>2</v>
      </c>
      <c r="W166">
        <v>7</v>
      </c>
      <c r="X166">
        <v>22</v>
      </c>
      <c r="Y166">
        <v>3</v>
      </c>
      <c r="Z166">
        <v>6</v>
      </c>
      <c r="AA166">
        <f t="shared" si="20"/>
        <v>28</v>
      </c>
      <c r="AB166" s="73">
        <f t="shared" si="21"/>
        <v>17.055555555555557</v>
      </c>
      <c r="AC166" s="73">
        <f t="shared" si="22"/>
        <v>7.7777777777777777</v>
      </c>
      <c r="AD166" s="73">
        <f t="shared" si="23"/>
        <v>21.777777777777779</v>
      </c>
      <c r="AE166" s="73">
        <f t="shared" si="24"/>
        <v>25.305555555555557</v>
      </c>
      <c r="AF166" s="73">
        <f t="shared" si="25"/>
        <v>25.305555555555557</v>
      </c>
      <c r="AG166" s="73">
        <f t="shared" si="26"/>
        <v>2.4444444444444446</v>
      </c>
      <c r="AH166" s="73">
        <f t="shared" si="27"/>
        <v>4.5</v>
      </c>
      <c r="AI166" s="73">
        <f t="shared" si="28"/>
        <v>13.583333333333334</v>
      </c>
      <c r="AJ166" s="73">
        <f t="shared" si="29"/>
        <v>7.2222222222222223</v>
      </c>
    </row>
    <row r="167" spans="1:36">
      <c r="A167">
        <v>166</v>
      </c>
      <c r="B167" s="233" t="s">
        <v>1436</v>
      </c>
      <c r="C167" t="s">
        <v>1335</v>
      </c>
      <c r="D167">
        <v>2</v>
      </c>
      <c r="E167">
        <v>23</v>
      </c>
      <c r="F167">
        <v>13</v>
      </c>
      <c r="G167">
        <v>15</v>
      </c>
      <c r="H167">
        <v>38</v>
      </c>
      <c r="I167">
        <v>1</v>
      </c>
      <c r="L167">
        <v>5</v>
      </c>
      <c r="M167">
        <v>5</v>
      </c>
      <c r="N167">
        <v>3</v>
      </c>
      <c r="O167">
        <v>3</v>
      </c>
      <c r="P167">
        <v>8</v>
      </c>
      <c r="Q167">
        <v>1</v>
      </c>
      <c r="R167">
        <v>2</v>
      </c>
      <c r="T167">
        <v>10</v>
      </c>
      <c r="U167">
        <v>28</v>
      </c>
      <c r="V167">
        <v>1</v>
      </c>
      <c r="Z167">
        <v>1</v>
      </c>
      <c r="AA167">
        <f t="shared" si="20"/>
        <v>4</v>
      </c>
      <c r="AB167" s="73">
        <f t="shared" si="21"/>
        <v>17</v>
      </c>
      <c r="AC167" s="73">
        <f t="shared" si="22"/>
        <v>24</v>
      </c>
      <c r="AD167" s="73">
        <f t="shared" si="23"/>
        <v>10.5</v>
      </c>
      <c r="AE167" s="73">
        <f t="shared" si="24"/>
        <v>28.25</v>
      </c>
      <c r="AF167" s="73">
        <f t="shared" si="25"/>
        <v>28.25</v>
      </c>
      <c r="AG167" s="73">
        <f t="shared" si="26"/>
        <v>3</v>
      </c>
      <c r="AH167" s="73">
        <f t="shared" si="27"/>
        <v>7</v>
      </c>
      <c r="AI167" s="73">
        <f t="shared" si="28"/>
        <v>12</v>
      </c>
      <c r="AJ167" s="73">
        <f t="shared" si="29"/>
        <v>10</v>
      </c>
    </row>
    <row r="168" spans="1:36">
      <c r="A168">
        <v>167</v>
      </c>
      <c r="B168" s="233" t="s">
        <v>1437</v>
      </c>
      <c r="C168" t="s">
        <v>1081</v>
      </c>
      <c r="D168">
        <v>18</v>
      </c>
      <c r="E168">
        <v>219</v>
      </c>
      <c r="F168">
        <v>93</v>
      </c>
      <c r="G168">
        <v>125</v>
      </c>
      <c r="H168">
        <v>344</v>
      </c>
      <c r="I168">
        <v>5</v>
      </c>
      <c r="J168">
        <v>7</v>
      </c>
      <c r="K168">
        <v>4</v>
      </c>
      <c r="L168">
        <v>48</v>
      </c>
      <c r="M168">
        <v>54</v>
      </c>
      <c r="N168">
        <v>48</v>
      </c>
      <c r="O168">
        <v>22</v>
      </c>
      <c r="P168">
        <v>56</v>
      </c>
      <c r="Q168">
        <v>16</v>
      </c>
      <c r="R168">
        <v>19</v>
      </c>
      <c r="T168">
        <v>89</v>
      </c>
      <c r="U168">
        <v>252</v>
      </c>
      <c r="V168">
        <v>9</v>
      </c>
      <c r="W168">
        <v>6</v>
      </c>
      <c r="X168">
        <v>16</v>
      </c>
      <c r="Y168">
        <v>10</v>
      </c>
      <c r="Z168">
        <v>11</v>
      </c>
      <c r="AA168">
        <f t="shared" si="20"/>
        <v>38</v>
      </c>
      <c r="AB168" s="73">
        <f t="shared" si="21"/>
        <v>17</v>
      </c>
      <c r="AC168" s="73">
        <f t="shared" si="22"/>
        <v>18.555555555555557</v>
      </c>
      <c r="AD168" s="73">
        <f t="shared" si="23"/>
        <v>11.222222222222221</v>
      </c>
      <c r="AE168" s="73">
        <f t="shared" si="24"/>
        <v>25.583333333333332</v>
      </c>
      <c r="AF168" s="73">
        <f t="shared" si="25"/>
        <v>25.472222222222221</v>
      </c>
      <c r="AG168" s="73">
        <f t="shared" si="26"/>
        <v>2.0555555555555554</v>
      </c>
      <c r="AH168" s="73">
        <f t="shared" si="27"/>
        <v>9.5555555555555554</v>
      </c>
      <c r="AI168" s="73">
        <f t="shared" si="28"/>
        <v>11.111111111111111</v>
      </c>
      <c r="AJ168" s="73">
        <f t="shared" si="29"/>
        <v>11.611111111111111</v>
      </c>
    </row>
    <row r="169" spans="1:36">
      <c r="A169">
        <v>168</v>
      </c>
      <c r="B169" s="233" t="s">
        <v>1280</v>
      </c>
      <c r="C169" t="s">
        <v>1331</v>
      </c>
      <c r="D169">
        <v>22</v>
      </c>
      <c r="E169">
        <v>309</v>
      </c>
      <c r="F169">
        <v>90</v>
      </c>
      <c r="G169">
        <v>129</v>
      </c>
      <c r="H169">
        <v>438</v>
      </c>
      <c r="I169">
        <v>36</v>
      </c>
      <c r="J169">
        <v>15</v>
      </c>
      <c r="L169">
        <v>56</v>
      </c>
      <c r="M169">
        <v>21</v>
      </c>
      <c r="N169">
        <v>98</v>
      </c>
      <c r="O169">
        <v>31</v>
      </c>
      <c r="P169">
        <v>69</v>
      </c>
      <c r="Q169">
        <v>13</v>
      </c>
      <c r="R169">
        <v>34</v>
      </c>
      <c r="T169">
        <v>108</v>
      </c>
      <c r="U169">
        <v>325</v>
      </c>
      <c r="V169">
        <v>3</v>
      </c>
      <c r="W169">
        <v>17</v>
      </c>
      <c r="X169">
        <v>7</v>
      </c>
      <c r="Y169">
        <v>47</v>
      </c>
      <c r="Z169">
        <v>16</v>
      </c>
      <c r="AA169">
        <f t="shared" si="20"/>
        <v>68</v>
      </c>
      <c r="AB169" s="73">
        <f t="shared" si="21"/>
        <v>16.818181818181817</v>
      </c>
      <c r="AC169" s="73">
        <f t="shared" si="22"/>
        <v>13.272727272727273</v>
      </c>
      <c r="AD169" s="73">
        <f t="shared" si="23"/>
        <v>9.6363636363636367</v>
      </c>
      <c r="AE169" s="73">
        <f t="shared" si="24"/>
        <v>26.65909090909091</v>
      </c>
      <c r="AF169" s="73">
        <f t="shared" si="25"/>
        <v>26.65909090909091</v>
      </c>
      <c r="AG169" s="73">
        <f t="shared" si="26"/>
        <v>10.5</v>
      </c>
      <c r="AH169" s="73">
        <f t="shared" si="27"/>
        <v>4.2272727272727275</v>
      </c>
      <c r="AI169" s="73">
        <f t="shared" si="28"/>
        <v>11.090909090909092</v>
      </c>
      <c r="AJ169" s="73">
        <f t="shared" si="29"/>
        <v>17.636363636363637</v>
      </c>
    </row>
    <row r="170" spans="1:36">
      <c r="A170">
        <v>169</v>
      </c>
      <c r="B170" s="233" t="s">
        <v>1438</v>
      </c>
      <c r="C170" t="s">
        <v>1342</v>
      </c>
      <c r="D170">
        <v>8</v>
      </c>
      <c r="E170">
        <v>87</v>
      </c>
      <c r="F170">
        <v>17</v>
      </c>
      <c r="G170">
        <v>59</v>
      </c>
      <c r="H170">
        <v>146</v>
      </c>
      <c r="I170">
        <v>1</v>
      </c>
      <c r="L170">
        <v>29</v>
      </c>
      <c r="M170">
        <v>24</v>
      </c>
      <c r="N170">
        <v>14</v>
      </c>
      <c r="O170">
        <v>11</v>
      </c>
      <c r="P170">
        <v>17</v>
      </c>
      <c r="Q170">
        <v>6</v>
      </c>
      <c r="R170">
        <v>6</v>
      </c>
      <c r="T170">
        <v>44</v>
      </c>
      <c r="U170">
        <v>94</v>
      </c>
      <c r="V170">
        <v>2</v>
      </c>
      <c r="X170">
        <v>7</v>
      </c>
      <c r="Y170">
        <v>5</v>
      </c>
      <c r="Z170">
        <v>1</v>
      </c>
      <c r="AA170">
        <f t="shared" si="20"/>
        <v>12</v>
      </c>
      <c r="AB170" s="73">
        <f t="shared" si="21"/>
        <v>16.75</v>
      </c>
      <c r="AC170" s="73">
        <f t="shared" si="22"/>
        <v>7</v>
      </c>
      <c r="AD170" s="73">
        <f t="shared" si="23"/>
        <v>16.625</v>
      </c>
      <c r="AE170" s="73">
        <f t="shared" si="24"/>
        <v>21.3125</v>
      </c>
      <c r="AF170" s="73">
        <f t="shared" si="25"/>
        <v>21.3125</v>
      </c>
      <c r="AG170" s="73">
        <f t="shared" si="26"/>
        <v>0.75</v>
      </c>
      <c r="AH170" s="73">
        <f t="shared" si="27"/>
        <v>9.25</v>
      </c>
      <c r="AI170" s="73">
        <f t="shared" si="28"/>
        <v>11.75</v>
      </c>
      <c r="AJ170" s="73">
        <f t="shared" si="29"/>
        <v>6.125</v>
      </c>
    </row>
    <row r="171" spans="1:36">
      <c r="A171">
        <v>170</v>
      </c>
      <c r="B171" s="233" t="s">
        <v>1439</v>
      </c>
      <c r="C171" t="s">
        <v>1329</v>
      </c>
      <c r="D171">
        <v>15</v>
      </c>
      <c r="E171">
        <v>185</v>
      </c>
      <c r="F171">
        <v>93</v>
      </c>
      <c r="G171">
        <v>104</v>
      </c>
      <c r="H171">
        <v>289</v>
      </c>
      <c r="L171">
        <v>23</v>
      </c>
      <c r="M171">
        <v>59</v>
      </c>
      <c r="N171">
        <v>17</v>
      </c>
      <c r="O171">
        <v>1</v>
      </c>
      <c r="P171">
        <v>47</v>
      </c>
      <c r="Q171">
        <v>5</v>
      </c>
      <c r="R171">
        <v>19</v>
      </c>
      <c r="T171">
        <v>61</v>
      </c>
      <c r="U171">
        <v>226</v>
      </c>
      <c r="V171">
        <v>5</v>
      </c>
      <c r="X171">
        <v>59</v>
      </c>
      <c r="Y171">
        <v>2</v>
      </c>
      <c r="Z171">
        <v>1</v>
      </c>
      <c r="AA171">
        <f t="shared" si="20"/>
        <v>38</v>
      </c>
      <c r="AB171" s="73">
        <f t="shared" si="21"/>
        <v>16.733333333333334</v>
      </c>
      <c r="AC171" s="73">
        <f t="shared" si="22"/>
        <v>22.266666666666666</v>
      </c>
      <c r="AD171" s="73">
        <f t="shared" si="23"/>
        <v>5.1333333333333337</v>
      </c>
      <c r="AE171" s="73">
        <f t="shared" si="24"/>
        <v>23.333333333333332</v>
      </c>
      <c r="AF171" s="73">
        <f t="shared" si="25"/>
        <v>23.333333333333332</v>
      </c>
      <c r="AG171" s="73">
        <f t="shared" si="26"/>
        <v>0</v>
      </c>
      <c r="AH171" s="73">
        <f t="shared" si="27"/>
        <v>10.4</v>
      </c>
      <c r="AI171" s="73">
        <f t="shared" si="28"/>
        <v>7.3</v>
      </c>
      <c r="AJ171" s="73">
        <f t="shared" si="29"/>
        <v>7.0666666666666664</v>
      </c>
    </row>
    <row r="172" spans="1:36">
      <c r="A172">
        <v>171</v>
      </c>
      <c r="B172" s="233" t="s">
        <v>1440</v>
      </c>
      <c r="C172" t="s">
        <v>1340</v>
      </c>
      <c r="D172">
        <v>12</v>
      </c>
      <c r="E172">
        <v>118</v>
      </c>
      <c r="F172">
        <v>56</v>
      </c>
      <c r="G172">
        <v>102</v>
      </c>
      <c r="H172">
        <v>220</v>
      </c>
      <c r="I172">
        <v>2</v>
      </c>
      <c r="J172">
        <v>9</v>
      </c>
      <c r="K172">
        <v>1</v>
      </c>
      <c r="L172">
        <v>59</v>
      </c>
      <c r="M172">
        <v>15</v>
      </c>
      <c r="N172">
        <v>30</v>
      </c>
      <c r="O172">
        <v>21</v>
      </c>
      <c r="P172">
        <v>35</v>
      </c>
      <c r="Q172">
        <v>10</v>
      </c>
      <c r="R172">
        <v>10</v>
      </c>
      <c r="T172">
        <v>73</v>
      </c>
      <c r="U172">
        <v>150</v>
      </c>
      <c r="V172">
        <v>1</v>
      </c>
      <c r="W172">
        <v>6</v>
      </c>
      <c r="X172">
        <v>6</v>
      </c>
      <c r="Z172">
        <v>2</v>
      </c>
      <c r="AA172">
        <f t="shared" si="20"/>
        <v>20</v>
      </c>
      <c r="AB172" s="73">
        <f t="shared" si="21"/>
        <v>16.666666666666668</v>
      </c>
      <c r="AC172" s="73">
        <f t="shared" si="22"/>
        <v>17</v>
      </c>
      <c r="AD172" s="73">
        <f t="shared" si="23"/>
        <v>22.916666666666668</v>
      </c>
      <c r="AE172" s="73">
        <f t="shared" si="24"/>
        <v>30.041666666666668</v>
      </c>
      <c r="AF172" s="73">
        <f t="shared" si="25"/>
        <v>30</v>
      </c>
      <c r="AG172" s="73">
        <f t="shared" si="26"/>
        <v>1.75</v>
      </c>
      <c r="AH172" s="73">
        <f t="shared" si="27"/>
        <v>4.583333333333333</v>
      </c>
      <c r="AI172" s="73">
        <f t="shared" si="28"/>
        <v>12.75</v>
      </c>
      <c r="AJ172" s="73">
        <f t="shared" si="29"/>
        <v>10.833333333333334</v>
      </c>
    </row>
    <row r="173" spans="1:36">
      <c r="A173">
        <v>172</v>
      </c>
      <c r="B173" s="233" t="s">
        <v>1441</v>
      </c>
      <c r="C173" t="s">
        <v>1342</v>
      </c>
      <c r="D173">
        <v>13</v>
      </c>
      <c r="E173">
        <v>76</v>
      </c>
      <c r="F173">
        <v>25</v>
      </c>
      <c r="G173">
        <v>174</v>
      </c>
      <c r="H173">
        <v>250</v>
      </c>
      <c r="I173">
        <v>6</v>
      </c>
      <c r="J173">
        <v>2</v>
      </c>
      <c r="K173">
        <v>3</v>
      </c>
      <c r="L173">
        <v>62</v>
      </c>
      <c r="M173">
        <v>14</v>
      </c>
      <c r="N173">
        <v>21</v>
      </c>
      <c r="O173">
        <v>54</v>
      </c>
      <c r="P173">
        <v>34</v>
      </c>
      <c r="Q173">
        <v>7</v>
      </c>
      <c r="R173">
        <v>17</v>
      </c>
      <c r="T173">
        <v>123</v>
      </c>
      <c r="U173">
        <v>125</v>
      </c>
      <c r="V173">
        <v>1</v>
      </c>
      <c r="W173">
        <v>2</v>
      </c>
      <c r="X173">
        <v>8</v>
      </c>
      <c r="Y173">
        <v>1</v>
      </c>
      <c r="Z173">
        <v>3</v>
      </c>
      <c r="AA173">
        <f t="shared" si="20"/>
        <v>34</v>
      </c>
      <c r="AB173" s="73">
        <f t="shared" si="21"/>
        <v>16.615384615384617</v>
      </c>
      <c r="AC173" s="73">
        <f t="shared" si="22"/>
        <v>5.0769230769230766</v>
      </c>
      <c r="AD173" s="73">
        <f t="shared" si="23"/>
        <v>21.23076923076923</v>
      </c>
      <c r="AE173" s="73">
        <f t="shared" si="24"/>
        <v>24.346153846153847</v>
      </c>
      <c r="AF173" s="73">
        <f t="shared" si="25"/>
        <v>24.23076923076923</v>
      </c>
      <c r="AG173" s="73">
        <f t="shared" si="26"/>
        <v>2.9230769230769229</v>
      </c>
      <c r="AH173" s="73">
        <f t="shared" si="27"/>
        <v>2.2307692307692308</v>
      </c>
      <c r="AI173" s="73">
        <f t="shared" si="28"/>
        <v>19.46153846153846</v>
      </c>
      <c r="AJ173" s="73">
        <f t="shared" si="29"/>
        <v>5.0769230769230766</v>
      </c>
    </row>
    <row r="174" spans="1:36">
      <c r="A174">
        <v>173</v>
      </c>
      <c r="B174" s="233" t="s">
        <v>1442</v>
      </c>
      <c r="C174" t="s">
        <v>1331</v>
      </c>
      <c r="D174">
        <v>20</v>
      </c>
      <c r="E174">
        <v>245</v>
      </c>
      <c r="F174">
        <v>102</v>
      </c>
      <c r="G174">
        <v>121</v>
      </c>
      <c r="H174">
        <v>366</v>
      </c>
      <c r="I174">
        <v>1</v>
      </c>
      <c r="J174">
        <v>5</v>
      </c>
      <c r="L174">
        <v>60</v>
      </c>
      <c r="M174">
        <v>62</v>
      </c>
      <c r="N174">
        <v>43</v>
      </c>
      <c r="O174">
        <v>10</v>
      </c>
      <c r="P174">
        <v>51</v>
      </c>
      <c r="Q174">
        <v>11</v>
      </c>
      <c r="R174">
        <v>17</v>
      </c>
      <c r="T174">
        <v>81</v>
      </c>
      <c r="U174">
        <v>280</v>
      </c>
      <c r="V174">
        <v>4</v>
      </c>
      <c r="W174">
        <v>4</v>
      </c>
      <c r="X174">
        <v>41</v>
      </c>
      <c r="Y174">
        <v>2</v>
      </c>
      <c r="Z174">
        <v>2</v>
      </c>
      <c r="AA174">
        <f t="shared" si="20"/>
        <v>34</v>
      </c>
      <c r="AB174" s="73">
        <f t="shared" si="21"/>
        <v>16.600000000000001</v>
      </c>
      <c r="AC174" s="73">
        <f t="shared" si="22"/>
        <v>18.7</v>
      </c>
      <c r="AD174" s="73">
        <f t="shared" si="23"/>
        <v>13.3</v>
      </c>
      <c r="AE174" s="73">
        <f t="shared" si="24"/>
        <v>25.425000000000001</v>
      </c>
      <c r="AF174" s="73">
        <f t="shared" si="25"/>
        <v>25.425000000000001</v>
      </c>
      <c r="AG174" s="73">
        <f t="shared" si="26"/>
        <v>0.55000000000000004</v>
      </c>
      <c r="AH174" s="73">
        <f t="shared" si="27"/>
        <v>9.75</v>
      </c>
      <c r="AI174" s="73">
        <f t="shared" si="28"/>
        <v>8.9499999999999993</v>
      </c>
      <c r="AJ174" s="73">
        <f t="shared" si="29"/>
        <v>9.9499999999999993</v>
      </c>
    </row>
    <row r="175" spans="1:36">
      <c r="A175">
        <v>174</v>
      </c>
      <c r="B175" s="233" t="s">
        <v>1443</v>
      </c>
      <c r="C175" t="s">
        <v>1337</v>
      </c>
      <c r="D175">
        <v>16</v>
      </c>
      <c r="E175">
        <v>193</v>
      </c>
      <c r="F175">
        <v>105</v>
      </c>
      <c r="G175">
        <v>94</v>
      </c>
      <c r="H175">
        <v>287</v>
      </c>
      <c r="I175">
        <v>2</v>
      </c>
      <c r="J175">
        <v>1</v>
      </c>
      <c r="K175">
        <v>1</v>
      </c>
      <c r="L175">
        <v>27</v>
      </c>
      <c r="M175">
        <v>63</v>
      </c>
      <c r="N175">
        <v>21</v>
      </c>
      <c r="O175">
        <v>9</v>
      </c>
      <c r="P175">
        <v>30</v>
      </c>
      <c r="Q175">
        <v>14</v>
      </c>
      <c r="R175">
        <v>11</v>
      </c>
      <c r="T175">
        <v>110</v>
      </c>
      <c r="U175">
        <v>174</v>
      </c>
      <c r="V175">
        <v>23</v>
      </c>
      <c r="W175">
        <v>1</v>
      </c>
      <c r="X175">
        <v>89</v>
      </c>
      <c r="Y175">
        <v>3</v>
      </c>
      <c r="Z175">
        <v>4</v>
      </c>
      <c r="AA175">
        <f t="shared" si="20"/>
        <v>22</v>
      </c>
      <c r="AB175" s="73">
        <f t="shared" si="21"/>
        <v>16.5625</v>
      </c>
      <c r="AC175" s="73">
        <f t="shared" si="22"/>
        <v>24.875</v>
      </c>
      <c r="AD175" s="73">
        <f t="shared" si="23"/>
        <v>7.0625</v>
      </c>
      <c r="AE175" s="73">
        <f t="shared" si="24"/>
        <v>25.375</v>
      </c>
      <c r="AF175" s="73">
        <f t="shared" si="25"/>
        <v>25.34375</v>
      </c>
      <c r="AG175" s="73">
        <f t="shared" si="26"/>
        <v>0.8125</v>
      </c>
      <c r="AH175" s="73">
        <f t="shared" si="27"/>
        <v>11.75</v>
      </c>
      <c r="AI175" s="73">
        <f t="shared" si="28"/>
        <v>9.28125</v>
      </c>
      <c r="AJ175" s="73">
        <f t="shared" si="29"/>
        <v>9.375</v>
      </c>
    </row>
    <row r="176" spans="1:36">
      <c r="A176">
        <v>175</v>
      </c>
      <c r="B176" s="233" t="s">
        <v>1248</v>
      </c>
      <c r="C176" t="s">
        <v>1089</v>
      </c>
      <c r="D176">
        <v>22</v>
      </c>
      <c r="E176">
        <v>281</v>
      </c>
      <c r="F176">
        <v>108</v>
      </c>
      <c r="G176">
        <v>107</v>
      </c>
      <c r="H176">
        <v>388</v>
      </c>
      <c r="I176">
        <v>3</v>
      </c>
      <c r="J176">
        <v>1</v>
      </c>
      <c r="K176">
        <v>1</v>
      </c>
      <c r="L176">
        <v>38</v>
      </c>
      <c r="M176">
        <v>89</v>
      </c>
      <c r="N176">
        <v>54</v>
      </c>
      <c r="O176">
        <v>12</v>
      </c>
      <c r="P176">
        <v>43</v>
      </c>
      <c r="Q176">
        <v>14</v>
      </c>
      <c r="R176">
        <v>12</v>
      </c>
      <c r="T176">
        <v>90</v>
      </c>
      <c r="U176">
        <v>271</v>
      </c>
      <c r="V176">
        <v>13</v>
      </c>
      <c r="X176">
        <v>60</v>
      </c>
      <c r="Y176">
        <v>4</v>
      </c>
      <c r="Z176">
        <v>8</v>
      </c>
      <c r="AA176">
        <f t="shared" si="20"/>
        <v>24</v>
      </c>
      <c r="AB176" s="73">
        <f t="shared" si="21"/>
        <v>16.545454545454547</v>
      </c>
      <c r="AC176" s="73">
        <f t="shared" si="22"/>
        <v>18.545454545454547</v>
      </c>
      <c r="AD176" s="73">
        <f t="shared" si="23"/>
        <v>7.5454545454545459</v>
      </c>
      <c r="AE176" s="73">
        <f t="shared" si="24"/>
        <v>22.318181818181817</v>
      </c>
      <c r="AF176" s="73">
        <f t="shared" si="25"/>
        <v>22.295454545454547</v>
      </c>
      <c r="AG176" s="73">
        <f t="shared" si="26"/>
        <v>0.86363636363636365</v>
      </c>
      <c r="AH176" s="73">
        <f t="shared" si="27"/>
        <v>13.5</v>
      </c>
      <c r="AI176" s="73">
        <f t="shared" si="28"/>
        <v>9.3636363636363633</v>
      </c>
      <c r="AJ176" s="73">
        <f t="shared" si="29"/>
        <v>11.454545454545455</v>
      </c>
    </row>
    <row r="177" spans="1:36">
      <c r="A177">
        <v>176</v>
      </c>
      <c r="B177" s="233" t="s">
        <v>1278</v>
      </c>
      <c r="C177" t="s">
        <v>1326</v>
      </c>
      <c r="D177">
        <v>22</v>
      </c>
      <c r="E177">
        <v>244</v>
      </c>
      <c r="F177">
        <v>147</v>
      </c>
      <c r="G177">
        <v>154</v>
      </c>
      <c r="H177">
        <v>398</v>
      </c>
      <c r="J177">
        <v>1</v>
      </c>
      <c r="L177">
        <v>61</v>
      </c>
      <c r="M177">
        <v>70</v>
      </c>
      <c r="N177">
        <v>22</v>
      </c>
      <c r="O177">
        <v>11</v>
      </c>
      <c r="P177">
        <v>49</v>
      </c>
      <c r="Q177">
        <v>13</v>
      </c>
      <c r="R177">
        <v>17</v>
      </c>
      <c r="T177">
        <v>97</v>
      </c>
      <c r="U177">
        <v>293</v>
      </c>
      <c r="V177">
        <v>15</v>
      </c>
      <c r="X177">
        <v>41</v>
      </c>
      <c r="Y177">
        <v>3</v>
      </c>
      <c r="Z177">
        <v>2</v>
      </c>
      <c r="AA177">
        <f t="shared" si="20"/>
        <v>34</v>
      </c>
      <c r="AB177" s="73">
        <f t="shared" si="21"/>
        <v>16.545454545454547</v>
      </c>
      <c r="AC177" s="73">
        <f t="shared" si="22"/>
        <v>25.181818181818183</v>
      </c>
      <c r="AD177" s="73">
        <f t="shared" si="23"/>
        <v>12.318181818181818</v>
      </c>
      <c r="AE177" s="73">
        <f t="shared" si="24"/>
        <v>27.818181818181817</v>
      </c>
      <c r="AF177" s="73">
        <f t="shared" si="25"/>
        <v>27.818181818181817</v>
      </c>
      <c r="AG177" s="73">
        <f t="shared" si="26"/>
        <v>4.5454545454545456E-2</v>
      </c>
      <c r="AH177" s="73">
        <f t="shared" si="27"/>
        <v>9</v>
      </c>
      <c r="AI177" s="73">
        <f t="shared" si="28"/>
        <v>9</v>
      </c>
      <c r="AJ177" s="73">
        <f t="shared" si="29"/>
        <v>8.1363636363636367</v>
      </c>
    </row>
    <row r="178" spans="1:36">
      <c r="A178">
        <v>177</v>
      </c>
      <c r="B178" s="233" t="s">
        <v>1444</v>
      </c>
      <c r="C178" t="s">
        <v>1336</v>
      </c>
      <c r="D178">
        <v>16</v>
      </c>
      <c r="E178">
        <v>160</v>
      </c>
      <c r="F178">
        <v>57</v>
      </c>
      <c r="G178">
        <v>124</v>
      </c>
      <c r="H178">
        <v>284</v>
      </c>
      <c r="I178">
        <v>7</v>
      </c>
      <c r="J178">
        <v>6</v>
      </c>
      <c r="K178">
        <v>14</v>
      </c>
      <c r="L178">
        <v>50</v>
      </c>
      <c r="M178">
        <v>29</v>
      </c>
      <c r="N178">
        <v>47</v>
      </c>
      <c r="O178">
        <v>34</v>
      </c>
      <c r="P178">
        <v>34</v>
      </c>
      <c r="Q178">
        <v>12</v>
      </c>
      <c r="R178">
        <v>10</v>
      </c>
      <c r="T178">
        <v>103</v>
      </c>
      <c r="U178">
        <v>187</v>
      </c>
      <c r="V178">
        <v>6</v>
      </c>
      <c r="W178">
        <v>10</v>
      </c>
      <c r="X178">
        <v>14</v>
      </c>
      <c r="Y178">
        <v>9</v>
      </c>
      <c r="Z178">
        <v>13</v>
      </c>
      <c r="AA178">
        <f t="shared" si="20"/>
        <v>20</v>
      </c>
      <c r="AB178" s="73">
        <f t="shared" si="21"/>
        <v>16.5</v>
      </c>
      <c r="AC178" s="73">
        <f t="shared" si="22"/>
        <v>13</v>
      </c>
      <c r="AD178" s="73">
        <f t="shared" si="23"/>
        <v>14.375</v>
      </c>
      <c r="AE178" s="73">
        <f t="shared" si="24"/>
        <v>24.5</v>
      </c>
      <c r="AF178" s="73">
        <f t="shared" si="25"/>
        <v>24.0625</v>
      </c>
      <c r="AG178" s="73">
        <f t="shared" si="26"/>
        <v>3</v>
      </c>
      <c r="AH178" s="73">
        <f t="shared" si="27"/>
        <v>7.125</v>
      </c>
      <c r="AI178" s="73">
        <f t="shared" si="28"/>
        <v>14</v>
      </c>
      <c r="AJ178" s="73">
        <f t="shared" si="29"/>
        <v>12</v>
      </c>
    </row>
    <row r="179" spans="1:36">
      <c r="A179">
        <v>178</v>
      </c>
      <c r="B179" s="233" t="s">
        <v>1445</v>
      </c>
      <c r="C179" t="s">
        <v>1328</v>
      </c>
      <c r="D179">
        <v>13</v>
      </c>
      <c r="E179">
        <v>121</v>
      </c>
      <c r="F179">
        <v>54</v>
      </c>
      <c r="G179">
        <v>119</v>
      </c>
      <c r="H179">
        <v>240</v>
      </c>
      <c r="I179">
        <v>10</v>
      </c>
      <c r="J179">
        <v>8</v>
      </c>
      <c r="K179">
        <v>21</v>
      </c>
      <c r="L179">
        <v>24</v>
      </c>
      <c r="M179">
        <v>8</v>
      </c>
      <c r="N179">
        <v>41</v>
      </c>
      <c r="O179">
        <v>17</v>
      </c>
      <c r="P179">
        <v>36</v>
      </c>
      <c r="Q179">
        <v>10</v>
      </c>
      <c r="R179">
        <v>13</v>
      </c>
      <c r="T179">
        <v>95</v>
      </c>
      <c r="U179">
        <v>149</v>
      </c>
      <c r="V179">
        <v>4</v>
      </c>
      <c r="W179">
        <v>7</v>
      </c>
      <c r="X179">
        <v>15</v>
      </c>
      <c r="Y179">
        <v>3</v>
      </c>
      <c r="Z179">
        <v>9</v>
      </c>
      <c r="AA179">
        <f t="shared" si="20"/>
        <v>26</v>
      </c>
      <c r="AB179" s="73">
        <f t="shared" si="21"/>
        <v>16.46153846153846</v>
      </c>
      <c r="AC179" s="73">
        <f t="shared" si="22"/>
        <v>14.615384615384615</v>
      </c>
      <c r="AD179" s="73">
        <f t="shared" si="23"/>
        <v>7.2307692307692308</v>
      </c>
      <c r="AE179" s="73">
        <f t="shared" si="24"/>
        <v>23.576923076923077</v>
      </c>
      <c r="AF179" s="73">
        <f t="shared" si="25"/>
        <v>22.76923076923077</v>
      </c>
      <c r="AG179" s="73">
        <f t="shared" si="26"/>
        <v>5.2307692307692308</v>
      </c>
      <c r="AH179" s="73">
        <f t="shared" si="27"/>
        <v>3</v>
      </c>
      <c r="AI179" s="73">
        <f t="shared" si="28"/>
        <v>11.153846153846153</v>
      </c>
      <c r="AJ179" s="73">
        <f t="shared" si="29"/>
        <v>13.153846153846153</v>
      </c>
    </row>
    <row r="180" spans="1:36">
      <c r="A180">
        <v>179</v>
      </c>
      <c r="B180" s="233" t="s">
        <v>1446</v>
      </c>
      <c r="C180" t="s">
        <v>1330</v>
      </c>
      <c r="D180">
        <v>20</v>
      </c>
      <c r="E180">
        <v>184</v>
      </c>
      <c r="F180">
        <v>81</v>
      </c>
      <c r="G180">
        <v>181</v>
      </c>
      <c r="H180">
        <v>365</v>
      </c>
      <c r="I180">
        <v>16</v>
      </c>
      <c r="J180">
        <v>14</v>
      </c>
      <c r="L180">
        <v>71</v>
      </c>
      <c r="M180">
        <v>17</v>
      </c>
      <c r="N180">
        <v>60</v>
      </c>
      <c r="O180">
        <v>42</v>
      </c>
      <c r="P180">
        <v>52</v>
      </c>
      <c r="Q180">
        <v>13</v>
      </c>
      <c r="R180">
        <v>18</v>
      </c>
      <c r="T180">
        <v>133</v>
      </c>
      <c r="U180">
        <v>236</v>
      </c>
      <c r="V180">
        <v>7</v>
      </c>
      <c r="W180">
        <v>12</v>
      </c>
      <c r="X180">
        <v>19</v>
      </c>
      <c r="Y180">
        <v>1</v>
      </c>
      <c r="Z180">
        <v>15</v>
      </c>
      <c r="AA180">
        <f t="shared" si="20"/>
        <v>36</v>
      </c>
      <c r="AB180" s="73">
        <f t="shared" si="21"/>
        <v>16.45</v>
      </c>
      <c r="AC180" s="73">
        <f t="shared" si="22"/>
        <v>14.4</v>
      </c>
      <c r="AD180" s="73">
        <f t="shared" si="23"/>
        <v>15.95</v>
      </c>
      <c r="AE180" s="73">
        <f t="shared" si="24"/>
        <v>27.05</v>
      </c>
      <c r="AF180" s="73">
        <f t="shared" si="25"/>
        <v>27.05</v>
      </c>
      <c r="AG180" s="73">
        <f t="shared" si="26"/>
        <v>5.5</v>
      </c>
      <c r="AH180" s="73">
        <f t="shared" si="27"/>
        <v>3.75</v>
      </c>
      <c r="AI180" s="73">
        <f t="shared" si="28"/>
        <v>13.625</v>
      </c>
      <c r="AJ180" s="73">
        <f t="shared" si="29"/>
        <v>12.85</v>
      </c>
    </row>
    <row r="181" spans="1:36">
      <c r="A181">
        <v>180</v>
      </c>
      <c r="B181" s="233" t="s">
        <v>1291</v>
      </c>
      <c r="C181" t="s">
        <v>1326</v>
      </c>
      <c r="D181">
        <v>22</v>
      </c>
      <c r="E181">
        <v>244</v>
      </c>
      <c r="F181">
        <v>91</v>
      </c>
      <c r="G181">
        <v>157</v>
      </c>
      <c r="H181">
        <v>401</v>
      </c>
      <c r="I181">
        <v>36</v>
      </c>
      <c r="J181">
        <v>21</v>
      </c>
      <c r="L181">
        <v>66</v>
      </c>
      <c r="M181">
        <v>16</v>
      </c>
      <c r="N181">
        <v>86</v>
      </c>
      <c r="O181">
        <v>39</v>
      </c>
      <c r="P181">
        <v>71</v>
      </c>
      <c r="Q181">
        <v>36</v>
      </c>
      <c r="R181">
        <v>20</v>
      </c>
      <c r="T181">
        <v>147</v>
      </c>
      <c r="U181">
        <v>262</v>
      </c>
      <c r="V181">
        <v>12</v>
      </c>
      <c r="W181">
        <v>33</v>
      </c>
      <c r="X181">
        <v>18</v>
      </c>
      <c r="Y181">
        <v>17</v>
      </c>
      <c r="Z181">
        <v>14</v>
      </c>
      <c r="AA181">
        <f t="shared" si="20"/>
        <v>40</v>
      </c>
      <c r="AB181" s="73">
        <f t="shared" si="21"/>
        <v>16.40909090909091</v>
      </c>
      <c r="AC181" s="73">
        <f t="shared" si="22"/>
        <v>14.727272727272727</v>
      </c>
      <c r="AD181" s="73">
        <f t="shared" si="23"/>
        <v>13.181818181818182</v>
      </c>
      <c r="AE181" s="73">
        <f t="shared" si="24"/>
        <v>28.454545454545453</v>
      </c>
      <c r="AF181" s="73">
        <f t="shared" si="25"/>
        <v>28.454545454545453</v>
      </c>
      <c r="AG181" s="73">
        <f t="shared" si="26"/>
        <v>10.772727272727273</v>
      </c>
      <c r="AH181" s="73">
        <f t="shared" si="27"/>
        <v>4.2727272727272725</v>
      </c>
      <c r="AI181" s="73">
        <f t="shared" si="28"/>
        <v>12.613636363636363</v>
      </c>
      <c r="AJ181" s="73">
        <f t="shared" si="29"/>
        <v>17.318181818181817</v>
      </c>
    </row>
    <row r="182" spans="1:36">
      <c r="A182">
        <v>181</v>
      </c>
      <c r="B182" s="233" t="s">
        <v>1447</v>
      </c>
      <c r="C182" t="s">
        <v>1081</v>
      </c>
      <c r="D182">
        <v>19</v>
      </c>
      <c r="E182">
        <v>210</v>
      </c>
      <c r="F182">
        <v>114</v>
      </c>
      <c r="G182">
        <v>123</v>
      </c>
      <c r="H182">
        <v>333</v>
      </c>
      <c r="J182">
        <v>1</v>
      </c>
      <c r="L182">
        <v>45</v>
      </c>
      <c r="M182">
        <v>58</v>
      </c>
      <c r="N182">
        <v>31</v>
      </c>
      <c r="O182">
        <v>8</v>
      </c>
      <c r="P182">
        <v>41</v>
      </c>
      <c r="Q182">
        <v>10</v>
      </c>
      <c r="R182">
        <v>11</v>
      </c>
      <c r="T182">
        <v>71</v>
      </c>
      <c r="U182">
        <v>259</v>
      </c>
      <c r="V182">
        <v>7</v>
      </c>
      <c r="W182">
        <v>1</v>
      </c>
      <c r="X182">
        <v>56</v>
      </c>
      <c r="Y182">
        <v>13</v>
      </c>
      <c r="Z182">
        <v>1</v>
      </c>
      <c r="AA182">
        <f t="shared" si="20"/>
        <v>22</v>
      </c>
      <c r="AB182" s="73">
        <f t="shared" si="21"/>
        <v>16.368421052631579</v>
      </c>
      <c r="AC182" s="73">
        <f t="shared" si="22"/>
        <v>22.842105263157894</v>
      </c>
      <c r="AD182" s="73">
        <f t="shared" si="23"/>
        <v>10.684210526315789</v>
      </c>
      <c r="AE182" s="73">
        <f t="shared" si="24"/>
        <v>25.55263157894737</v>
      </c>
      <c r="AF182" s="73">
        <f t="shared" si="25"/>
        <v>25.55263157894737</v>
      </c>
      <c r="AG182" s="73">
        <f t="shared" si="26"/>
        <v>5.2631578947368418E-2</v>
      </c>
      <c r="AH182" s="73">
        <f t="shared" si="27"/>
        <v>9.6315789473684212</v>
      </c>
      <c r="AI182" s="73">
        <f t="shared" si="28"/>
        <v>8.8684210526315788</v>
      </c>
      <c r="AJ182" s="73">
        <f t="shared" si="29"/>
        <v>9.7368421052631575</v>
      </c>
    </row>
    <row r="183" spans="1:36">
      <c r="A183">
        <v>182</v>
      </c>
      <c r="B183" s="233" t="s">
        <v>1448</v>
      </c>
      <c r="C183" t="s">
        <v>1342</v>
      </c>
      <c r="D183">
        <v>15</v>
      </c>
      <c r="E183">
        <v>128</v>
      </c>
      <c r="F183">
        <v>47</v>
      </c>
      <c r="G183">
        <v>131</v>
      </c>
      <c r="H183">
        <v>259</v>
      </c>
      <c r="I183">
        <v>13</v>
      </c>
      <c r="J183">
        <v>6</v>
      </c>
      <c r="L183">
        <v>39</v>
      </c>
      <c r="M183">
        <v>12</v>
      </c>
      <c r="N183">
        <v>45</v>
      </c>
      <c r="O183">
        <v>18</v>
      </c>
      <c r="P183">
        <v>30</v>
      </c>
      <c r="Q183">
        <v>11</v>
      </c>
      <c r="R183">
        <v>7</v>
      </c>
      <c r="T183">
        <v>97</v>
      </c>
      <c r="U183">
        <v>169</v>
      </c>
      <c r="V183">
        <v>2</v>
      </c>
      <c r="W183">
        <v>7</v>
      </c>
      <c r="X183">
        <v>12</v>
      </c>
      <c r="Y183">
        <v>7</v>
      </c>
      <c r="Z183">
        <v>12</v>
      </c>
      <c r="AA183">
        <f t="shared" si="20"/>
        <v>14</v>
      </c>
      <c r="AB183" s="73">
        <f t="shared" si="21"/>
        <v>16.333333333333332</v>
      </c>
      <c r="AC183" s="73">
        <f t="shared" si="22"/>
        <v>11.6</v>
      </c>
      <c r="AD183" s="73">
        <f t="shared" si="23"/>
        <v>12.066666666666666</v>
      </c>
      <c r="AE183" s="73">
        <f t="shared" si="24"/>
        <v>23.266666666666666</v>
      </c>
      <c r="AF183" s="73">
        <f t="shared" si="25"/>
        <v>23.266666666666666</v>
      </c>
      <c r="AG183" s="73">
        <f t="shared" si="26"/>
        <v>5.6</v>
      </c>
      <c r="AH183" s="73">
        <f t="shared" si="27"/>
        <v>4.4666666666666668</v>
      </c>
      <c r="AI183" s="73">
        <f t="shared" si="28"/>
        <v>11.3</v>
      </c>
      <c r="AJ183" s="73">
        <f t="shared" si="29"/>
        <v>12.933333333333334</v>
      </c>
    </row>
    <row r="184" spans="1:36">
      <c r="A184">
        <v>183</v>
      </c>
      <c r="B184" s="233" t="s">
        <v>1449</v>
      </c>
      <c r="C184" t="s">
        <v>1342</v>
      </c>
      <c r="D184">
        <v>3</v>
      </c>
      <c r="E184">
        <v>21</v>
      </c>
      <c r="F184">
        <v>6</v>
      </c>
      <c r="G184">
        <v>30</v>
      </c>
      <c r="H184">
        <v>51</v>
      </c>
      <c r="I184">
        <v>1</v>
      </c>
      <c r="K184">
        <v>1</v>
      </c>
      <c r="L184">
        <v>16</v>
      </c>
      <c r="M184">
        <v>6</v>
      </c>
      <c r="N184">
        <v>2</v>
      </c>
      <c r="O184">
        <v>7</v>
      </c>
      <c r="P184">
        <v>7</v>
      </c>
      <c r="Q184">
        <v>2</v>
      </c>
      <c r="R184">
        <v>1</v>
      </c>
      <c r="T184">
        <v>19</v>
      </c>
      <c r="U184">
        <v>29</v>
      </c>
      <c r="W184">
        <v>1</v>
      </c>
      <c r="X184">
        <v>2</v>
      </c>
      <c r="Z184">
        <v>1</v>
      </c>
      <c r="AA184">
        <f t="shared" si="20"/>
        <v>2</v>
      </c>
      <c r="AB184" s="73">
        <f t="shared" si="21"/>
        <v>16.333333333333332</v>
      </c>
      <c r="AC184" s="73">
        <f t="shared" si="22"/>
        <v>7.333333333333333</v>
      </c>
      <c r="AD184" s="73">
        <f t="shared" si="23"/>
        <v>26</v>
      </c>
      <c r="AE184" s="73">
        <f t="shared" si="24"/>
        <v>26.333333333333332</v>
      </c>
      <c r="AF184" s="73">
        <f t="shared" si="25"/>
        <v>26.166666666666668</v>
      </c>
      <c r="AG184" s="73">
        <f t="shared" si="26"/>
        <v>2</v>
      </c>
      <c r="AH184" s="73">
        <f t="shared" si="27"/>
        <v>6</v>
      </c>
      <c r="AI184" s="73">
        <f t="shared" si="28"/>
        <v>14.833333333333334</v>
      </c>
      <c r="AJ184" s="73">
        <f t="shared" si="29"/>
        <v>4</v>
      </c>
    </row>
    <row r="185" spans="1:36">
      <c r="A185">
        <v>184</v>
      </c>
      <c r="B185" s="233" t="s">
        <v>1450</v>
      </c>
      <c r="C185" t="s">
        <v>1333</v>
      </c>
      <c r="D185">
        <v>21</v>
      </c>
      <c r="E185">
        <v>239</v>
      </c>
      <c r="F185">
        <v>88</v>
      </c>
      <c r="G185">
        <v>132</v>
      </c>
      <c r="H185">
        <v>371</v>
      </c>
      <c r="I185">
        <v>1</v>
      </c>
      <c r="J185">
        <v>1</v>
      </c>
      <c r="K185">
        <v>2</v>
      </c>
      <c r="L185">
        <v>45</v>
      </c>
      <c r="M185">
        <v>81</v>
      </c>
      <c r="N185">
        <v>29</v>
      </c>
      <c r="O185">
        <v>16</v>
      </c>
      <c r="P185">
        <v>45</v>
      </c>
      <c r="Q185">
        <v>15</v>
      </c>
      <c r="R185">
        <v>14</v>
      </c>
      <c r="T185">
        <v>78</v>
      </c>
      <c r="U185">
        <v>257</v>
      </c>
      <c r="V185">
        <v>2</v>
      </c>
      <c r="X185">
        <v>58</v>
      </c>
      <c r="Y185">
        <v>5</v>
      </c>
      <c r="Z185">
        <v>2</v>
      </c>
      <c r="AA185">
        <f t="shared" si="20"/>
        <v>28</v>
      </c>
      <c r="AB185" s="73">
        <f t="shared" si="21"/>
        <v>16.333333333333332</v>
      </c>
      <c r="AC185" s="73">
        <f t="shared" si="22"/>
        <v>15.428571428571429</v>
      </c>
      <c r="AD185" s="73">
        <f t="shared" si="23"/>
        <v>9.3809523809523814</v>
      </c>
      <c r="AE185" s="73">
        <f t="shared" si="24"/>
        <v>21.452380952380953</v>
      </c>
      <c r="AF185" s="73">
        <f t="shared" si="25"/>
        <v>21.404761904761905</v>
      </c>
      <c r="AG185" s="73">
        <f t="shared" si="26"/>
        <v>0.33333333333333331</v>
      </c>
      <c r="AH185" s="73">
        <f t="shared" si="27"/>
        <v>11.619047619047619</v>
      </c>
      <c r="AI185" s="73">
        <f t="shared" si="28"/>
        <v>9.7857142857142865</v>
      </c>
      <c r="AJ185" s="73">
        <f t="shared" si="29"/>
        <v>7.0952380952380949</v>
      </c>
    </row>
    <row r="186" spans="1:36">
      <c r="A186">
        <v>185</v>
      </c>
      <c r="B186" s="233" t="s">
        <v>1451</v>
      </c>
      <c r="C186" t="s">
        <v>1095</v>
      </c>
      <c r="D186">
        <v>12</v>
      </c>
      <c r="E186">
        <v>110</v>
      </c>
      <c r="F186">
        <v>51</v>
      </c>
      <c r="G186">
        <v>91</v>
      </c>
      <c r="H186">
        <v>201</v>
      </c>
      <c r="I186">
        <v>12</v>
      </c>
      <c r="J186">
        <v>9</v>
      </c>
      <c r="L186">
        <v>27</v>
      </c>
      <c r="M186">
        <v>6</v>
      </c>
      <c r="N186">
        <v>20</v>
      </c>
      <c r="O186">
        <v>11</v>
      </c>
      <c r="P186">
        <v>15</v>
      </c>
      <c r="Q186">
        <v>25</v>
      </c>
      <c r="R186">
        <v>3</v>
      </c>
      <c r="T186">
        <v>85</v>
      </c>
      <c r="U186">
        <v>121</v>
      </c>
      <c r="V186">
        <v>8</v>
      </c>
      <c r="W186">
        <v>8</v>
      </c>
      <c r="X186">
        <v>13</v>
      </c>
      <c r="Y186">
        <v>6</v>
      </c>
      <c r="Z186">
        <v>2</v>
      </c>
      <c r="AA186">
        <f t="shared" si="20"/>
        <v>6</v>
      </c>
      <c r="AB186" s="73">
        <f t="shared" si="21"/>
        <v>16.25</v>
      </c>
      <c r="AC186" s="73">
        <f t="shared" si="22"/>
        <v>16.5</v>
      </c>
      <c r="AD186" s="73">
        <f t="shared" si="23"/>
        <v>10.75</v>
      </c>
      <c r="AE186" s="73">
        <f t="shared" si="24"/>
        <v>25.375</v>
      </c>
      <c r="AF186" s="73">
        <f t="shared" si="25"/>
        <v>25.375</v>
      </c>
      <c r="AG186" s="73">
        <f t="shared" si="26"/>
        <v>6.75</v>
      </c>
      <c r="AH186" s="73">
        <f t="shared" si="27"/>
        <v>2.6666666666666665</v>
      </c>
      <c r="AI186" s="73">
        <f t="shared" si="28"/>
        <v>10.625</v>
      </c>
      <c r="AJ186" s="73">
        <f t="shared" si="29"/>
        <v>10.75</v>
      </c>
    </row>
    <row r="187" spans="1:36">
      <c r="A187">
        <v>186</v>
      </c>
      <c r="B187" s="233" t="s">
        <v>1452</v>
      </c>
      <c r="C187" t="s">
        <v>1337</v>
      </c>
      <c r="D187">
        <v>8</v>
      </c>
      <c r="E187">
        <v>57</v>
      </c>
      <c r="F187">
        <v>28</v>
      </c>
      <c r="G187">
        <v>89</v>
      </c>
      <c r="H187">
        <v>146</v>
      </c>
      <c r="I187">
        <v>5</v>
      </c>
      <c r="J187">
        <v>3</v>
      </c>
      <c r="L187">
        <v>26</v>
      </c>
      <c r="M187">
        <v>5</v>
      </c>
      <c r="N187">
        <v>21</v>
      </c>
      <c r="O187">
        <v>25</v>
      </c>
      <c r="P187">
        <v>20</v>
      </c>
      <c r="Q187">
        <v>5</v>
      </c>
      <c r="R187">
        <v>8</v>
      </c>
      <c r="T187">
        <v>74</v>
      </c>
      <c r="U187">
        <v>73</v>
      </c>
      <c r="W187">
        <v>3</v>
      </c>
      <c r="X187">
        <v>6</v>
      </c>
      <c r="Z187">
        <v>3</v>
      </c>
      <c r="AA187">
        <f t="shared" si="20"/>
        <v>16</v>
      </c>
      <c r="AB187" s="73">
        <f t="shared" si="21"/>
        <v>16.25</v>
      </c>
      <c r="AC187" s="73">
        <f t="shared" si="22"/>
        <v>12</v>
      </c>
      <c r="AD187" s="73">
        <f t="shared" si="23"/>
        <v>14.25</v>
      </c>
      <c r="AE187" s="73">
        <f t="shared" si="24"/>
        <v>24.3125</v>
      </c>
      <c r="AF187" s="73">
        <f t="shared" si="25"/>
        <v>24.3125</v>
      </c>
      <c r="AG187" s="73">
        <f t="shared" si="26"/>
        <v>4.125</v>
      </c>
      <c r="AH187" s="73">
        <f t="shared" si="27"/>
        <v>2.5</v>
      </c>
      <c r="AI187" s="73">
        <f t="shared" si="28"/>
        <v>16.5</v>
      </c>
      <c r="AJ187" s="73">
        <f t="shared" si="29"/>
        <v>10.625</v>
      </c>
    </row>
    <row r="188" spans="1:36">
      <c r="A188">
        <v>187</v>
      </c>
      <c r="B188" s="233" t="s">
        <v>1453</v>
      </c>
      <c r="C188" t="s">
        <v>1329</v>
      </c>
      <c r="D188">
        <v>20</v>
      </c>
      <c r="E188">
        <v>181</v>
      </c>
      <c r="F188">
        <v>106</v>
      </c>
      <c r="G188">
        <v>172</v>
      </c>
      <c r="H188">
        <v>353</v>
      </c>
      <c r="J188">
        <v>1</v>
      </c>
      <c r="L188">
        <v>35</v>
      </c>
      <c r="M188">
        <v>69</v>
      </c>
      <c r="N188">
        <v>18</v>
      </c>
      <c r="O188">
        <v>11</v>
      </c>
      <c r="P188">
        <v>42</v>
      </c>
      <c r="Q188">
        <v>9</v>
      </c>
      <c r="R188">
        <v>14</v>
      </c>
      <c r="T188">
        <v>92</v>
      </c>
      <c r="U188">
        <v>264</v>
      </c>
      <c r="V188">
        <v>5</v>
      </c>
      <c r="W188">
        <v>1</v>
      </c>
      <c r="X188">
        <v>49</v>
      </c>
      <c r="Y188">
        <v>2</v>
      </c>
      <c r="Z188">
        <v>5</v>
      </c>
      <c r="AA188">
        <f t="shared" si="20"/>
        <v>28</v>
      </c>
      <c r="AB188" s="73">
        <f t="shared" si="21"/>
        <v>16.25</v>
      </c>
      <c r="AC188" s="73">
        <f t="shared" si="22"/>
        <v>19.8</v>
      </c>
      <c r="AD188" s="73">
        <f t="shared" si="23"/>
        <v>7.35</v>
      </c>
      <c r="AE188" s="73">
        <f t="shared" si="24"/>
        <v>22.425000000000001</v>
      </c>
      <c r="AF188" s="73">
        <f t="shared" si="25"/>
        <v>22.425000000000001</v>
      </c>
      <c r="AG188" s="73">
        <f t="shared" si="26"/>
        <v>0.05</v>
      </c>
      <c r="AH188" s="73">
        <f t="shared" si="27"/>
        <v>9.85</v>
      </c>
      <c r="AI188" s="73">
        <f t="shared" si="28"/>
        <v>9.0749999999999993</v>
      </c>
      <c r="AJ188" s="73">
        <f t="shared" si="29"/>
        <v>6.6</v>
      </c>
    </row>
    <row r="189" spans="1:36">
      <c r="A189">
        <v>188</v>
      </c>
      <c r="B189" s="233" t="s">
        <v>1454</v>
      </c>
      <c r="C189" t="s">
        <v>1338</v>
      </c>
      <c r="D189">
        <v>15</v>
      </c>
      <c r="E189">
        <v>151</v>
      </c>
      <c r="F189">
        <v>65</v>
      </c>
      <c r="G189">
        <v>104</v>
      </c>
      <c r="H189">
        <v>255</v>
      </c>
      <c r="I189">
        <v>9</v>
      </c>
      <c r="J189">
        <v>5</v>
      </c>
      <c r="L189">
        <v>60</v>
      </c>
      <c r="M189">
        <v>30</v>
      </c>
      <c r="N189">
        <v>48</v>
      </c>
      <c r="O189">
        <v>20</v>
      </c>
      <c r="P189">
        <v>31</v>
      </c>
      <c r="Q189">
        <v>12</v>
      </c>
      <c r="R189">
        <v>6</v>
      </c>
      <c r="T189">
        <v>62</v>
      </c>
      <c r="U189">
        <v>196</v>
      </c>
      <c r="V189">
        <v>1</v>
      </c>
      <c r="W189">
        <v>2</v>
      </c>
      <c r="X189">
        <v>9</v>
      </c>
      <c r="Y189">
        <v>8</v>
      </c>
      <c r="Z189">
        <v>3</v>
      </c>
      <c r="AA189">
        <f t="shared" si="20"/>
        <v>12</v>
      </c>
      <c r="AB189" s="73">
        <f t="shared" si="21"/>
        <v>16.2</v>
      </c>
      <c r="AC189" s="73">
        <f t="shared" si="22"/>
        <v>16.533333333333335</v>
      </c>
      <c r="AD189" s="73">
        <f t="shared" si="23"/>
        <v>19.2</v>
      </c>
      <c r="AE189" s="73">
        <f t="shared" si="24"/>
        <v>28.333333333333332</v>
      </c>
      <c r="AF189" s="73">
        <f t="shared" si="25"/>
        <v>28.333333333333332</v>
      </c>
      <c r="AG189" s="73">
        <f t="shared" si="26"/>
        <v>3.9333333333333331</v>
      </c>
      <c r="AH189" s="73">
        <f t="shared" si="27"/>
        <v>8.4</v>
      </c>
      <c r="AI189" s="73">
        <f t="shared" si="28"/>
        <v>11.7</v>
      </c>
      <c r="AJ189" s="73">
        <f t="shared" si="29"/>
        <v>14.333333333333334</v>
      </c>
    </row>
    <row r="190" spans="1:36">
      <c r="A190">
        <v>189</v>
      </c>
      <c r="B190" s="233" t="s">
        <v>1455</v>
      </c>
      <c r="C190" t="s">
        <v>1081</v>
      </c>
      <c r="D190">
        <v>5</v>
      </c>
      <c r="E190">
        <v>45</v>
      </c>
      <c r="F190">
        <v>6</v>
      </c>
      <c r="G190">
        <v>44</v>
      </c>
      <c r="H190">
        <v>89</v>
      </c>
      <c r="I190">
        <v>1</v>
      </c>
      <c r="J190">
        <v>1</v>
      </c>
      <c r="L190">
        <v>16</v>
      </c>
      <c r="M190">
        <v>9</v>
      </c>
      <c r="N190">
        <v>13</v>
      </c>
      <c r="O190">
        <v>23</v>
      </c>
      <c r="P190">
        <v>14</v>
      </c>
      <c r="Q190">
        <v>4</v>
      </c>
      <c r="R190">
        <v>4</v>
      </c>
      <c r="T190">
        <v>45</v>
      </c>
      <c r="U190">
        <v>48</v>
      </c>
      <c r="V190">
        <v>1</v>
      </c>
      <c r="W190">
        <v>1</v>
      </c>
      <c r="X190">
        <v>4</v>
      </c>
      <c r="Y190">
        <v>2</v>
      </c>
      <c r="AA190">
        <f t="shared" si="20"/>
        <v>8</v>
      </c>
      <c r="AB190" s="73">
        <f t="shared" si="21"/>
        <v>16.2</v>
      </c>
      <c r="AC190" s="73">
        <f t="shared" si="22"/>
        <v>3.2</v>
      </c>
      <c r="AD190" s="73">
        <f t="shared" si="23"/>
        <v>14.4</v>
      </c>
      <c r="AE190" s="73">
        <f t="shared" si="24"/>
        <v>18.399999999999999</v>
      </c>
      <c r="AF190" s="73">
        <f t="shared" si="25"/>
        <v>18.399999999999999</v>
      </c>
      <c r="AG190" s="73">
        <f t="shared" si="26"/>
        <v>1.4</v>
      </c>
      <c r="AH190" s="73">
        <f t="shared" si="27"/>
        <v>6.4</v>
      </c>
      <c r="AI190" s="73">
        <f t="shared" si="28"/>
        <v>21.1</v>
      </c>
      <c r="AJ190" s="73">
        <f t="shared" si="29"/>
        <v>7.8</v>
      </c>
    </row>
    <row r="191" spans="1:36">
      <c r="A191">
        <v>190</v>
      </c>
      <c r="B191" s="233" t="s">
        <v>1456</v>
      </c>
      <c r="C191" t="s">
        <v>1115</v>
      </c>
      <c r="D191">
        <v>6</v>
      </c>
      <c r="E191">
        <v>35</v>
      </c>
      <c r="F191">
        <v>12</v>
      </c>
      <c r="G191">
        <v>70</v>
      </c>
      <c r="H191">
        <v>105</v>
      </c>
      <c r="J191">
        <v>4</v>
      </c>
      <c r="L191">
        <v>13</v>
      </c>
      <c r="M191">
        <v>5</v>
      </c>
      <c r="N191">
        <v>14</v>
      </c>
      <c r="O191">
        <v>9</v>
      </c>
      <c r="P191">
        <v>11</v>
      </c>
      <c r="Q191">
        <v>6</v>
      </c>
      <c r="R191">
        <v>4</v>
      </c>
      <c r="T191">
        <v>38</v>
      </c>
      <c r="U191">
        <v>71</v>
      </c>
      <c r="V191">
        <v>1</v>
      </c>
      <c r="W191">
        <v>1</v>
      </c>
      <c r="X191">
        <v>3</v>
      </c>
      <c r="Y191">
        <v>1</v>
      </c>
      <c r="Z191">
        <v>4</v>
      </c>
      <c r="AA191">
        <f t="shared" si="20"/>
        <v>8</v>
      </c>
      <c r="AB191" s="73">
        <f t="shared" si="21"/>
        <v>16.166666666666668</v>
      </c>
      <c r="AC191" s="73">
        <f t="shared" si="22"/>
        <v>6.666666666666667</v>
      </c>
      <c r="AD191" s="73">
        <f t="shared" si="23"/>
        <v>9.5</v>
      </c>
      <c r="AE191" s="73">
        <f t="shared" si="24"/>
        <v>17.166666666666668</v>
      </c>
      <c r="AF191" s="73">
        <f t="shared" si="25"/>
        <v>17.166666666666668</v>
      </c>
      <c r="AG191" s="73">
        <f t="shared" si="26"/>
        <v>0.66666666666666663</v>
      </c>
      <c r="AH191" s="73">
        <f t="shared" si="27"/>
        <v>3.5</v>
      </c>
      <c r="AI191" s="73">
        <f t="shared" si="28"/>
        <v>11.916666666666666</v>
      </c>
      <c r="AJ191" s="73">
        <f t="shared" si="29"/>
        <v>7.666666666666667</v>
      </c>
    </row>
    <row r="192" spans="1:36">
      <c r="A192">
        <v>191</v>
      </c>
      <c r="B192" s="233" t="s">
        <v>1262</v>
      </c>
      <c r="C192" t="s">
        <v>1337</v>
      </c>
      <c r="D192">
        <v>21</v>
      </c>
      <c r="E192">
        <v>240</v>
      </c>
      <c r="F192">
        <v>86</v>
      </c>
      <c r="G192">
        <v>145</v>
      </c>
      <c r="H192">
        <v>385</v>
      </c>
      <c r="I192">
        <v>43</v>
      </c>
      <c r="J192">
        <v>21</v>
      </c>
      <c r="K192">
        <v>2</v>
      </c>
      <c r="L192">
        <v>60</v>
      </c>
      <c r="M192">
        <v>9</v>
      </c>
      <c r="N192">
        <v>68</v>
      </c>
      <c r="O192">
        <v>46</v>
      </c>
      <c r="P192">
        <v>58</v>
      </c>
      <c r="Q192">
        <v>21</v>
      </c>
      <c r="R192">
        <v>23</v>
      </c>
      <c r="T192">
        <v>151</v>
      </c>
      <c r="U192">
        <v>235</v>
      </c>
      <c r="V192">
        <v>3</v>
      </c>
      <c r="W192">
        <v>26</v>
      </c>
      <c r="X192">
        <v>25</v>
      </c>
      <c r="Y192">
        <v>4</v>
      </c>
      <c r="Z192">
        <v>18</v>
      </c>
      <c r="AA192">
        <f t="shared" si="20"/>
        <v>46</v>
      </c>
      <c r="AB192" s="73">
        <f t="shared" si="21"/>
        <v>16.142857142857142</v>
      </c>
      <c r="AC192" s="73">
        <f t="shared" si="22"/>
        <v>14.19047619047619</v>
      </c>
      <c r="AD192" s="73">
        <f t="shared" si="23"/>
        <v>12.095238095238095</v>
      </c>
      <c r="AE192" s="73">
        <f t="shared" si="24"/>
        <v>29</v>
      </c>
      <c r="AF192" s="73">
        <f t="shared" si="25"/>
        <v>28.952380952380953</v>
      </c>
      <c r="AG192" s="73">
        <f t="shared" si="26"/>
        <v>13.285714285714286</v>
      </c>
      <c r="AH192" s="73">
        <f t="shared" si="27"/>
        <v>2.3333333333333335</v>
      </c>
      <c r="AI192" s="73">
        <f t="shared" si="28"/>
        <v>13.547619047619047</v>
      </c>
      <c r="AJ192" s="73">
        <f t="shared" si="29"/>
        <v>15.714285714285714</v>
      </c>
    </row>
    <row r="193" spans="1:36">
      <c r="A193">
        <v>192</v>
      </c>
      <c r="B193" s="233" t="s">
        <v>1263</v>
      </c>
      <c r="C193" t="s">
        <v>1081</v>
      </c>
      <c r="D193">
        <v>21</v>
      </c>
      <c r="E193">
        <v>239</v>
      </c>
      <c r="F193">
        <v>88</v>
      </c>
      <c r="G193">
        <v>152</v>
      </c>
      <c r="H193">
        <v>391</v>
      </c>
      <c r="I193">
        <v>3</v>
      </c>
      <c r="J193">
        <v>2</v>
      </c>
      <c r="L193">
        <v>62</v>
      </c>
      <c r="M193">
        <v>91</v>
      </c>
      <c r="N193">
        <v>36</v>
      </c>
      <c r="O193">
        <v>15</v>
      </c>
      <c r="P193">
        <v>63</v>
      </c>
      <c r="Q193">
        <v>11</v>
      </c>
      <c r="R193">
        <v>26</v>
      </c>
      <c r="T193">
        <v>105</v>
      </c>
      <c r="U193">
        <v>268</v>
      </c>
      <c r="V193">
        <v>5</v>
      </c>
      <c r="X193">
        <v>37</v>
      </c>
      <c r="Y193">
        <v>32</v>
      </c>
      <c r="Z193">
        <v>6</v>
      </c>
      <c r="AA193">
        <f t="shared" si="20"/>
        <v>52</v>
      </c>
      <c r="AB193" s="73">
        <f t="shared" si="21"/>
        <v>16.142857142857142</v>
      </c>
      <c r="AC193" s="73">
        <f t="shared" si="22"/>
        <v>14.285714285714286</v>
      </c>
      <c r="AD193" s="73">
        <f t="shared" si="23"/>
        <v>12.285714285714286</v>
      </c>
      <c r="AE193" s="73">
        <f t="shared" si="24"/>
        <v>23.071428571428573</v>
      </c>
      <c r="AF193" s="73">
        <f t="shared" si="25"/>
        <v>23.071428571428573</v>
      </c>
      <c r="AG193" s="73">
        <f t="shared" si="26"/>
        <v>0.95238095238095233</v>
      </c>
      <c r="AH193" s="73">
        <f t="shared" si="27"/>
        <v>12.238095238095237</v>
      </c>
      <c r="AI193" s="73">
        <f t="shared" si="28"/>
        <v>8.9761904761904763</v>
      </c>
      <c r="AJ193" s="73">
        <f t="shared" si="29"/>
        <v>7.1428571428571432</v>
      </c>
    </row>
    <row r="194" spans="1:36">
      <c r="A194">
        <v>193</v>
      </c>
      <c r="B194" s="233" t="s">
        <v>1457</v>
      </c>
      <c r="C194" t="s">
        <v>1115</v>
      </c>
      <c r="D194">
        <v>8</v>
      </c>
      <c r="E194">
        <v>60</v>
      </c>
      <c r="F194">
        <v>29</v>
      </c>
      <c r="G194">
        <v>75</v>
      </c>
      <c r="H194">
        <v>135</v>
      </c>
      <c r="I194">
        <v>9</v>
      </c>
      <c r="J194">
        <v>5</v>
      </c>
      <c r="K194">
        <v>1</v>
      </c>
      <c r="L194">
        <v>28</v>
      </c>
      <c r="M194">
        <v>6</v>
      </c>
      <c r="N194">
        <v>22</v>
      </c>
      <c r="O194">
        <v>10</v>
      </c>
      <c r="P194">
        <v>15</v>
      </c>
      <c r="Q194">
        <v>7</v>
      </c>
      <c r="R194">
        <v>3</v>
      </c>
      <c r="T194">
        <v>55</v>
      </c>
      <c r="U194">
        <v>87</v>
      </c>
      <c r="V194">
        <v>1</v>
      </c>
      <c r="W194">
        <v>8</v>
      </c>
      <c r="X194">
        <v>9</v>
      </c>
      <c r="Y194">
        <v>3</v>
      </c>
      <c r="Z194">
        <v>3</v>
      </c>
      <c r="AA194">
        <f t="shared" ref="AA194:AA257" si="30">R194*2</f>
        <v>6</v>
      </c>
      <c r="AB194" s="73">
        <f t="shared" ref="AB194:AB257" si="31">(H194-AA194)/D194</f>
        <v>16.125</v>
      </c>
      <c r="AC194" s="73">
        <f t="shared" ref="AC194:AC257" si="32">(F194*4-AA194)/D194</f>
        <v>13.75</v>
      </c>
      <c r="AD194" s="73">
        <f t="shared" ref="AD194:AD257" si="33">(L194*5-AA194)/D194</f>
        <v>16.75</v>
      </c>
      <c r="AE194" s="73">
        <f t="shared" ref="AE194:AE257" si="34">((H194+4*F194+5*L194+6*I194+J194+K194)/2-AA194)/D194</f>
        <v>27.4375</v>
      </c>
      <c r="AF194" s="73">
        <f t="shared" ref="AF194:AF257" si="35">((H194+4*F194+5*L194+6*I194+J194)/2-AA194)/D194</f>
        <v>27.375</v>
      </c>
      <c r="AG194" s="73">
        <f t="shared" ref="AG194:AG257" si="36">(I194*6+J194)/D194</f>
        <v>7.375</v>
      </c>
      <c r="AH194" s="73">
        <f t="shared" ref="AH194:AH257" si="37">(3*M194+N194-AA194)/D194</f>
        <v>4.25</v>
      </c>
      <c r="AI194" s="73">
        <f t="shared" ref="AI194:AI257" si="38">(H194/2+O194*3-AA194)/D194</f>
        <v>11.4375</v>
      </c>
      <c r="AJ194" s="73">
        <f t="shared" ref="AJ194:AJ257" si="39">(3*N194+2*I194+F194-AA194)/D194</f>
        <v>13.375</v>
      </c>
    </row>
    <row r="195" spans="1:36">
      <c r="A195">
        <v>194</v>
      </c>
      <c r="B195" s="233" t="s">
        <v>1458</v>
      </c>
      <c r="C195" t="s">
        <v>1329</v>
      </c>
      <c r="D195">
        <v>8</v>
      </c>
      <c r="E195">
        <v>74</v>
      </c>
      <c r="F195">
        <v>36</v>
      </c>
      <c r="G195">
        <v>67</v>
      </c>
      <c r="H195">
        <v>141</v>
      </c>
      <c r="I195">
        <v>2</v>
      </c>
      <c r="J195">
        <v>3</v>
      </c>
      <c r="K195">
        <v>5</v>
      </c>
      <c r="L195">
        <v>14</v>
      </c>
      <c r="M195">
        <v>9</v>
      </c>
      <c r="N195">
        <v>16</v>
      </c>
      <c r="O195">
        <v>12</v>
      </c>
      <c r="P195">
        <v>22</v>
      </c>
      <c r="Q195">
        <v>3</v>
      </c>
      <c r="R195">
        <v>6</v>
      </c>
      <c r="T195">
        <v>47</v>
      </c>
      <c r="U195">
        <v>91</v>
      </c>
      <c r="V195">
        <v>4</v>
      </c>
      <c r="W195">
        <v>5</v>
      </c>
      <c r="X195">
        <v>3</v>
      </c>
      <c r="AA195">
        <f t="shared" si="30"/>
        <v>12</v>
      </c>
      <c r="AB195" s="73">
        <f t="shared" si="31"/>
        <v>16.125</v>
      </c>
      <c r="AC195" s="73">
        <f t="shared" si="32"/>
        <v>16.5</v>
      </c>
      <c r="AD195" s="73">
        <f t="shared" si="33"/>
        <v>7.25</v>
      </c>
      <c r="AE195" s="73">
        <f t="shared" si="34"/>
        <v>21.9375</v>
      </c>
      <c r="AF195" s="73">
        <f t="shared" si="35"/>
        <v>21.625</v>
      </c>
      <c r="AG195" s="73">
        <f t="shared" si="36"/>
        <v>1.875</v>
      </c>
      <c r="AH195" s="73">
        <f t="shared" si="37"/>
        <v>3.875</v>
      </c>
      <c r="AI195" s="73">
        <f t="shared" si="38"/>
        <v>11.8125</v>
      </c>
      <c r="AJ195" s="73">
        <f t="shared" si="39"/>
        <v>9.5</v>
      </c>
    </row>
    <row r="196" spans="1:36">
      <c r="A196">
        <v>195</v>
      </c>
      <c r="B196" s="233" t="s">
        <v>1459</v>
      </c>
      <c r="C196" t="s">
        <v>1338</v>
      </c>
      <c r="D196">
        <v>20</v>
      </c>
      <c r="E196">
        <v>213</v>
      </c>
      <c r="F196">
        <v>82</v>
      </c>
      <c r="G196">
        <v>125</v>
      </c>
      <c r="H196">
        <v>338</v>
      </c>
      <c r="I196">
        <v>5</v>
      </c>
      <c r="J196">
        <v>2</v>
      </c>
      <c r="L196">
        <v>55</v>
      </c>
      <c r="M196">
        <v>67</v>
      </c>
      <c r="N196">
        <v>34</v>
      </c>
      <c r="O196">
        <v>6</v>
      </c>
      <c r="P196">
        <v>34</v>
      </c>
      <c r="Q196">
        <v>12</v>
      </c>
      <c r="R196">
        <v>8</v>
      </c>
      <c r="T196">
        <v>97</v>
      </c>
      <c r="U196">
        <v>236</v>
      </c>
      <c r="V196">
        <v>4</v>
      </c>
      <c r="W196">
        <v>3</v>
      </c>
      <c r="X196">
        <v>32</v>
      </c>
      <c r="Y196">
        <v>3</v>
      </c>
      <c r="Z196">
        <v>8</v>
      </c>
      <c r="AA196">
        <f t="shared" si="30"/>
        <v>16</v>
      </c>
      <c r="AB196" s="73">
        <f t="shared" si="31"/>
        <v>16.100000000000001</v>
      </c>
      <c r="AC196" s="73">
        <f t="shared" si="32"/>
        <v>15.6</v>
      </c>
      <c r="AD196" s="73">
        <f t="shared" si="33"/>
        <v>12.95</v>
      </c>
      <c r="AE196" s="73">
        <f t="shared" si="34"/>
        <v>23.524999999999999</v>
      </c>
      <c r="AF196" s="73">
        <f t="shared" si="35"/>
        <v>23.524999999999999</v>
      </c>
      <c r="AG196" s="73">
        <f t="shared" si="36"/>
        <v>1.6</v>
      </c>
      <c r="AH196" s="73">
        <f t="shared" si="37"/>
        <v>10.95</v>
      </c>
      <c r="AI196" s="73">
        <f t="shared" si="38"/>
        <v>8.5500000000000007</v>
      </c>
      <c r="AJ196" s="73">
        <f t="shared" si="39"/>
        <v>8.9</v>
      </c>
    </row>
    <row r="197" spans="1:36">
      <c r="A197">
        <v>196</v>
      </c>
      <c r="B197" s="233" t="s">
        <v>1460</v>
      </c>
      <c r="C197" t="s">
        <v>1115</v>
      </c>
      <c r="D197">
        <v>11</v>
      </c>
      <c r="E197">
        <v>93</v>
      </c>
      <c r="F197">
        <v>37</v>
      </c>
      <c r="G197">
        <v>98</v>
      </c>
      <c r="H197">
        <v>191</v>
      </c>
      <c r="I197">
        <v>5</v>
      </c>
      <c r="J197">
        <v>2</v>
      </c>
      <c r="K197">
        <v>5</v>
      </c>
      <c r="L197">
        <v>54</v>
      </c>
      <c r="M197">
        <v>14</v>
      </c>
      <c r="N197">
        <v>36</v>
      </c>
      <c r="O197">
        <v>31</v>
      </c>
      <c r="P197">
        <v>25</v>
      </c>
      <c r="Q197">
        <v>13</v>
      </c>
      <c r="R197">
        <v>7</v>
      </c>
      <c r="T197">
        <v>86</v>
      </c>
      <c r="U197">
        <v>109</v>
      </c>
      <c r="V197">
        <v>3</v>
      </c>
      <c r="W197">
        <v>4</v>
      </c>
      <c r="X197">
        <v>6</v>
      </c>
      <c r="Z197">
        <v>10</v>
      </c>
      <c r="AA197">
        <f t="shared" si="30"/>
        <v>14</v>
      </c>
      <c r="AB197" s="73">
        <f t="shared" si="31"/>
        <v>16.09090909090909</v>
      </c>
      <c r="AC197" s="73">
        <f t="shared" si="32"/>
        <v>12.181818181818182</v>
      </c>
      <c r="AD197" s="73">
        <f t="shared" si="33"/>
        <v>23.272727272727273</v>
      </c>
      <c r="AE197" s="73">
        <f t="shared" si="34"/>
        <v>28.09090909090909</v>
      </c>
      <c r="AF197" s="73">
        <f t="shared" si="35"/>
        <v>27.863636363636363</v>
      </c>
      <c r="AG197" s="73">
        <f t="shared" si="36"/>
        <v>2.9090909090909092</v>
      </c>
      <c r="AH197" s="73">
        <f t="shared" si="37"/>
        <v>5.8181818181818183</v>
      </c>
      <c r="AI197" s="73">
        <f t="shared" si="38"/>
        <v>15.863636363636363</v>
      </c>
      <c r="AJ197" s="73">
        <f t="shared" si="39"/>
        <v>12.818181818181818</v>
      </c>
    </row>
    <row r="198" spans="1:36">
      <c r="A198">
        <v>197</v>
      </c>
      <c r="B198" s="233" t="s">
        <v>1461</v>
      </c>
      <c r="C198" t="s">
        <v>1329</v>
      </c>
      <c r="D198">
        <v>21</v>
      </c>
      <c r="E198">
        <v>218</v>
      </c>
      <c r="F198">
        <v>132</v>
      </c>
      <c r="G198">
        <v>139</v>
      </c>
      <c r="H198">
        <v>357</v>
      </c>
      <c r="J198">
        <v>1</v>
      </c>
      <c r="L198">
        <v>48</v>
      </c>
      <c r="M198">
        <v>67</v>
      </c>
      <c r="N198">
        <v>20</v>
      </c>
      <c r="O198">
        <v>5</v>
      </c>
      <c r="P198">
        <v>29</v>
      </c>
      <c r="Q198">
        <v>21</v>
      </c>
      <c r="R198">
        <v>10</v>
      </c>
      <c r="T198">
        <v>120</v>
      </c>
      <c r="U198">
        <v>235</v>
      </c>
      <c r="V198">
        <v>19</v>
      </c>
      <c r="X198">
        <v>61</v>
      </c>
      <c r="Y198">
        <v>3</v>
      </c>
      <c r="Z198">
        <v>2</v>
      </c>
      <c r="AA198">
        <f t="shared" si="30"/>
        <v>20</v>
      </c>
      <c r="AB198" s="73">
        <f t="shared" si="31"/>
        <v>16.047619047619047</v>
      </c>
      <c r="AC198" s="73">
        <f t="shared" si="32"/>
        <v>24.19047619047619</v>
      </c>
      <c r="AD198" s="73">
        <f t="shared" si="33"/>
        <v>10.476190476190476</v>
      </c>
      <c r="AE198" s="73">
        <f t="shared" si="34"/>
        <v>25.857142857142858</v>
      </c>
      <c r="AF198" s="73">
        <f t="shared" si="35"/>
        <v>25.857142857142858</v>
      </c>
      <c r="AG198" s="73">
        <f t="shared" si="36"/>
        <v>4.7619047619047616E-2</v>
      </c>
      <c r="AH198" s="73">
        <f t="shared" si="37"/>
        <v>9.5714285714285712</v>
      </c>
      <c r="AI198" s="73">
        <f t="shared" si="38"/>
        <v>8.2619047619047628</v>
      </c>
      <c r="AJ198" s="73">
        <f t="shared" si="39"/>
        <v>8.1904761904761898</v>
      </c>
    </row>
    <row r="199" spans="1:36">
      <c r="A199">
        <v>198</v>
      </c>
      <c r="B199" s="233" t="s">
        <v>1462</v>
      </c>
      <c r="C199" t="s">
        <v>1340</v>
      </c>
      <c r="D199">
        <v>1</v>
      </c>
      <c r="E199">
        <v>10</v>
      </c>
      <c r="F199">
        <v>4</v>
      </c>
      <c r="G199">
        <v>8</v>
      </c>
      <c r="H199">
        <v>18</v>
      </c>
      <c r="I199">
        <v>1</v>
      </c>
      <c r="L199">
        <v>4</v>
      </c>
      <c r="M199">
        <v>1</v>
      </c>
      <c r="N199">
        <v>2</v>
      </c>
      <c r="O199">
        <v>1</v>
      </c>
      <c r="P199">
        <v>4</v>
      </c>
      <c r="R199">
        <v>1</v>
      </c>
      <c r="T199">
        <v>4</v>
      </c>
      <c r="U199">
        <v>12</v>
      </c>
      <c r="W199">
        <v>1</v>
      </c>
      <c r="X199">
        <v>1</v>
      </c>
      <c r="AA199">
        <f t="shared" si="30"/>
        <v>2</v>
      </c>
      <c r="AB199" s="73">
        <f t="shared" si="31"/>
        <v>16</v>
      </c>
      <c r="AC199" s="73">
        <f t="shared" si="32"/>
        <v>14</v>
      </c>
      <c r="AD199" s="73">
        <f t="shared" si="33"/>
        <v>18</v>
      </c>
      <c r="AE199" s="73">
        <f t="shared" si="34"/>
        <v>28</v>
      </c>
      <c r="AF199" s="73">
        <f t="shared" si="35"/>
        <v>28</v>
      </c>
      <c r="AG199" s="73">
        <f t="shared" si="36"/>
        <v>6</v>
      </c>
      <c r="AH199" s="73">
        <f t="shared" si="37"/>
        <v>3</v>
      </c>
      <c r="AI199" s="73">
        <f t="shared" si="38"/>
        <v>10</v>
      </c>
      <c r="AJ199" s="73">
        <f t="shared" si="39"/>
        <v>10</v>
      </c>
    </row>
    <row r="200" spans="1:36">
      <c r="A200">
        <v>199</v>
      </c>
      <c r="B200" s="233" t="s">
        <v>1463</v>
      </c>
      <c r="C200" t="s">
        <v>1331</v>
      </c>
      <c r="D200">
        <v>1</v>
      </c>
      <c r="E200">
        <v>5</v>
      </c>
      <c r="F200">
        <v>3</v>
      </c>
      <c r="G200">
        <v>11</v>
      </c>
      <c r="H200">
        <v>16</v>
      </c>
      <c r="I200">
        <v>1</v>
      </c>
      <c r="L200">
        <v>1</v>
      </c>
      <c r="N200">
        <v>3</v>
      </c>
      <c r="O200">
        <v>1</v>
      </c>
      <c r="P200">
        <v>2</v>
      </c>
      <c r="Q200">
        <v>1</v>
      </c>
      <c r="T200">
        <v>2</v>
      </c>
      <c r="U200">
        <v>15</v>
      </c>
      <c r="W200">
        <v>1</v>
      </c>
      <c r="Y200">
        <v>1</v>
      </c>
      <c r="AA200">
        <f t="shared" si="30"/>
        <v>0</v>
      </c>
      <c r="AB200" s="73">
        <f t="shared" si="31"/>
        <v>16</v>
      </c>
      <c r="AC200" s="73">
        <f t="shared" si="32"/>
        <v>12</v>
      </c>
      <c r="AD200" s="73">
        <f t="shared" si="33"/>
        <v>5</v>
      </c>
      <c r="AE200" s="73">
        <f t="shared" si="34"/>
        <v>19.5</v>
      </c>
      <c r="AF200" s="73">
        <f t="shared" si="35"/>
        <v>19.5</v>
      </c>
      <c r="AG200" s="73">
        <f t="shared" si="36"/>
        <v>6</v>
      </c>
      <c r="AH200" s="73">
        <f t="shared" si="37"/>
        <v>3</v>
      </c>
      <c r="AI200" s="73">
        <f t="shared" si="38"/>
        <v>11</v>
      </c>
      <c r="AJ200" s="73">
        <f t="shared" si="39"/>
        <v>14</v>
      </c>
    </row>
    <row r="201" spans="1:36">
      <c r="A201">
        <v>200</v>
      </c>
      <c r="B201" s="233" t="s">
        <v>1464</v>
      </c>
      <c r="C201" t="s">
        <v>1342</v>
      </c>
      <c r="D201">
        <v>17</v>
      </c>
      <c r="E201">
        <v>144</v>
      </c>
      <c r="F201">
        <v>42</v>
      </c>
      <c r="G201">
        <v>152</v>
      </c>
      <c r="H201">
        <v>296</v>
      </c>
      <c r="I201">
        <v>12</v>
      </c>
      <c r="J201">
        <v>11</v>
      </c>
      <c r="K201">
        <v>4</v>
      </c>
      <c r="L201">
        <v>56</v>
      </c>
      <c r="M201">
        <v>18</v>
      </c>
      <c r="N201">
        <v>66</v>
      </c>
      <c r="O201">
        <v>32</v>
      </c>
      <c r="P201">
        <v>51</v>
      </c>
      <c r="Q201">
        <v>17</v>
      </c>
      <c r="R201">
        <v>12</v>
      </c>
      <c r="T201">
        <v>153</v>
      </c>
      <c r="U201">
        <v>156</v>
      </c>
      <c r="V201">
        <v>6</v>
      </c>
      <c r="W201">
        <v>11</v>
      </c>
      <c r="X201">
        <v>18</v>
      </c>
      <c r="Y201">
        <v>1</v>
      </c>
      <c r="Z201">
        <v>13</v>
      </c>
      <c r="AA201">
        <f t="shared" si="30"/>
        <v>24</v>
      </c>
      <c r="AB201" s="73">
        <f t="shared" si="31"/>
        <v>16</v>
      </c>
      <c r="AC201" s="73">
        <f t="shared" si="32"/>
        <v>8.4705882352941178</v>
      </c>
      <c r="AD201" s="73">
        <f t="shared" si="33"/>
        <v>15.058823529411764</v>
      </c>
      <c r="AE201" s="73">
        <f t="shared" si="34"/>
        <v>23.029411764705884</v>
      </c>
      <c r="AF201" s="73">
        <f t="shared" si="35"/>
        <v>22.911764705882351</v>
      </c>
      <c r="AG201" s="73">
        <f t="shared" si="36"/>
        <v>4.882352941176471</v>
      </c>
      <c r="AH201" s="73">
        <f t="shared" si="37"/>
        <v>5.6470588235294121</v>
      </c>
      <c r="AI201" s="73">
        <f t="shared" si="38"/>
        <v>12.941176470588236</v>
      </c>
      <c r="AJ201" s="73">
        <f t="shared" si="39"/>
        <v>14.117647058823529</v>
      </c>
    </row>
    <row r="202" spans="1:36">
      <c r="A202">
        <v>201</v>
      </c>
      <c r="B202" s="233" t="s">
        <v>1465</v>
      </c>
      <c r="C202" t="s">
        <v>1334</v>
      </c>
      <c r="D202">
        <v>18</v>
      </c>
      <c r="E202">
        <v>201</v>
      </c>
      <c r="F202">
        <v>58</v>
      </c>
      <c r="G202">
        <v>115</v>
      </c>
      <c r="H202">
        <v>316</v>
      </c>
      <c r="I202">
        <v>9</v>
      </c>
      <c r="J202">
        <v>13</v>
      </c>
      <c r="L202">
        <v>51</v>
      </c>
      <c r="M202">
        <v>20</v>
      </c>
      <c r="N202">
        <v>69</v>
      </c>
      <c r="O202">
        <v>18</v>
      </c>
      <c r="P202">
        <v>46</v>
      </c>
      <c r="Q202">
        <v>8</v>
      </c>
      <c r="R202">
        <v>14</v>
      </c>
      <c r="T202">
        <v>62</v>
      </c>
      <c r="U202">
        <v>250</v>
      </c>
      <c r="V202">
        <v>1</v>
      </c>
      <c r="W202">
        <v>8</v>
      </c>
      <c r="X202">
        <v>21</v>
      </c>
      <c r="Y202">
        <v>4</v>
      </c>
      <c r="Z202">
        <v>13</v>
      </c>
      <c r="AA202">
        <f t="shared" si="30"/>
        <v>28</v>
      </c>
      <c r="AB202" s="73">
        <f t="shared" si="31"/>
        <v>16</v>
      </c>
      <c r="AC202" s="73">
        <f t="shared" si="32"/>
        <v>11.333333333333334</v>
      </c>
      <c r="AD202" s="73">
        <f t="shared" si="33"/>
        <v>12.611111111111111</v>
      </c>
      <c r="AE202" s="73">
        <f t="shared" si="34"/>
        <v>22.611111111111111</v>
      </c>
      <c r="AF202" s="73">
        <f t="shared" si="35"/>
        <v>22.611111111111111</v>
      </c>
      <c r="AG202" s="73">
        <f t="shared" si="36"/>
        <v>3.7222222222222223</v>
      </c>
      <c r="AH202" s="73">
        <f t="shared" si="37"/>
        <v>5.6111111111111107</v>
      </c>
      <c r="AI202" s="73">
        <f t="shared" si="38"/>
        <v>10.222222222222221</v>
      </c>
      <c r="AJ202" s="73">
        <f t="shared" si="39"/>
        <v>14.166666666666666</v>
      </c>
    </row>
    <row r="203" spans="1:36">
      <c r="A203">
        <v>202</v>
      </c>
      <c r="B203" s="233" t="s">
        <v>1466</v>
      </c>
      <c r="C203" t="s">
        <v>1342</v>
      </c>
      <c r="D203">
        <v>2</v>
      </c>
      <c r="E203">
        <v>14</v>
      </c>
      <c r="F203">
        <v>6</v>
      </c>
      <c r="G203">
        <v>20</v>
      </c>
      <c r="H203">
        <v>34</v>
      </c>
      <c r="I203">
        <v>1</v>
      </c>
      <c r="L203">
        <v>5</v>
      </c>
      <c r="N203">
        <v>4</v>
      </c>
      <c r="O203">
        <v>3</v>
      </c>
      <c r="P203">
        <v>3</v>
      </c>
      <c r="R203">
        <v>1</v>
      </c>
      <c r="T203">
        <v>14</v>
      </c>
      <c r="U203">
        <v>21</v>
      </c>
      <c r="X203">
        <v>4</v>
      </c>
      <c r="Y203">
        <v>1</v>
      </c>
      <c r="AA203">
        <f t="shared" si="30"/>
        <v>2</v>
      </c>
      <c r="AB203" s="73">
        <f t="shared" si="31"/>
        <v>16</v>
      </c>
      <c r="AC203" s="73">
        <f t="shared" si="32"/>
        <v>11</v>
      </c>
      <c r="AD203" s="73">
        <f t="shared" si="33"/>
        <v>11.5</v>
      </c>
      <c r="AE203" s="73">
        <f t="shared" si="34"/>
        <v>21.25</v>
      </c>
      <c r="AF203" s="73">
        <f t="shared" si="35"/>
        <v>21.25</v>
      </c>
      <c r="AG203" s="73">
        <f t="shared" si="36"/>
        <v>3</v>
      </c>
      <c r="AH203" s="73">
        <f t="shared" si="37"/>
        <v>1</v>
      </c>
      <c r="AI203" s="73">
        <f t="shared" si="38"/>
        <v>12</v>
      </c>
      <c r="AJ203" s="73">
        <f t="shared" si="39"/>
        <v>9</v>
      </c>
    </row>
    <row r="204" spans="1:36">
      <c r="A204">
        <v>203</v>
      </c>
      <c r="B204" s="233" t="s">
        <v>1467</v>
      </c>
      <c r="C204" t="s">
        <v>1329</v>
      </c>
      <c r="D204">
        <v>4</v>
      </c>
      <c r="E204">
        <v>33</v>
      </c>
      <c r="F204">
        <v>13</v>
      </c>
      <c r="G204">
        <v>41</v>
      </c>
      <c r="H204">
        <v>74</v>
      </c>
      <c r="I204">
        <v>1</v>
      </c>
      <c r="L204">
        <v>6</v>
      </c>
      <c r="M204">
        <v>9</v>
      </c>
      <c r="N204">
        <v>11</v>
      </c>
      <c r="O204">
        <v>7</v>
      </c>
      <c r="P204">
        <v>12</v>
      </c>
      <c r="Q204">
        <v>1</v>
      </c>
      <c r="R204">
        <v>5</v>
      </c>
      <c r="T204">
        <v>24</v>
      </c>
      <c r="U204">
        <v>52</v>
      </c>
      <c r="W204">
        <v>1</v>
      </c>
      <c r="X204">
        <v>4</v>
      </c>
      <c r="Y204">
        <v>2</v>
      </c>
      <c r="Z204">
        <v>2</v>
      </c>
      <c r="AA204">
        <f t="shared" si="30"/>
        <v>10</v>
      </c>
      <c r="AB204" s="73">
        <f t="shared" si="31"/>
        <v>16</v>
      </c>
      <c r="AC204" s="73">
        <f t="shared" si="32"/>
        <v>10.5</v>
      </c>
      <c r="AD204" s="73">
        <f t="shared" si="33"/>
        <v>5</v>
      </c>
      <c r="AE204" s="73">
        <f t="shared" si="34"/>
        <v>17.75</v>
      </c>
      <c r="AF204" s="73">
        <f t="shared" si="35"/>
        <v>17.75</v>
      </c>
      <c r="AG204" s="73">
        <f t="shared" si="36"/>
        <v>1.5</v>
      </c>
      <c r="AH204" s="73">
        <f t="shared" si="37"/>
        <v>7</v>
      </c>
      <c r="AI204" s="73">
        <f t="shared" si="38"/>
        <v>12</v>
      </c>
      <c r="AJ204" s="73">
        <f t="shared" si="39"/>
        <v>9.5</v>
      </c>
    </row>
    <row r="205" spans="1:36">
      <c r="A205">
        <v>204</v>
      </c>
      <c r="B205" s="233" t="s">
        <v>1468</v>
      </c>
      <c r="C205" t="s">
        <v>1340</v>
      </c>
      <c r="D205">
        <v>1</v>
      </c>
      <c r="E205">
        <v>8</v>
      </c>
      <c r="F205">
        <v>2</v>
      </c>
      <c r="G205">
        <v>8</v>
      </c>
      <c r="H205">
        <v>16</v>
      </c>
      <c r="K205">
        <v>1</v>
      </c>
      <c r="L205">
        <v>1</v>
      </c>
      <c r="N205">
        <v>1</v>
      </c>
      <c r="O205">
        <v>1</v>
      </c>
      <c r="P205">
        <v>1</v>
      </c>
      <c r="Q205">
        <v>1</v>
      </c>
      <c r="T205">
        <v>5</v>
      </c>
      <c r="U205">
        <v>10</v>
      </c>
      <c r="AA205">
        <f t="shared" si="30"/>
        <v>0</v>
      </c>
      <c r="AB205" s="73">
        <f t="shared" si="31"/>
        <v>16</v>
      </c>
      <c r="AC205" s="73">
        <f t="shared" si="32"/>
        <v>8</v>
      </c>
      <c r="AD205" s="73">
        <f t="shared" si="33"/>
        <v>5</v>
      </c>
      <c r="AE205" s="73">
        <f t="shared" si="34"/>
        <v>15</v>
      </c>
      <c r="AF205" s="73">
        <f t="shared" si="35"/>
        <v>14.5</v>
      </c>
      <c r="AG205" s="73">
        <f t="shared" si="36"/>
        <v>0</v>
      </c>
      <c r="AH205" s="73">
        <f t="shared" si="37"/>
        <v>1</v>
      </c>
      <c r="AI205" s="73">
        <f t="shared" si="38"/>
        <v>11</v>
      </c>
      <c r="AJ205" s="73">
        <f t="shared" si="39"/>
        <v>5</v>
      </c>
    </row>
    <row r="206" spans="1:36">
      <c r="A206">
        <v>205</v>
      </c>
      <c r="B206" s="233" t="s">
        <v>1469</v>
      </c>
      <c r="C206" t="s">
        <v>1342</v>
      </c>
      <c r="D206">
        <v>14</v>
      </c>
      <c r="E206">
        <v>135</v>
      </c>
      <c r="F206">
        <v>47</v>
      </c>
      <c r="G206">
        <v>112</v>
      </c>
      <c r="H206">
        <v>247</v>
      </c>
      <c r="L206">
        <v>51</v>
      </c>
      <c r="M206">
        <v>26</v>
      </c>
      <c r="N206">
        <v>18</v>
      </c>
      <c r="O206">
        <v>9</v>
      </c>
      <c r="P206">
        <v>34</v>
      </c>
      <c r="Q206">
        <v>19</v>
      </c>
      <c r="R206">
        <v>12</v>
      </c>
      <c r="T206">
        <v>75</v>
      </c>
      <c r="U206">
        <v>177</v>
      </c>
      <c r="V206">
        <v>3</v>
      </c>
      <c r="X206">
        <v>41</v>
      </c>
      <c r="Y206">
        <v>4</v>
      </c>
      <c r="Z206">
        <v>3</v>
      </c>
      <c r="AA206">
        <f t="shared" si="30"/>
        <v>24</v>
      </c>
      <c r="AB206" s="73">
        <f t="shared" si="31"/>
        <v>15.928571428571429</v>
      </c>
      <c r="AC206" s="73">
        <f t="shared" si="32"/>
        <v>11.714285714285714</v>
      </c>
      <c r="AD206" s="73">
        <f t="shared" si="33"/>
        <v>16.5</v>
      </c>
      <c r="AE206" s="73">
        <f t="shared" si="34"/>
        <v>22.928571428571427</v>
      </c>
      <c r="AF206" s="73">
        <f t="shared" si="35"/>
        <v>22.928571428571427</v>
      </c>
      <c r="AG206" s="73">
        <f t="shared" si="36"/>
        <v>0</v>
      </c>
      <c r="AH206" s="73">
        <f t="shared" si="37"/>
        <v>5.1428571428571432</v>
      </c>
      <c r="AI206" s="73">
        <f t="shared" si="38"/>
        <v>9.0357142857142865</v>
      </c>
      <c r="AJ206" s="73">
        <f t="shared" si="39"/>
        <v>5.5</v>
      </c>
    </row>
    <row r="207" spans="1:36">
      <c r="A207">
        <v>206</v>
      </c>
      <c r="B207" s="233" t="s">
        <v>1470</v>
      </c>
      <c r="C207" t="s">
        <v>1330</v>
      </c>
      <c r="D207">
        <v>12</v>
      </c>
      <c r="E207">
        <v>129</v>
      </c>
      <c r="F207">
        <v>59</v>
      </c>
      <c r="G207">
        <v>74</v>
      </c>
      <c r="H207">
        <v>203</v>
      </c>
      <c r="I207">
        <v>4</v>
      </c>
      <c r="J207">
        <v>2</v>
      </c>
      <c r="K207">
        <v>1</v>
      </c>
      <c r="L207">
        <v>28</v>
      </c>
      <c r="M207">
        <v>33</v>
      </c>
      <c r="N207">
        <v>28</v>
      </c>
      <c r="O207">
        <v>6</v>
      </c>
      <c r="P207">
        <v>21</v>
      </c>
      <c r="Q207">
        <v>5</v>
      </c>
      <c r="R207">
        <v>6</v>
      </c>
      <c r="T207">
        <v>52</v>
      </c>
      <c r="U207">
        <v>134</v>
      </c>
      <c r="V207">
        <v>7</v>
      </c>
      <c r="W207">
        <v>2</v>
      </c>
      <c r="X207">
        <v>16</v>
      </c>
      <c r="Y207">
        <v>5</v>
      </c>
      <c r="Z207">
        <v>3</v>
      </c>
      <c r="AA207">
        <f t="shared" si="30"/>
        <v>12</v>
      </c>
      <c r="AB207" s="73">
        <f t="shared" si="31"/>
        <v>15.916666666666666</v>
      </c>
      <c r="AC207" s="73">
        <f t="shared" si="32"/>
        <v>18.666666666666668</v>
      </c>
      <c r="AD207" s="73">
        <f t="shared" si="33"/>
        <v>10.666666666666666</v>
      </c>
      <c r="AE207" s="73">
        <f t="shared" si="34"/>
        <v>24.25</v>
      </c>
      <c r="AF207" s="73">
        <f t="shared" si="35"/>
        <v>24.208333333333332</v>
      </c>
      <c r="AG207" s="73">
        <f t="shared" si="36"/>
        <v>2.1666666666666665</v>
      </c>
      <c r="AH207" s="73">
        <f t="shared" si="37"/>
        <v>9.5833333333333339</v>
      </c>
      <c r="AI207" s="73">
        <f t="shared" si="38"/>
        <v>8.9583333333333339</v>
      </c>
      <c r="AJ207" s="73">
        <f t="shared" si="39"/>
        <v>11.583333333333334</v>
      </c>
    </row>
    <row r="208" spans="1:36">
      <c r="A208">
        <v>207</v>
      </c>
      <c r="B208" s="233" t="s">
        <v>1471</v>
      </c>
      <c r="C208" t="s">
        <v>1331</v>
      </c>
      <c r="D208">
        <v>22</v>
      </c>
      <c r="E208">
        <v>156</v>
      </c>
      <c r="F208">
        <v>96</v>
      </c>
      <c r="G208">
        <v>238</v>
      </c>
      <c r="H208">
        <v>394</v>
      </c>
      <c r="I208">
        <v>6</v>
      </c>
      <c r="J208">
        <v>7</v>
      </c>
      <c r="K208">
        <v>166</v>
      </c>
      <c r="L208">
        <v>125</v>
      </c>
      <c r="M208">
        <v>26</v>
      </c>
      <c r="N208">
        <v>42</v>
      </c>
      <c r="O208">
        <v>53</v>
      </c>
      <c r="P208">
        <v>48</v>
      </c>
      <c r="Q208">
        <v>19</v>
      </c>
      <c r="R208">
        <v>22</v>
      </c>
      <c r="T208">
        <v>166</v>
      </c>
      <c r="U208">
        <v>245</v>
      </c>
      <c r="V208">
        <v>12</v>
      </c>
      <c r="W208">
        <v>8</v>
      </c>
      <c r="X208">
        <v>62</v>
      </c>
      <c r="Y208">
        <v>1</v>
      </c>
      <c r="Z208">
        <v>12</v>
      </c>
      <c r="AA208">
        <f t="shared" si="30"/>
        <v>44</v>
      </c>
      <c r="AB208" s="73">
        <f t="shared" si="31"/>
        <v>15.909090909090908</v>
      </c>
      <c r="AC208" s="73">
        <f t="shared" si="32"/>
        <v>15.454545454545455</v>
      </c>
      <c r="AD208" s="73">
        <f t="shared" si="33"/>
        <v>26.40909090909091</v>
      </c>
      <c r="AE208" s="73">
        <f t="shared" si="34"/>
        <v>34.636363636363633</v>
      </c>
      <c r="AF208" s="73">
        <f t="shared" si="35"/>
        <v>30.863636363636363</v>
      </c>
      <c r="AG208" s="73">
        <f t="shared" si="36"/>
        <v>1.9545454545454546</v>
      </c>
      <c r="AH208" s="73">
        <f t="shared" si="37"/>
        <v>3.4545454545454546</v>
      </c>
      <c r="AI208" s="73">
        <f t="shared" si="38"/>
        <v>14.181818181818182</v>
      </c>
      <c r="AJ208" s="73">
        <f t="shared" si="39"/>
        <v>8.6363636363636367</v>
      </c>
    </row>
    <row r="209" spans="1:36">
      <c r="A209">
        <v>208</v>
      </c>
      <c r="B209" s="233" t="s">
        <v>1187</v>
      </c>
      <c r="C209" t="s">
        <v>1330</v>
      </c>
      <c r="D209">
        <v>17</v>
      </c>
      <c r="E209">
        <v>209</v>
      </c>
      <c r="F209">
        <v>136</v>
      </c>
      <c r="G209">
        <v>87</v>
      </c>
      <c r="H209">
        <v>296</v>
      </c>
      <c r="L209">
        <v>16</v>
      </c>
      <c r="M209">
        <v>75</v>
      </c>
      <c r="N209">
        <v>23</v>
      </c>
      <c r="O209">
        <v>2</v>
      </c>
      <c r="P209">
        <v>34</v>
      </c>
      <c r="Q209">
        <v>13</v>
      </c>
      <c r="R209">
        <v>13</v>
      </c>
      <c r="T209">
        <v>91</v>
      </c>
      <c r="U209">
        <v>212</v>
      </c>
      <c r="V209">
        <v>18</v>
      </c>
      <c r="X209">
        <v>76</v>
      </c>
      <c r="Y209">
        <v>1</v>
      </c>
      <c r="Z209">
        <v>3</v>
      </c>
      <c r="AA209">
        <f t="shared" si="30"/>
        <v>26</v>
      </c>
      <c r="AB209" s="73">
        <f t="shared" si="31"/>
        <v>15.882352941176471</v>
      </c>
      <c r="AC209" s="73">
        <f t="shared" si="32"/>
        <v>30.470588235294116</v>
      </c>
      <c r="AD209" s="73">
        <f t="shared" si="33"/>
        <v>3.1764705882352939</v>
      </c>
      <c r="AE209" s="73">
        <f t="shared" si="34"/>
        <v>25.529411764705884</v>
      </c>
      <c r="AF209" s="73">
        <f t="shared" si="35"/>
        <v>25.529411764705884</v>
      </c>
      <c r="AG209" s="73">
        <f t="shared" si="36"/>
        <v>0</v>
      </c>
      <c r="AH209" s="73">
        <f t="shared" si="37"/>
        <v>13.058823529411764</v>
      </c>
      <c r="AI209" s="73">
        <f t="shared" si="38"/>
        <v>7.5294117647058822</v>
      </c>
      <c r="AJ209" s="73">
        <f t="shared" si="39"/>
        <v>10.529411764705882</v>
      </c>
    </row>
    <row r="210" spans="1:36">
      <c r="A210">
        <v>209</v>
      </c>
      <c r="B210" s="233" t="s">
        <v>1472</v>
      </c>
      <c r="C210" t="s">
        <v>1338</v>
      </c>
      <c r="D210">
        <v>22</v>
      </c>
      <c r="E210">
        <v>225</v>
      </c>
      <c r="F210">
        <v>72</v>
      </c>
      <c r="G210">
        <v>162</v>
      </c>
      <c r="H210">
        <v>387</v>
      </c>
      <c r="I210">
        <v>19</v>
      </c>
      <c r="J210">
        <v>13</v>
      </c>
      <c r="L210">
        <v>85</v>
      </c>
      <c r="M210">
        <v>15</v>
      </c>
      <c r="N210">
        <v>71</v>
      </c>
      <c r="O210">
        <v>64</v>
      </c>
      <c r="P210">
        <v>46</v>
      </c>
      <c r="Q210">
        <v>25</v>
      </c>
      <c r="R210">
        <v>19</v>
      </c>
      <c r="T210">
        <v>159</v>
      </c>
      <c r="U210">
        <v>234</v>
      </c>
      <c r="V210">
        <v>9</v>
      </c>
      <c r="W210">
        <v>16</v>
      </c>
      <c r="X210">
        <v>34</v>
      </c>
      <c r="Y210">
        <v>5</v>
      </c>
      <c r="Z210">
        <v>13</v>
      </c>
      <c r="AA210">
        <f t="shared" si="30"/>
        <v>38</v>
      </c>
      <c r="AB210" s="73">
        <f t="shared" si="31"/>
        <v>15.863636363636363</v>
      </c>
      <c r="AC210" s="73">
        <f t="shared" si="32"/>
        <v>11.363636363636363</v>
      </c>
      <c r="AD210" s="73">
        <f t="shared" si="33"/>
        <v>17.59090909090909</v>
      </c>
      <c r="AE210" s="73">
        <f t="shared" si="34"/>
        <v>26.15909090909091</v>
      </c>
      <c r="AF210" s="73">
        <f t="shared" si="35"/>
        <v>26.15909090909091</v>
      </c>
      <c r="AG210" s="73">
        <f t="shared" si="36"/>
        <v>5.7727272727272725</v>
      </c>
      <c r="AH210" s="73">
        <f t="shared" si="37"/>
        <v>3.5454545454545454</v>
      </c>
      <c r="AI210" s="73">
        <f t="shared" si="38"/>
        <v>15.795454545454545</v>
      </c>
      <c r="AJ210" s="73">
        <f t="shared" si="39"/>
        <v>12.954545454545455</v>
      </c>
    </row>
    <row r="211" spans="1:36">
      <c r="A211">
        <v>210</v>
      </c>
      <c r="B211" s="233" t="s">
        <v>1473</v>
      </c>
      <c r="C211" t="s">
        <v>1115</v>
      </c>
      <c r="D211">
        <v>22</v>
      </c>
      <c r="E211">
        <v>188</v>
      </c>
      <c r="F211">
        <v>81</v>
      </c>
      <c r="G211">
        <v>193</v>
      </c>
      <c r="H211">
        <v>381</v>
      </c>
      <c r="I211">
        <v>1</v>
      </c>
      <c r="J211">
        <v>2</v>
      </c>
      <c r="L211">
        <v>34</v>
      </c>
      <c r="M211">
        <v>56</v>
      </c>
      <c r="N211">
        <v>31</v>
      </c>
      <c r="O211">
        <v>11</v>
      </c>
      <c r="P211">
        <v>35</v>
      </c>
      <c r="Q211">
        <v>11</v>
      </c>
      <c r="R211">
        <v>16</v>
      </c>
      <c r="T211">
        <v>83</v>
      </c>
      <c r="U211">
        <v>298</v>
      </c>
      <c r="V211">
        <v>2</v>
      </c>
      <c r="X211">
        <v>39</v>
      </c>
      <c r="Y211">
        <v>35</v>
      </c>
      <c r="Z211">
        <v>4</v>
      </c>
      <c r="AA211">
        <f t="shared" si="30"/>
        <v>32</v>
      </c>
      <c r="AB211" s="73">
        <f t="shared" si="31"/>
        <v>15.863636363636363</v>
      </c>
      <c r="AC211" s="73">
        <f t="shared" si="32"/>
        <v>13.272727272727273</v>
      </c>
      <c r="AD211" s="73">
        <f t="shared" si="33"/>
        <v>6.2727272727272725</v>
      </c>
      <c r="AE211" s="73">
        <f t="shared" si="34"/>
        <v>18.613636363636363</v>
      </c>
      <c r="AF211" s="73">
        <f t="shared" si="35"/>
        <v>18.613636363636363</v>
      </c>
      <c r="AG211" s="73">
        <f t="shared" si="36"/>
        <v>0.36363636363636365</v>
      </c>
      <c r="AH211" s="73">
        <f t="shared" si="37"/>
        <v>7.5909090909090908</v>
      </c>
      <c r="AI211" s="73">
        <f t="shared" si="38"/>
        <v>8.704545454545455</v>
      </c>
      <c r="AJ211" s="73">
        <f t="shared" si="39"/>
        <v>6.5454545454545459</v>
      </c>
    </row>
    <row r="212" spans="1:36">
      <c r="A212">
        <v>211</v>
      </c>
      <c r="B212" s="233" t="s">
        <v>1474</v>
      </c>
      <c r="C212" t="s">
        <v>1342</v>
      </c>
      <c r="D212">
        <v>19</v>
      </c>
      <c r="E212">
        <v>162</v>
      </c>
      <c r="F212">
        <v>46</v>
      </c>
      <c r="G212">
        <v>167</v>
      </c>
      <c r="H212">
        <v>329</v>
      </c>
      <c r="I212">
        <v>12</v>
      </c>
      <c r="J212">
        <v>4</v>
      </c>
      <c r="K212">
        <v>1</v>
      </c>
      <c r="L212">
        <v>65</v>
      </c>
      <c r="M212">
        <v>16</v>
      </c>
      <c r="N212">
        <v>53</v>
      </c>
      <c r="O212">
        <v>29</v>
      </c>
      <c r="P212">
        <v>40</v>
      </c>
      <c r="Q212">
        <v>17</v>
      </c>
      <c r="R212">
        <v>14</v>
      </c>
      <c r="T212">
        <v>121</v>
      </c>
      <c r="U212">
        <v>212</v>
      </c>
      <c r="V212">
        <v>5</v>
      </c>
      <c r="W212">
        <v>5</v>
      </c>
      <c r="X212">
        <v>22</v>
      </c>
      <c r="Y212">
        <v>12</v>
      </c>
      <c r="Z212">
        <v>11</v>
      </c>
      <c r="AA212">
        <f t="shared" si="30"/>
        <v>28</v>
      </c>
      <c r="AB212" s="73">
        <f t="shared" si="31"/>
        <v>15.842105263157896</v>
      </c>
      <c r="AC212" s="73">
        <f t="shared" si="32"/>
        <v>8.2105263157894743</v>
      </c>
      <c r="AD212" s="73">
        <f t="shared" si="33"/>
        <v>15.631578947368421</v>
      </c>
      <c r="AE212" s="73">
        <f t="shared" si="34"/>
        <v>22.605263157894736</v>
      </c>
      <c r="AF212" s="73">
        <f t="shared" si="35"/>
        <v>22.578947368421051</v>
      </c>
      <c r="AG212" s="73">
        <f t="shared" si="36"/>
        <v>4</v>
      </c>
      <c r="AH212" s="73">
        <f t="shared" si="37"/>
        <v>3.8421052631578947</v>
      </c>
      <c r="AI212" s="73">
        <f t="shared" si="38"/>
        <v>11.763157894736842</v>
      </c>
      <c r="AJ212" s="73">
        <f t="shared" si="39"/>
        <v>10.578947368421053</v>
      </c>
    </row>
    <row r="213" spans="1:36">
      <c r="A213">
        <v>212</v>
      </c>
      <c r="B213" s="233" t="s">
        <v>1475</v>
      </c>
      <c r="C213" t="s">
        <v>1326</v>
      </c>
      <c r="D213">
        <v>16</v>
      </c>
      <c r="E213">
        <v>187</v>
      </c>
      <c r="F213">
        <v>87</v>
      </c>
      <c r="G213">
        <v>78</v>
      </c>
      <c r="H213">
        <v>265</v>
      </c>
      <c r="I213">
        <v>6</v>
      </c>
      <c r="J213">
        <v>6</v>
      </c>
      <c r="L213">
        <v>48</v>
      </c>
      <c r="M213">
        <v>51</v>
      </c>
      <c r="N213">
        <v>29</v>
      </c>
      <c r="O213">
        <v>10</v>
      </c>
      <c r="P213">
        <v>29</v>
      </c>
      <c r="Q213">
        <v>10</v>
      </c>
      <c r="R213">
        <v>6</v>
      </c>
      <c r="T213">
        <v>64</v>
      </c>
      <c r="U213">
        <v>190</v>
      </c>
      <c r="V213">
        <v>7</v>
      </c>
      <c r="W213">
        <v>3</v>
      </c>
      <c r="X213">
        <v>24</v>
      </c>
      <c r="Y213">
        <v>2</v>
      </c>
      <c r="Z213">
        <v>1</v>
      </c>
      <c r="AA213">
        <f t="shared" si="30"/>
        <v>12</v>
      </c>
      <c r="AB213" s="73">
        <f t="shared" si="31"/>
        <v>15.8125</v>
      </c>
      <c r="AC213" s="73">
        <f t="shared" si="32"/>
        <v>21</v>
      </c>
      <c r="AD213" s="73">
        <f t="shared" si="33"/>
        <v>14.25</v>
      </c>
      <c r="AE213" s="73">
        <f t="shared" si="34"/>
        <v>27.21875</v>
      </c>
      <c r="AF213" s="73">
        <f t="shared" si="35"/>
        <v>27.21875</v>
      </c>
      <c r="AG213" s="73">
        <f t="shared" si="36"/>
        <v>2.625</v>
      </c>
      <c r="AH213" s="73">
        <f t="shared" si="37"/>
        <v>10.625</v>
      </c>
      <c r="AI213" s="73">
        <f t="shared" si="38"/>
        <v>9.40625</v>
      </c>
      <c r="AJ213" s="73">
        <f t="shared" si="39"/>
        <v>10.875</v>
      </c>
    </row>
    <row r="214" spans="1:36">
      <c r="A214">
        <v>213</v>
      </c>
      <c r="B214" s="233" t="s">
        <v>1476</v>
      </c>
      <c r="C214" t="s">
        <v>1089</v>
      </c>
      <c r="D214">
        <v>5</v>
      </c>
      <c r="E214">
        <v>46</v>
      </c>
      <c r="F214">
        <v>15</v>
      </c>
      <c r="G214">
        <v>39</v>
      </c>
      <c r="H214">
        <v>85</v>
      </c>
      <c r="I214">
        <v>1</v>
      </c>
      <c r="J214">
        <v>2</v>
      </c>
      <c r="K214">
        <v>1</v>
      </c>
      <c r="L214">
        <v>10</v>
      </c>
      <c r="M214">
        <v>3</v>
      </c>
      <c r="N214">
        <v>13</v>
      </c>
      <c r="O214">
        <v>8</v>
      </c>
      <c r="P214">
        <v>12</v>
      </c>
      <c r="Q214">
        <v>1</v>
      </c>
      <c r="R214">
        <v>3</v>
      </c>
      <c r="T214">
        <v>24</v>
      </c>
      <c r="U214">
        <v>62</v>
      </c>
      <c r="W214">
        <v>2</v>
      </c>
      <c r="X214">
        <v>2</v>
      </c>
      <c r="Z214">
        <v>1</v>
      </c>
      <c r="AA214">
        <f t="shared" si="30"/>
        <v>6</v>
      </c>
      <c r="AB214" s="73">
        <f t="shared" si="31"/>
        <v>15.8</v>
      </c>
      <c r="AC214" s="73">
        <f t="shared" si="32"/>
        <v>10.8</v>
      </c>
      <c r="AD214" s="73">
        <f t="shared" si="33"/>
        <v>8.8000000000000007</v>
      </c>
      <c r="AE214" s="73">
        <f t="shared" si="34"/>
        <v>19.2</v>
      </c>
      <c r="AF214" s="73">
        <f t="shared" si="35"/>
        <v>19.100000000000001</v>
      </c>
      <c r="AG214" s="73">
        <f t="shared" si="36"/>
        <v>1.6</v>
      </c>
      <c r="AH214" s="73">
        <f t="shared" si="37"/>
        <v>3.2</v>
      </c>
      <c r="AI214" s="73">
        <f t="shared" si="38"/>
        <v>12.1</v>
      </c>
      <c r="AJ214" s="73">
        <f t="shared" si="39"/>
        <v>10</v>
      </c>
    </row>
    <row r="215" spans="1:36">
      <c r="A215">
        <v>214</v>
      </c>
      <c r="B215" s="233" t="s">
        <v>1477</v>
      </c>
      <c r="C215" t="s">
        <v>1095</v>
      </c>
      <c r="D215">
        <v>15</v>
      </c>
      <c r="E215">
        <v>111</v>
      </c>
      <c r="F215">
        <v>48</v>
      </c>
      <c r="G215">
        <v>151</v>
      </c>
      <c r="H215">
        <v>262</v>
      </c>
      <c r="I215">
        <v>13</v>
      </c>
      <c r="J215">
        <v>7</v>
      </c>
      <c r="K215">
        <v>24</v>
      </c>
      <c r="L215">
        <v>69</v>
      </c>
      <c r="M215">
        <v>16</v>
      </c>
      <c r="N215">
        <v>29</v>
      </c>
      <c r="O215">
        <v>46</v>
      </c>
      <c r="P215">
        <v>36</v>
      </c>
      <c r="Q215">
        <v>13</v>
      </c>
      <c r="R215">
        <v>13</v>
      </c>
      <c r="T215">
        <v>124</v>
      </c>
      <c r="U215">
        <v>135</v>
      </c>
      <c r="V215">
        <v>7</v>
      </c>
      <c r="W215">
        <v>9</v>
      </c>
      <c r="X215">
        <v>18</v>
      </c>
      <c r="Y215">
        <v>1</v>
      </c>
      <c r="Z215">
        <v>6</v>
      </c>
      <c r="AA215">
        <f t="shared" si="30"/>
        <v>26</v>
      </c>
      <c r="AB215" s="73">
        <f t="shared" si="31"/>
        <v>15.733333333333333</v>
      </c>
      <c r="AC215" s="73">
        <f t="shared" si="32"/>
        <v>11.066666666666666</v>
      </c>
      <c r="AD215" s="73">
        <f t="shared" si="33"/>
        <v>21.266666666666666</v>
      </c>
      <c r="AE215" s="73">
        <f t="shared" si="34"/>
        <v>28.533333333333335</v>
      </c>
      <c r="AF215" s="73">
        <f t="shared" si="35"/>
        <v>27.733333333333334</v>
      </c>
      <c r="AG215" s="73">
        <f t="shared" si="36"/>
        <v>5.666666666666667</v>
      </c>
      <c r="AH215" s="73">
        <f t="shared" si="37"/>
        <v>3.4</v>
      </c>
      <c r="AI215" s="73">
        <f t="shared" si="38"/>
        <v>16.2</v>
      </c>
      <c r="AJ215" s="73">
        <f t="shared" si="39"/>
        <v>9</v>
      </c>
    </row>
    <row r="216" spans="1:36">
      <c r="A216">
        <v>215</v>
      </c>
      <c r="B216" s="233" t="s">
        <v>1478</v>
      </c>
      <c r="C216" t="s">
        <v>1334</v>
      </c>
      <c r="D216">
        <v>21</v>
      </c>
      <c r="E216">
        <v>247</v>
      </c>
      <c r="F216">
        <v>113</v>
      </c>
      <c r="G216">
        <v>105</v>
      </c>
      <c r="H216">
        <v>352</v>
      </c>
      <c r="I216">
        <v>2</v>
      </c>
      <c r="J216">
        <v>4</v>
      </c>
      <c r="L216">
        <v>39</v>
      </c>
      <c r="M216">
        <v>69</v>
      </c>
      <c r="N216">
        <v>52</v>
      </c>
      <c r="O216">
        <v>10</v>
      </c>
      <c r="P216">
        <v>41</v>
      </c>
      <c r="Q216">
        <v>14</v>
      </c>
      <c r="R216">
        <v>11</v>
      </c>
      <c r="T216">
        <v>83</v>
      </c>
      <c r="U216">
        <v>265</v>
      </c>
      <c r="V216">
        <v>2</v>
      </c>
      <c r="W216">
        <v>1</v>
      </c>
      <c r="X216">
        <v>39</v>
      </c>
      <c r="Y216">
        <v>4</v>
      </c>
      <c r="Z216">
        <v>6</v>
      </c>
      <c r="AA216">
        <f t="shared" si="30"/>
        <v>22</v>
      </c>
      <c r="AB216" s="73">
        <f t="shared" si="31"/>
        <v>15.714285714285714</v>
      </c>
      <c r="AC216" s="73">
        <f t="shared" si="32"/>
        <v>20.476190476190474</v>
      </c>
      <c r="AD216" s="73">
        <f t="shared" si="33"/>
        <v>8.2380952380952372</v>
      </c>
      <c r="AE216" s="73">
        <f t="shared" si="34"/>
        <v>23.11904761904762</v>
      </c>
      <c r="AF216" s="73">
        <f t="shared" si="35"/>
        <v>23.11904761904762</v>
      </c>
      <c r="AG216" s="73">
        <f t="shared" si="36"/>
        <v>0.76190476190476186</v>
      </c>
      <c r="AH216" s="73">
        <f t="shared" si="37"/>
        <v>11.285714285714286</v>
      </c>
      <c r="AI216" s="73">
        <f t="shared" si="38"/>
        <v>8.7619047619047628</v>
      </c>
      <c r="AJ216" s="73">
        <f t="shared" si="39"/>
        <v>11.952380952380953</v>
      </c>
    </row>
    <row r="217" spans="1:36">
      <c r="A217">
        <v>216</v>
      </c>
      <c r="B217" s="233" t="s">
        <v>1479</v>
      </c>
      <c r="C217" t="s">
        <v>1329</v>
      </c>
      <c r="D217">
        <v>10</v>
      </c>
      <c r="E217">
        <v>103</v>
      </c>
      <c r="F217">
        <v>63</v>
      </c>
      <c r="G217">
        <v>72</v>
      </c>
      <c r="H217">
        <v>175</v>
      </c>
      <c r="I217">
        <v>1</v>
      </c>
      <c r="J217">
        <v>3</v>
      </c>
      <c r="L217">
        <v>35</v>
      </c>
      <c r="M217">
        <v>28</v>
      </c>
      <c r="N217">
        <v>16</v>
      </c>
      <c r="O217">
        <v>2</v>
      </c>
      <c r="P217">
        <v>23</v>
      </c>
      <c r="Q217">
        <v>19</v>
      </c>
      <c r="R217">
        <v>9</v>
      </c>
      <c r="T217">
        <v>51</v>
      </c>
      <c r="U217">
        <v>121</v>
      </c>
      <c r="V217">
        <v>6</v>
      </c>
      <c r="W217">
        <v>4</v>
      </c>
      <c r="X217">
        <v>31</v>
      </c>
      <c r="Z217">
        <v>5</v>
      </c>
      <c r="AA217">
        <f t="shared" si="30"/>
        <v>18</v>
      </c>
      <c r="AB217" s="73">
        <f t="shared" si="31"/>
        <v>15.7</v>
      </c>
      <c r="AC217" s="73">
        <f t="shared" si="32"/>
        <v>23.4</v>
      </c>
      <c r="AD217" s="73">
        <f t="shared" si="33"/>
        <v>15.7</v>
      </c>
      <c r="AE217" s="73">
        <f t="shared" si="34"/>
        <v>28.75</v>
      </c>
      <c r="AF217" s="73">
        <f t="shared" si="35"/>
        <v>28.75</v>
      </c>
      <c r="AG217" s="73">
        <f t="shared" si="36"/>
        <v>0.9</v>
      </c>
      <c r="AH217" s="73">
        <f t="shared" si="37"/>
        <v>8.1999999999999993</v>
      </c>
      <c r="AI217" s="73">
        <f t="shared" si="38"/>
        <v>7.55</v>
      </c>
      <c r="AJ217" s="73">
        <f t="shared" si="39"/>
        <v>9.5</v>
      </c>
    </row>
    <row r="218" spans="1:36">
      <c r="A218">
        <v>217</v>
      </c>
      <c r="B218" s="233" t="s">
        <v>1480</v>
      </c>
      <c r="C218" t="s">
        <v>1330</v>
      </c>
      <c r="D218">
        <v>6</v>
      </c>
      <c r="E218">
        <v>57</v>
      </c>
      <c r="F218">
        <v>33</v>
      </c>
      <c r="G218">
        <v>45</v>
      </c>
      <c r="H218">
        <v>102</v>
      </c>
      <c r="I218">
        <v>3</v>
      </c>
      <c r="J218">
        <v>4</v>
      </c>
      <c r="L218">
        <v>17</v>
      </c>
      <c r="M218">
        <v>6</v>
      </c>
      <c r="N218">
        <v>10</v>
      </c>
      <c r="O218">
        <v>5</v>
      </c>
      <c r="P218">
        <v>12</v>
      </c>
      <c r="Q218">
        <v>3</v>
      </c>
      <c r="R218">
        <v>4</v>
      </c>
      <c r="T218">
        <v>25</v>
      </c>
      <c r="U218">
        <v>77</v>
      </c>
      <c r="W218">
        <v>4</v>
      </c>
      <c r="X218">
        <v>3</v>
      </c>
      <c r="Y218">
        <v>1</v>
      </c>
      <c r="Z218">
        <v>6</v>
      </c>
      <c r="AA218">
        <f t="shared" si="30"/>
        <v>8</v>
      </c>
      <c r="AB218" s="73">
        <f t="shared" si="31"/>
        <v>15.666666666666666</v>
      </c>
      <c r="AC218" s="73">
        <f t="shared" si="32"/>
        <v>20.666666666666668</v>
      </c>
      <c r="AD218" s="73">
        <f t="shared" si="33"/>
        <v>12.833333333333334</v>
      </c>
      <c r="AE218" s="73">
        <f t="shared" si="34"/>
        <v>27.083333333333332</v>
      </c>
      <c r="AF218" s="73">
        <f t="shared" si="35"/>
        <v>27.083333333333332</v>
      </c>
      <c r="AG218" s="73">
        <f t="shared" si="36"/>
        <v>3.6666666666666665</v>
      </c>
      <c r="AH218" s="73">
        <f t="shared" si="37"/>
        <v>3.3333333333333335</v>
      </c>
      <c r="AI218" s="73">
        <f t="shared" si="38"/>
        <v>9.6666666666666661</v>
      </c>
      <c r="AJ218" s="73">
        <f t="shared" si="39"/>
        <v>10.166666666666666</v>
      </c>
    </row>
    <row r="219" spans="1:36">
      <c r="A219">
        <v>218</v>
      </c>
      <c r="B219" s="233" t="s">
        <v>1210</v>
      </c>
      <c r="C219" t="s">
        <v>1335</v>
      </c>
      <c r="D219">
        <v>20</v>
      </c>
      <c r="E219">
        <v>212</v>
      </c>
      <c r="F219">
        <v>155</v>
      </c>
      <c r="G219">
        <v>161</v>
      </c>
      <c r="H219">
        <v>373</v>
      </c>
      <c r="K219">
        <v>1</v>
      </c>
      <c r="L219">
        <v>43</v>
      </c>
      <c r="M219">
        <v>68</v>
      </c>
      <c r="N219">
        <v>11</v>
      </c>
      <c r="O219">
        <v>3</v>
      </c>
      <c r="P219">
        <v>57</v>
      </c>
      <c r="Q219">
        <v>25</v>
      </c>
      <c r="R219">
        <v>31</v>
      </c>
      <c r="T219">
        <v>152</v>
      </c>
      <c r="U219">
        <v>228</v>
      </c>
      <c r="V219">
        <v>24</v>
      </c>
      <c r="X219">
        <v>168</v>
      </c>
      <c r="Y219">
        <v>5</v>
      </c>
      <c r="Z219">
        <v>3</v>
      </c>
      <c r="AA219">
        <f t="shared" si="30"/>
        <v>62</v>
      </c>
      <c r="AB219" s="73">
        <f t="shared" si="31"/>
        <v>15.55</v>
      </c>
      <c r="AC219" s="73">
        <f t="shared" si="32"/>
        <v>27.9</v>
      </c>
      <c r="AD219" s="73">
        <f t="shared" si="33"/>
        <v>7.65</v>
      </c>
      <c r="AE219" s="73">
        <f t="shared" si="34"/>
        <v>27.125</v>
      </c>
      <c r="AF219" s="73">
        <f t="shared" si="35"/>
        <v>27.1</v>
      </c>
      <c r="AG219" s="73">
        <f t="shared" si="36"/>
        <v>0</v>
      </c>
      <c r="AH219" s="73">
        <f t="shared" si="37"/>
        <v>7.65</v>
      </c>
      <c r="AI219" s="73">
        <f t="shared" si="38"/>
        <v>6.6749999999999998</v>
      </c>
      <c r="AJ219" s="73">
        <f t="shared" si="39"/>
        <v>6.3</v>
      </c>
    </row>
    <row r="220" spans="1:36">
      <c r="A220">
        <v>219</v>
      </c>
      <c r="B220" s="233" t="s">
        <v>1481</v>
      </c>
      <c r="C220" t="s">
        <v>1089</v>
      </c>
      <c r="D220">
        <v>22</v>
      </c>
      <c r="E220">
        <v>199</v>
      </c>
      <c r="F220">
        <v>108</v>
      </c>
      <c r="G220">
        <v>155</v>
      </c>
      <c r="H220">
        <v>354</v>
      </c>
      <c r="I220">
        <v>1</v>
      </c>
      <c r="J220">
        <v>2</v>
      </c>
      <c r="L220">
        <v>44</v>
      </c>
      <c r="M220">
        <v>34</v>
      </c>
      <c r="N220">
        <v>48</v>
      </c>
      <c r="O220">
        <v>3</v>
      </c>
      <c r="P220">
        <v>45</v>
      </c>
      <c r="Q220">
        <v>19</v>
      </c>
      <c r="R220">
        <v>7</v>
      </c>
      <c r="T220">
        <v>101</v>
      </c>
      <c r="U220">
        <v>255</v>
      </c>
      <c r="V220">
        <v>10</v>
      </c>
      <c r="W220">
        <v>1</v>
      </c>
      <c r="X220">
        <v>72</v>
      </c>
      <c r="Z220">
        <v>3</v>
      </c>
      <c r="AA220">
        <f t="shared" si="30"/>
        <v>14</v>
      </c>
      <c r="AB220" s="73">
        <f t="shared" si="31"/>
        <v>15.454545454545455</v>
      </c>
      <c r="AC220" s="73">
        <f t="shared" si="32"/>
        <v>19</v>
      </c>
      <c r="AD220" s="73">
        <f t="shared" si="33"/>
        <v>9.3636363636363633</v>
      </c>
      <c r="AE220" s="73">
        <f t="shared" si="34"/>
        <v>22.40909090909091</v>
      </c>
      <c r="AF220" s="73">
        <f t="shared" si="35"/>
        <v>22.40909090909091</v>
      </c>
      <c r="AG220" s="73">
        <f t="shared" si="36"/>
        <v>0.36363636363636365</v>
      </c>
      <c r="AH220" s="73">
        <f t="shared" si="37"/>
        <v>6.1818181818181817</v>
      </c>
      <c r="AI220" s="73">
        <f t="shared" si="38"/>
        <v>7.8181818181818183</v>
      </c>
      <c r="AJ220" s="73">
        <f t="shared" si="39"/>
        <v>10.909090909090908</v>
      </c>
    </row>
    <row r="221" spans="1:36">
      <c r="A221">
        <v>220</v>
      </c>
      <c r="B221" s="233" t="s">
        <v>1482</v>
      </c>
      <c r="C221" t="s">
        <v>1095</v>
      </c>
      <c r="D221">
        <v>16</v>
      </c>
      <c r="E221">
        <v>153</v>
      </c>
      <c r="F221">
        <v>104</v>
      </c>
      <c r="G221">
        <v>118</v>
      </c>
      <c r="H221">
        <v>271</v>
      </c>
      <c r="I221">
        <v>2</v>
      </c>
      <c r="L221">
        <v>25</v>
      </c>
      <c r="M221">
        <v>36</v>
      </c>
      <c r="N221">
        <v>33</v>
      </c>
      <c r="O221">
        <v>2</v>
      </c>
      <c r="P221">
        <v>34</v>
      </c>
      <c r="Q221">
        <v>13</v>
      </c>
      <c r="R221">
        <v>12</v>
      </c>
      <c r="T221">
        <v>94</v>
      </c>
      <c r="U221">
        <v>179</v>
      </c>
      <c r="V221">
        <v>18</v>
      </c>
      <c r="X221">
        <v>72</v>
      </c>
      <c r="Y221">
        <v>6</v>
      </c>
      <c r="Z221">
        <v>3</v>
      </c>
      <c r="AA221">
        <f t="shared" si="30"/>
        <v>24</v>
      </c>
      <c r="AB221" s="73">
        <f t="shared" si="31"/>
        <v>15.4375</v>
      </c>
      <c r="AC221" s="73">
        <f t="shared" si="32"/>
        <v>24.5</v>
      </c>
      <c r="AD221" s="73">
        <f t="shared" si="33"/>
        <v>6.3125</v>
      </c>
      <c r="AE221" s="73">
        <f t="shared" si="34"/>
        <v>24.25</v>
      </c>
      <c r="AF221" s="73">
        <f t="shared" si="35"/>
        <v>24.25</v>
      </c>
      <c r="AG221" s="73">
        <f t="shared" si="36"/>
        <v>0.75</v>
      </c>
      <c r="AH221" s="73">
        <f t="shared" si="37"/>
        <v>7.3125</v>
      </c>
      <c r="AI221" s="73">
        <f t="shared" si="38"/>
        <v>7.34375</v>
      </c>
      <c r="AJ221" s="73">
        <f t="shared" si="39"/>
        <v>11.4375</v>
      </c>
    </row>
    <row r="222" spans="1:36">
      <c r="A222">
        <v>221</v>
      </c>
      <c r="B222" s="233" t="s">
        <v>1190</v>
      </c>
      <c r="C222" t="s">
        <v>1328</v>
      </c>
      <c r="D222">
        <v>22</v>
      </c>
      <c r="E222">
        <v>247</v>
      </c>
      <c r="F222">
        <v>106</v>
      </c>
      <c r="G222">
        <v>144</v>
      </c>
      <c r="H222">
        <v>391</v>
      </c>
      <c r="I222">
        <v>1</v>
      </c>
      <c r="J222">
        <v>2</v>
      </c>
      <c r="L222">
        <v>52</v>
      </c>
      <c r="M222">
        <v>141</v>
      </c>
      <c r="N222">
        <v>28</v>
      </c>
      <c r="O222">
        <v>1</v>
      </c>
      <c r="P222">
        <v>64</v>
      </c>
      <c r="Q222">
        <v>15</v>
      </c>
      <c r="R222">
        <v>26</v>
      </c>
      <c r="T222">
        <v>140</v>
      </c>
      <c r="U222">
        <v>233</v>
      </c>
      <c r="V222">
        <v>23</v>
      </c>
      <c r="X222">
        <v>145</v>
      </c>
      <c r="Y222">
        <v>4</v>
      </c>
      <c r="Z222">
        <v>1</v>
      </c>
      <c r="AA222">
        <f t="shared" si="30"/>
        <v>52</v>
      </c>
      <c r="AB222" s="73">
        <f t="shared" si="31"/>
        <v>15.409090909090908</v>
      </c>
      <c r="AC222" s="73">
        <f t="shared" si="32"/>
        <v>16.90909090909091</v>
      </c>
      <c r="AD222" s="73">
        <f t="shared" si="33"/>
        <v>9.454545454545455</v>
      </c>
      <c r="AE222" s="73">
        <f t="shared" si="34"/>
        <v>22.25</v>
      </c>
      <c r="AF222" s="73">
        <f t="shared" si="35"/>
        <v>22.25</v>
      </c>
      <c r="AG222" s="73">
        <f t="shared" si="36"/>
        <v>0.36363636363636365</v>
      </c>
      <c r="AH222" s="73">
        <f t="shared" si="37"/>
        <v>18.136363636363637</v>
      </c>
      <c r="AI222" s="73">
        <f t="shared" si="38"/>
        <v>6.6590909090909092</v>
      </c>
      <c r="AJ222" s="73">
        <f t="shared" si="39"/>
        <v>6.3636363636363633</v>
      </c>
    </row>
    <row r="223" spans="1:36">
      <c r="A223">
        <v>222</v>
      </c>
      <c r="B223" s="233" t="s">
        <v>1483</v>
      </c>
      <c r="C223" t="s">
        <v>1336</v>
      </c>
      <c r="D223">
        <v>18</v>
      </c>
      <c r="E223">
        <v>131</v>
      </c>
      <c r="F223">
        <v>44</v>
      </c>
      <c r="G223">
        <v>182</v>
      </c>
      <c r="H223">
        <v>313</v>
      </c>
      <c r="I223">
        <v>5</v>
      </c>
      <c r="J223">
        <v>11</v>
      </c>
      <c r="L223">
        <v>86</v>
      </c>
      <c r="M223">
        <v>22</v>
      </c>
      <c r="N223">
        <v>35</v>
      </c>
      <c r="O223">
        <v>63</v>
      </c>
      <c r="P223">
        <v>41</v>
      </c>
      <c r="Q223">
        <v>19</v>
      </c>
      <c r="R223">
        <v>18</v>
      </c>
      <c r="T223">
        <v>147</v>
      </c>
      <c r="U223">
        <v>177</v>
      </c>
      <c r="V223">
        <v>2</v>
      </c>
      <c r="W223">
        <v>6</v>
      </c>
      <c r="X223">
        <v>21</v>
      </c>
      <c r="Y223">
        <v>2</v>
      </c>
      <c r="Z223">
        <v>12</v>
      </c>
      <c r="AA223">
        <f t="shared" si="30"/>
        <v>36</v>
      </c>
      <c r="AB223" s="73">
        <f t="shared" si="31"/>
        <v>15.388888888888889</v>
      </c>
      <c r="AC223" s="73">
        <f t="shared" si="32"/>
        <v>7.7777777777777777</v>
      </c>
      <c r="AD223" s="73">
        <f t="shared" si="33"/>
        <v>21.888888888888889</v>
      </c>
      <c r="AE223" s="73">
        <f t="shared" si="34"/>
        <v>24.666666666666668</v>
      </c>
      <c r="AF223" s="73">
        <f t="shared" si="35"/>
        <v>24.666666666666668</v>
      </c>
      <c r="AG223" s="73">
        <f t="shared" si="36"/>
        <v>2.2777777777777777</v>
      </c>
      <c r="AH223" s="73">
        <f t="shared" si="37"/>
        <v>3.6111111111111112</v>
      </c>
      <c r="AI223" s="73">
        <f t="shared" si="38"/>
        <v>17.194444444444443</v>
      </c>
      <c r="AJ223" s="73">
        <f t="shared" si="39"/>
        <v>6.833333333333333</v>
      </c>
    </row>
    <row r="224" spans="1:36">
      <c r="A224">
        <v>223</v>
      </c>
      <c r="B224" s="233" t="s">
        <v>1484</v>
      </c>
      <c r="C224" t="s">
        <v>1078</v>
      </c>
      <c r="D224">
        <v>8</v>
      </c>
      <c r="E224">
        <v>64</v>
      </c>
      <c r="F224">
        <v>22</v>
      </c>
      <c r="G224">
        <v>69</v>
      </c>
      <c r="H224">
        <v>133</v>
      </c>
      <c r="I224">
        <v>1</v>
      </c>
      <c r="J224">
        <v>2</v>
      </c>
      <c r="L224">
        <v>26</v>
      </c>
      <c r="M224">
        <v>16</v>
      </c>
      <c r="N224">
        <v>26</v>
      </c>
      <c r="O224">
        <v>12</v>
      </c>
      <c r="P224">
        <v>23</v>
      </c>
      <c r="Q224">
        <v>4</v>
      </c>
      <c r="R224">
        <v>5</v>
      </c>
      <c r="T224">
        <v>45</v>
      </c>
      <c r="U224">
        <v>85</v>
      </c>
      <c r="V224">
        <v>3</v>
      </c>
      <c r="W224">
        <v>3</v>
      </c>
      <c r="X224">
        <v>12</v>
      </c>
      <c r="Y224">
        <v>11</v>
      </c>
      <c r="Z224">
        <v>2</v>
      </c>
      <c r="AA224">
        <f t="shared" si="30"/>
        <v>10</v>
      </c>
      <c r="AB224" s="73">
        <f t="shared" si="31"/>
        <v>15.375</v>
      </c>
      <c r="AC224" s="73">
        <f t="shared" si="32"/>
        <v>9.75</v>
      </c>
      <c r="AD224" s="73">
        <f t="shared" si="33"/>
        <v>15</v>
      </c>
      <c r="AE224" s="73">
        <f t="shared" si="34"/>
        <v>21.1875</v>
      </c>
      <c r="AF224" s="73">
        <f t="shared" si="35"/>
        <v>21.1875</v>
      </c>
      <c r="AG224" s="73">
        <f t="shared" si="36"/>
        <v>1</v>
      </c>
      <c r="AH224" s="73">
        <f t="shared" si="37"/>
        <v>8</v>
      </c>
      <c r="AI224" s="73">
        <f t="shared" si="38"/>
        <v>11.5625</v>
      </c>
      <c r="AJ224" s="73">
        <f t="shared" si="39"/>
        <v>11.5</v>
      </c>
    </row>
    <row r="225" spans="1:36">
      <c r="A225">
        <v>224</v>
      </c>
      <c r="B225" s="233" t="s">
        <v>1485</v>
      </c>
      <c r="C225" t="s">
        <v>1078</v>
      </c>
      <c r="D225">
        <v>21</v>
      </c>
      <c r="E225">
        <v>212</v>
      </c>
      <c r="F225">
        <v>82</v>
      </c>
      <c r="G225">
        <v>174</v>
      </c>
      <c r="H225">
        <v>386</v>
      </c>
      <c r="I225">
        <v>17</v>
      </c>
      <c r="J225">
        <v>8</v>
      </c>
      <c r="K225">
        <v>15</v>
      </c>
      <c r="L225">
        <v>125</v>
      </c>
      <c r="M225">
        <v>30</v>
      </c>
      <c r="N225">
        <v>56</v>
      </c>
      <c r="O225">
        <v>37</v>
      </c>
      <c r="P225">
        <v>87</v>
      </c>
      <c r="Q225">
        <v>15</v>
      </c>
      <c r="R225">
        <v>32</v>
      </c>
      <c r="T225">
        <v>157</v>
      </c>
      <c r="U225">
        <v>236</v>
      </c>
      <c r="V225">
        <v>18</v>
      </c>
      <c r="W225">
        <v>8</v>
      </c>
      <c r="X225">
        <v>32</v>
      </c>
      <c r="Z225">
        <v>7</v>
      </c>
      <c r="AA225">
        <f t="shared" si="30"/>
        <v>64</v>
      </c>
      <c r="AB225" s="73">
        <f t="shared" si="31"/>
        <v>15.333333333333334</v>
      </c>
      <c r="AC225" s="73">
        <f t="shared" si="32"/>
        <v>12.571428571428571</v>
      </c>
      <c r="AD225" s="73">
        <f t="shared" si="33"/>
        <v>26.714285714285715</v>
      </c>
      <c r="AE225" s="73">
        <f t="shared" si="34"/>
        <v>31.80952380952381</v>
      </c>
      <c r="AF225" s="73">
        <f t="shared" si="35"/>
        <v>31.452380952380953</v>
      </c>
      <c r="AG225" s="73">
        <f t="shared" si="36"/>
        <v>5.2380952380952381</v>
      </c>
      <c r="AH225" s="73">
        <f t="shared" si="37"/>
        <v>3.9047619047619047</v>
      </c>
      <c r="AI225" s="73">
        <f t="shared" si="38"/>
        <v>11.428571428571429</v>
      </c>
      <c r="AJ225" s="73">
        <f t="shared" si="39"/>
        <v>10.476190476190476</v>
      </c>
    </row>
    <row r="226" spans="1:36">
      <c r="A226">
        <v>225</v>
      </c>
      <c r="B226" s="233" t="s">
        <v>1486</v>
      </c>
      <c r="C226" t="s">
        <v>1335</v>
      </c>
      <c r="D226">
        <v>6</v>
      </c>
      <c r="E226">
        <v>73</v>
      </c>
      <c r="F226">
        <v>30</v>
      </c>
      <c r="G226">
        <v>35</v>
      </c>
      <c r="H226">
        <v>108</v>
      </c>
      <c r="J226">
        <v>1</v>
      </c>
      <c r="L226">
        <v>14</v>
      </c>
      <c r="M226">
        <v>24</v>
      </c>
      <c r="N226">
        <v>12</v>
      </c>
      <c r="O226">
        <v>6</v>
      </c>
      <c r="P226">
        <v>19</v>
      </c>
      <c r="Q226">
        <v>7</v>
      </c>
      <c r="R226">
        <v>8</v>
      </c>
      <c r="T226">
        <v>35</v>
      </c>
      <c r="U226">
        <v>75</v>
      </c>
      <c r="V226">
        <v>3</v>
      </c>
      <c r="W226">
        <v>1</v>
      </c>
      <c r="X226">
        <v>15</v>
      </c>
      <c r="Y226">
        <v>1</v>
      </c>
      <c r="Z226">
        <v>2</v>
      </c>
      <c r="AA226">
        <f t="shared" si="30"/>
        <v>16</v>
      </c>
      <c r="AB226" s="73">
        <f t="shared" si="31"/>
        <v>15.333333333333334</v>
      </c>
      <c r="AC226" s="73">
        <f t="shared" si="32"/>
        <v>17.333333333333332</v>
      </c>
      <c r="AD226" s="73">
        <f t="shared" si="33"/>
        <v>9</v>
      </c>
      <c r="AE226" s="73">
        <f t="shared" si="34"/>
        <v>22.25</v>
      </c>
      <c r="AF226" s="73">
        <f t="shared" si="35"/>
        <v>22.25</v>
      </c>
      <c r="AG226" s="73">
        <f t="shared" si="36"/>
        <v>0.16666666666666666</v>
      </c>
      <c r="AH226" s="73">
        <f t="shared" si="37"/>
        <v>11.333333333333334</v>
      </c>
      <c r="AI226" s="73">
        <f t="shared" si="38"/>
        <v>9.3333333333333339</v>
      </c>
      <c r="AJ226" s="73">
        <f t="shared" si="39"/>
        <v>8.3333333333333339</v>
      </c>
    </row>
    <row r="227" spans="1:36">
      <c r="A227">
        <v>226</v>
      </c>
      <c r="B227" s="233" t="s">
        <v>1487</v>
      </c>
      <c r="C227" t="s">
        <v>1335</v>
      </c>
      <c r="D227">
        <v>11</v>
      </c>
      <c r="E227">
        <v>97</v>
      </c>
      <c r="F227">
        <v>33</v>
      </c>
      <c r="G227">
        <v>71</v>
      </c>
      <c r="H227">
        <v>168</v>
      </c>
      <c r="I227">
        <v>1</v>
      </c>
      <c r="J227">
        <v>3</v>
      </c>
      <c r="L227">
        <v>33</v>
      </c>
      <c r="M227">
        <v>34</v>
      </c>
      <c r="N227">
        <v>12</v>
      </c>
      <c r="O227">
        <v>7</v>
      </c>
      <c r="P227">
        <v>14</v>
      </c>
      <c r="Q227">
        <v>6</v>
      </c>
      <c r="T227">
        <v>36</v>
      </c>
      <c r="U227">
        <v>119</v>
      </c>
      <c r="V227">
        <v>3</v>
      </c>
      <c r="W227">
        <v>1</v>
      </c>
      <c r="X227">
        <v>6</v>
      </c>
      <c r="Y227">
        <v>1</v>
      </c>
      <c r="Z227">
        <v>1</v>
      </c>
      <c r="AA227">
        <f t="shared" si="30"/>
        <v>0</v>
      </c>
      <c r="AB227" s="73">
        <f t="shared" si="31"/>
        <v>15.272727272727273</v>
      </c>
      <c r="AC227" s="73">
        <f t="shared" si="32"/>
        <v>12</v>
      </c>
      <c r="AD227" s="73">
        <f t="shared" si="33"/>
        <v>15</v>
      </c>
      <c r="AE227" s="73">
        <f t="shared" si="34"/>
        <v>21.545454545454547</v>
      </c>
      <c r="AF227" s="73">
        <f t="shared" si="35"/>
        <v>21.545454545454547</v>
      </c>
      <c r="AG227" s="73">
        <f t="shared" si="36"/>
        <v>0.81818181818181823</v>
      </c>
      <c r="AH227" s="73">
        <f t="shared" si="37"/>
        <v>10.363636363636363</v>
      </c>
      <c r="AI227" s="73">
        <f t="shared" si="38"/>
        <v>9.545454545454545</v>
      </c>
      <c r="AJ227" s="73">
        <f t="shared" si="39"/>
        <v>6.4545454545454541</v>
      </c>
    </row>
    <row r="228" spans="1:36">
      <c r="A228">
        <v>227</v>
      </c>
      <c r="B228" s="233" t="s">
        <v>1218</v>
      </c>
      <c r="C228" t="s">
        <v>1337</v>
      </c>
      <c r="D228">
        <v>19</v>
      </c>
      <c r="E228">
        <v>232</v>
      </c>
      <c r="F228">
        <v>84</v>
      </c>
      <c r="G228">
        <v>88</v>
      </c>
      <c r="H228">
        <v>320</v>
      </c>
      <c r="I228">
        <v>3</v>
      </c>
      <c r="J228">
        <v>2</v>
      </c>
      <c r="L228">
        <v>24</v>
      </c>
      <c r="M228">
        <v>83</v>
      </c>
      <c r="N228">
        <v>61</v>
      </c>
      <c r="O228">
        <v>4</v>
      </c>
      <c r="P228">
        <v>48</v>
      </c>
      <c r="Q228">
        <v>14</v>
      </c>
      <c r="R228">
        <v>15</v>
      </c>
      <c r="T228">
        <v>61</v>
      </c>
      <c r="U228">
        <v>234</v>
      </c>
      <c r="V228">
        <v>1</v>
      </c>
      <c r="X228">
        <v>51</v>
      </c>
      <c r="Y228">
        <v>22</v>
      </c>
      <c r="Z228">
        <v>6</v>
      </c>
      <c r="AA228">
        <f t="shared" si="30"/>
        <v>30</v>
      </c>
      <c r="AB228" s="73">
        <f t="shared" si="31"/>
        <v>15.263157894736842</v>
      </c>
      <c r="AC228" s="73">
        <f t="shared" si="32"/>
        <v>16.105263157894736</v>
      </c>
      <c r="AD228" s="73">
        <f t="shared" si="33"/>
        <v>4.7368421052631575</v>
      </c>
      <c r="AE228" s="73">
        <f t="shared" si="34"/>
        <v>19.368421052631579</v>
      </c>
      <c r="AF228" s="73">
        <f t="shared" si="35"/>
        <v>19.368421052631579</v>
      </c>
      <c r="AG228" s="73">
        <f t="shared" si="36"/>
        <v>1.0526315789473684</v>
      </c>
      <c r="AH228" s="73">
        <f t="shared" si="37"/>
        <v>14.736842105263158</v>
      </c>
      <c r="AI228" s="73">
        <f t="shared" si="38"/>
        <v>7.4736842105263159</v>
      </c>
      <c r="AJ228" s="73">
        <f t="shared" si="39"/>
        <v>12.789473684210526</v>
      </c>
    </row>
    <row r="229" spans="1:36">
      <c r="A229">
        <v>228</v>
      </c>
      <c r="B229" s="233" t="s">
        <v>1488</v>
      </c>
      <c r="C229" t="s">
        <v>1330</v>
      </c>
      <c r="D229">
        <v>5</v>
      </c>
      <c r="E229">
        <v>37</v>
      </c>
      <c r="F229">
        <v>14</v>
      </c>
      <c r="G229">
        <v>51</v>
      </c>
      <c r="H229">
        <v>88</v>
      </c>
      <c r="I229">
        <v>1</v>
      </c>
      <c r="J229">
        <v>1</v>
      </c>
      <c r="L229">
        <v>43</v>
      </c>
      <c r="M229">
        <v>4</v>
      </c>
      <c r="N229">
        <v>15</v>
      </c>
      <c r="O229">
        <v>11</v>
      </c>
      <c r="P229">
        <v>11</v>
      </c>
      <c r="Q229">
        <v>6</v>
      </c>
      <c r="R229">
        <v>6</v>
      </c>
      <c r="T229">
        <v>37</v>
      </c>
      <c r="U229">
        <v>56</v>
      </c>
      <c r="W229">
        <v>1</v>
      </c>
      <c r="X229">
        <v>5</v>
      </c>
      <c r="Z229">
        <v>5</v>
      </c>
      <c r="AA229">
        <f t="shared" si="30"/>
        <v>12</v>
      </c>
      <c r="AB229" s="73">
        <f t="shared" si="31"/>
        <v>15.2</v>
      </c>
      <c r="AC229" s="73">
        <f t="shared" si="32"/>
        <v>8.8000000000000007</v>
      </c>
      <c r="AD229" s="73">
        <f t="shared" si="33"/>
        <v>40.6</v>
      </c>
      <c r="AE229" s="73">
        <f t="shared" si="34"/>
        <v>34.200000000000003</v>
      </c>
      <c r="AF229" s="73">
        <f t="shared" si="35"/>
        <v>34.200000000000003</v>
      </c>
      <c r="AG229" s="73">
        <f t="shared" si="36"/>
        <v>1.4</v>
      </c>
      <c r="AH229" s="73">
        <f t="shared" si="37"/>
        <v>3</v>
      </c>
      <c r="AI229" s="73">
        <f t="shared" si="38"/>
        <v>13</v>
      </c>
      <c r="AJ229" s="73">
        <f t="shared" si="39"/>
        <v>9.8000000000000007</v>
      </c>
    </row>
    <row r="230" spans="1:36">
      <c r="A230">
        <v>229</v>
      </c>
      <c r="B230" s="233" t="s">
        <v>1489</v>
      </c>
      <c r="C230" t="s">
        <v>1333</v>
      </c>
      <c r="D230">
        <v>11</v>
      </c>
      <c r="E230">
        <v>100</v>
      </c>
      <c r="F230">
        <v>26</v>
      </c>
      <c r="G230">
        <v>101</v>
      </c>
      <c r="H230">
        <v>201</v>
      </c>
      <c r="I230">
        <v>8</v>
      </c>
      <c r="J230">
        <v>3</v>
      </c>
      <c r="K230">
        <v>1</v>
      </c>
      <c r="L230">
        <v>41</v>
      </c>
      <c r="M230">
        <v>15</v>
      </c>
      <c r="N230">
        <v>30</v>
      </c>
      <c r="O230">
        <v>40</v>
      </c>
      <c r="P230">
        <v>33</v>
      </c>
      <c r="Q230">
        <v>31</v>
      </c>
      <c r="R230">
        <v>17</v>
      </c>
      <c r="T230">
        <v>112</v>
      </c>
      <c r="U230">
        <v>91</v>
      </c>
      <c r="V230">
        <v>2</v>
      </c>
      <c r="W230">
        <v>4</v>
      </c>
      <c r="X230">
        <v>7</v>
      </c>
      <c r="Z230">
        <v>2</v>
      </c>
      <c r="AA230">
        <f t="shared" si="30"/>
        <v>34</v>
      </c>
      <c r="AB230" s="73">
        <f t="shared" si="31"/>
        <v>15.181818181818182</v>
      </c>
      <c r="AC230" s="73">
        <f t="shared" si="32"/>
        <v>6.3636363636363633</v>
      </c>
      <c r="AD230" s="73">
        <f t="shared" si="33"/>
        <v>15.545454545454545</v>
      </c>
      <c r="AE230" s="73">
        <f t="shared" si="34"/>
        <v>22.454545454545453</v>
      </c>
      <c r="AF230" s="73">
        <f t="shared" si="35"/>
        <v>22.40909090909091</v>
      </c>
      <c r="AG230" s="73">
        <f t="shared" si="36"/>
        <v>4.6363636363636367</v>
      </c>
      <c r="AH230" s="73">
        <f t="shared" si="37"/>
        <v>3.7272727272727271</v>
      </c>
      <c r="AI230" s="73">
        <f t="shared" si="38"/>
        <v>16.954545454545453</v>
      </c>
      <c r="AJ230" s="73">
        <f t="shared" si="39"/>
        <v>8.9090909090909083</v>
      </c>
    </row>
    <row r="231" spans="1:36">
      <c r="A231">
        <v>230</v>
      </c>
      <c r="B231" s="233" t="s">
        <v>1490</v>
      </c>
      <c r="C231" t="s">
        <v>1333</v>
      </c>
      <c r="D231">
        <v>11</v>
      </c>
      <c r="E231">
        <v>104</v>
      </c>
      <c r="F231">
        <v>33</v>
      </c>
      <c r="G231">
        <v>79</v>
      </c>
      <c r="H231">
        <v>183</v>
      </c>
      <c r="I231">
        <v>7</v>
      </c>
      <c r="J231">
        <v>5</v>
      </c>
      <c r="L231">
        <v>30</v>
      </c>
      <c r="M231">
        <v>20</v>
      </c>
      <c r="N231">
        <v>23</v>
      </c>
      <c r="O231">
        <v>13</v>
      </c>
      <c r="P231">
        <v>23</v>
      </c>
      <c r="Q231">
        <v>26</v>
      </c>
      <c r="R231">
        <v>8</v>
      </c>
      <c r="T231">
        <v>72</v>
      </c>
      <c r="U231">
        <v>113</v>
      </c>
      <c r="V231">
        <v>2</v>
      </c>
      <c r="W231">
        <v>6</v>
      </c>
      <c r="X231">
        <v>7</v>
      </c>
      <c r="Z231">
        <v>2</v>
      </c>
      <c r="AA231">
        <f t="shared" si="30"/>
        <v>16</v>
      </c>
      <c r="AB231" s="73">
        <f t="shared" si="31"/>
        <v>15.181818181818182</v>
      </c>
      <c r="AC231" s="73">
        <f t="shared" si="32"/>
        <v>10.545454545454545</v>
      </c>
      <c r="AD231" s="73">
        <f t="shared" si="33"/>
        <v>12.181818181818182</v>
      </c>
      <c r="AE231" s="73">
        <f t="shared" si="34"/>
        <v>21.818181818181817</v>
      </c>
      <c r="AF231" s="73">
        <f t="shared" si="35"/>
        <v>21.818181818181817</v>
      </c>
      <c r="AG231" s="73">
        <f t="shared" si="36"/>
        <v>4.2727272727272725</v>
      </c>
      <c r="AH231" s="73">
        <f t="shared" si="37"/>
        <v>6.0909090909090908</v>
      </c>
      <c r="AI231" s="73">
        <f t="shared" si="38"/>
        <v>10.409090909090908</v>
      </c>
      <c r="AJ231" s="73">
        <f t="shared" si="39"/>
        <v>9.0909090909090917</v>
      </c>
    </row>
    <row r="232" spans="1:36">
      <c r="A232">
        <v>231</v>
      </c>
      <c r="B232" s="233" t="s">
        <v>1491</v>
      </c>
      <c r="C232" t="s">
        <v>1335</v>
      </c>
      <c r="D232">
        <v>6</v>
      </c>
      <c r="E232">
        <v>52</v>
      </c>
      <c r="F232">
        <v>19</v>
      </c>
      <c r="G232">
        <v>49</v>
      </c>
      <c r="H232">
        <v>101</v>
      </c>
      <c r="J232">
        <v>2</v>
      </c>
      <c r="L232">
        <v>25</v>
      </c>
      <c r="M232">
        <v>8</v>
      </c>
      <c r="N232">
        <v>15</v>
      </c>
      <c r="O232">
        <v>9</v>
      </c>
      <c r="P232">
        <v>16</v>
      </c>
      <c r="Q232">
        <v>5</v>
      </c>
      <c r="R232">
        <v>5</v>
      </c>
      <c r="T232">
        <v>29</v>
      </c>
      <c r="U232">
        <v>63</v>
      </c>
      <c r="X232">
        <v>4</v>
      </c>
      <c r="Y232">
        <v>2</v>
      </c>
      <c r="AA232">
        <f t="shared" si="30"/>
        <v>10</v>
      </c>
      <c r="AB232" s="73">
        <f t="shared" si="31"/>
        <v>15.166666666666666</v>
      </c>
      <c r="AC232" s="73">
        <f t="shared" si="32"/>
        <v>11</v>
      </c>
      <c r="AD232" s="73">
        <f t="shared" si="33"/>
        <v>19.166666666666668</v>
      </c>
      <c r="AE232" s="73">
        <f t="shared" si="34"/>
        <v>23.666666666666668</v>
      </c>
      <c r="AF232" s="73">
        <f t="shared" si="35"/>
        <v>23.666666666666668</v>
      </c>
      <c r="AG232" s="73">
        <f t="shared" si="36"/>
        <v>0.33333333333333331</v>
      </c>
      <c r="AH232" s="73">
        <f t="shared" si="37"/>
        <v>4.833333333333333</v>
      </c>
      <c r="AI232" s="73">
        <f t="shared" si="38"/>
        <v>11.25</v>
      </c>
      <c r="AJ232" s="73">
        <f t="shared" si="39"/>
        <v>9</v>
      </c>
    </row>
    <row r="233" spans="1:36">
      <c r="A233">
        <v>232</v>
      </c>
      <c r="B233" s="233" t="s">
        <v>1492</v>
      </c>
      <c r="C233" t="s">
        <v>1095</v>
      </c>
      <c r="D233">
        <v>13</v>
      </c>
      <c r="E233">
        <v>107</v>
      </c>
      <c r="F233">
        <v>62</v>
      </c>
      <c r="G233">
        <v>104</v>
      </c>
      <c r="H233">
        <v>211</v>
      </c>
      <c r="I233">
        <v>6</v>
      </c>
      <c r="J233">
        <v>9</v>
      </c>
      <c r="K233">
        <v>11</v>
      </c>
      <c r="L233">
        <v>72</v>
      </c>
      <c r="M233">
        <v>9</v>
      </c>
      <c r="N233">
        <v>22</v>
      </c>
      <c r="O233">
        <v>24</v>
      </c>
      <c r="P233">
        <v>27</v>
      </c>
      <c r="Q233">
        <v>10</v>
      </c>
      <c r="R233">
        <v>7</v>
      </c>
      <c r="T233">
        <v>79</v>
      </c>
      <c r="U233">
        <v>139</v>
      </c>
      <c r="V233">
        <v>5</v>
      </c>
      <c r="W233">
        <v>13</v>
      </c>
      <c r="X233">
        <v>14</v>
      </c>
      <c r="Z233">
        <v>3</v>
      </c>
      <c r="AA233">
        <f t="shared" si="30"/>
        <v>14</v>
      </c>
      <c r="AB233" s="73">
        <f t="shared" si="31"/>
        <v>15.153846153846153</v>
      </c>
      <c r="AC233" s="73">
        <f t="shared" si="32"/>
        <v>18</v>
      </c>
      <c r="AD233" s="73">
        <f t="shared" si="33"/>
        <v>26.615384615384617</v>
      </c>
      <c r="AE233" s="73">
        <f t="shared" si="34"/>
        <v>32.57692307692308</v>
      </c>
      <c r="AF233" s="73">
        <f t="shared" si="35"/>
        <v>32.153846153846153</v>
      </c>
      <c r="AG233" s="73">
        <f t="shared" si="36"/>
        <v>3.4615384615384617</v>
      </c>
      <c r="AH233" s="73">
        <f t="shared" si="37"/>
        <v>2.6923076923076925</v>
      </c>
      <c r="AI233" s="73">
        <f t="shared" si="38"/>
        <v>12.576923076923077</v>
      </c>
      <c r="AJ233" s="73">
        <f t="shared" si="39"/>
        <v>9.6923076923076916</v>
      </c>
    </row>
    <row r="234" spans="1:36">
      <c r="A234">
        <v>233</v>
      </c>
      <c r="B234" s="233" t="s">
        <v>1493</v>
      </c>
      <c r="C234" t="s">
        <v>1115</v>
      </c>
      <c r="D234">
        <v>14</v>
      </c>
      <c r="E234">
        <v>157</v>
      </c>
      <c r="F234">
        <v>46</v>
      </c>
      <c r="G234">
        <v>66</v>
      </c>
      <c r="H234">
        <v>223</v>
      </c>
      <c r="I234">
        <v>1</v>
      </c>
      <c r="J234">
        <v>6</v>
      </c>
      <c r="L234">
        <v>27</v>
      </c>
      <c r="M234">
        <v>37</v>
      </c>
      <c r="N234">
        <v>30</v>
      </c>
      <c r="O234">
        <v>11</v>
      </c>
      <c r="P234">
        <v>20</v>
      </c>
      <c r="Q234">
        <v>8</v>
      </c>
      <c r="R234">
        <v>6</v>
      </c>
      <c r="T234">
        <v>56</v>
      </c>
      <c r="U234">
        <v>158</v>
      </c>
      <c r="V234">
        <v>1</v>
      </c>
      <c r="W234">
        <v>1</v>
      </c>
      <c r="X234">
        <v>18</v>
      </c>
      <c r="Y234">
        <v>7</v>
      </c>
      <c r="Z234">
        <v>1</v>
      </c>
      <c r="AA234">
        <f t="shared" si="30"/>
        <v>12</v>
      </c>
      <c r="AB234" s="73">
        <f t="shared" si="31"/>
        <v>15.071428571428571</v>
      </c>
      <c r="AC234" s="73">
        <f t="shared" si="32"/>
        <v>12.285714285714286</v>
      </c>
      <c r="AD234" s="73">
        <f t="shared" si="33"/>
        <v>8.7857142857142865</v>
      </c>
      <c r="AE234" s="73">
        <f t="shared" si="34"/>
        <v>18.928571428571427</v>
      </c>
      <c r="AF234" s="73">
        <f t="shared" si="35"/>
        <v>18.928571428571427</v>
      </c>
      <c r="AG234" s="73">
        <f t="shared" si="36"/>
        <v>0.8571428571428571</v>
      </c>
      <c r="AH234" s="73">
        <f t="shared" si="37"/>
        <v>9.2142857142857135</v>
      </c>
      <c r="AI234" s="73">
        <f t="shared" si="38"/>
        <v>9.4642857142857135</v>
      </c>
      <c r="AJ234" s="73">
        <f t="shared" si="39"/>
        <v>9</v>
      </c>
    </row>
    <row r="235" spans="1:36">
      <c r="A235">
        <v>234</v>
      </c>
      <c r="B235" s="233" t="s">
        <v>1494</v>
      </c>
      <c r="C235" t="s">
        <v>1342</v>
      </c>
      <c r="D235">
        <v>15</v>
      </c>
      <c r="E235">
        <v>117</v>
      </c>
      <c r="F235">
        <v>63</v>
      </c>
      <c r="G235">
        <v>127</v>
      </c>
      <c r="H235">
        <v>244</v>
      </c>
      <c r="L235">
        <v>27</v>
      </c>
      <c r="M235">
        <v>36</v>
      </c>
      <c r="N235">
        <v>20</v>
      </c>
      <c r="O235">
        <v>6</v>
      </c>
      <c r="P235">
        <v>21</v>
      </c>
      <c r="Q235">
        <v>11</v>
      </c>
      <c r="R235">
        <v>9</v>
      </c>
      <c r="T235">
        <v>85</v>
      </c>
      <c r="U235">
        <v>156</v>
      </c>
      <c r="V235">
        <v>8</v>
      </c>
      <c r="X235">
        <v>85</v>
      </c>
      <c r="Z235">
        <v>2</v>
      </c>
      <c r="AA235">
        <f t="shared" si="30"/>
        <v>18</v>
      </c>
      <c r="AB235" s="73">
        <f t="shared" si="31"/>
        <v>15.066666666666666</v>
      </c>
      <c r="AC235" s="73">
        <f t="shared" si="32"/>
        <v>15.6</v>
      </c>
      <c r="AD235" s="73">
        <f t="shared" si="33"/>
        <v>7.8</v>
      </c>
      <c r="AE235" s="73">
        <f t="shared" si="34"/>
        <v>19.833333333333332</v>
      </c>
      <c r="AF235" s="73">
        <f t="shared" si="35"/>
        <v>19.833333333333332</v>
      </c>
      <c r="AG235" s="73">
        <f t="shared" si="36"/>
        <v>0</v>
      </c>
      <c r="AH235" s="73">
        <f t="shared" si="37"/>
        <v>7.333333333333333</v>
      </c>
      <c r="AI235" s="73">
        <f t="shared" si="38"/>
        <v>8.1333333333333329</v>
      </c>
      <c r="AJ235" s="73">
        <f t="shared" si="39"/>
        <v>7</v>
      </c>
    </row>
    <row r="236" spans="1:36">
      <c r="A236">
        <v>235</v>
      </c>
      <c r="B236" s="233" t="s">
        <v>1495</v>
      </c>
      <c r="C236" t="s">
        <v>1326</v>
      </c>
      <c r="D236">
        <v>13</v>
      </c>
      <c r="E236">
        <v>100</v>
      </c>
      <c r="F236">
        <v>34</v>
      </c>
      <c r="G236">
        <v>105</v>
      </c>
      <c r="H236">
        <v>205</v>
      </c>
      <c r="I236">
        <v>8</v>
      </c>
      <c r="J236">
        <v>5</v>
      </c>
      <c r="L236">
        <v>35</v>
      </c>
      <c r="M236">
        <v>21</v>
      </c>
      <c r="N236">
        <v>17</v>
      </c>
      <c r="O236">
        <v>15</v>
      </c>
      <c r="P236">
        <v>23</v>
      </c>
      <c r="Q236">
        <v>6</v>
      </c>
      <c r="R236">
        <v>5</v>
      </c>
      <c r="T236">
        <v>61</v>
      </c>
      <c r="U236">
        <v>142</v>
      </c>
      <c r="V236">
        <v>5</v>
      </c>
      <c r="W236">
        <v>3</v>
      </c>
      <c r="X236">
        <v>4</v>
      </c>
      <c r="Y236">
        <v>2</v>
      </c>
      <c r="Z236">
        <v>2</v>
      </c>
      <c r="AA236">
        <f t="shared" si="30"/>
        <v>10</v>
      </c>
      <c r="AB236" s="73">
        <f t="shared" si="31"/>
        <v>15</v>
      </c>
      <c r="AC236" s="73">
        <f t="shared" si="32"/>
        <v>9.6923076923076916</v>
      </c>
      <c r="AD236" s="73">
        <f t="shared" si="33"/>
        <v>12.692307692307692</v>
      </c>
      <c r="AE236" s="73">
        <f t="shared" si="34"/>
        <v>21.115384615384617</v>
      </c>
      <c r="AF236" s="73">
        <f t="shared" si="35"/>
        <v>21.115384615384617</v>
      </c>
      <c r="AG236" s="73">
        <f t="shared" si="36"/>
        <v>4.0769230769230766</v>
      </c>
      <c r="AH236" s="73">
        <f t="shared" si="37"/>
        <v>5.384615384615385</v>
      </c>
      <c r="AI236" s="73">
        <f t="shared" si="38"/>
        <v>10.576923076923077</v>
      </c>
      <c r="AJ236" s="73">
        <f t="shared" si="39"/>
        <v>7</v>
      </c>
    </row>
    <row r="237" spans="1:36">
      <c r="A237">
        <v>236</v>
      </c>
      <c r="B237" s="233" t="s">
        <v>1496</v>
      </c>
      <c r="C237" t="s">
        <v>1095</v>
      </c>
      <c r="D237">
        <v>2</v>
      </c>
      <c r="E237">
        <v>20</v>
      </c>
      <c r="F237">
        <v>8</v>
      </c>
      <c r="G237">
        <v>18</v>
      </c>
      <c r="H237">
        <v>38</v>
      </c>
      <c r="I237">
        <v>1</v>
      </c>
      <c r="J237">
        <v>1</v>
      </c>
      <c r="L237">
        <v>8</v>
      </c>
      <c r="M237">
        <v>2</v>
      </c>
      <c r="N237">
        <v>4</v>
      </c>
      <c r="O237">
        <v>6</v>
      </c>
      <c r="P237">
        <v>6</v>
      </c>
      <c r="Q237">
        <v>2</v>
      </c>
      <c r="R237">
        <v>4</v>
      </c>
      <c r="T237">
        <v>16</v>
      </c>
      <c r="U237">
        <v>25</v>
      </c>
      <c r="V237">
        <v>1</v>
      </c>
      <c r="X237">
        <v>1</v>
      </c>
      <c r="Z237">
        <v>1</v>
      </c>
      <c r="AA237">
        <f t="shared" si="30"/>
        <v>8</v>
      </c>
      <c r="AB237" s="73">
        <f t="shared" si="31"/>
        <v>15</v>
      </c>
      <c r="AC237" s="73">
        <f t="shared" si="32"/>
        <v>12</v>
      </c>
      <c r="AD237" s="73">
        <f t="shared" si="33"/>
        <v>16</v>
      </c>
      <c r="AE237" s="73">
        <f t="shared" si="34"/>
        <v>25.25</v>
      </c>
      <c r="AF237" s="73">
        <f t="shared" si="35"/>
        <v>25.25</v>
      </c>
      <c r="AG237" s="73">
        <f t="shared" si="36"/>
        <v>3.5</v>
      </c>
      <c r="AH237" s="73">
        <f t="shared" si="37"/>
        <v>1</v>
      </c>
      <c r="AI237" s="73">
        <f t="shared" si="38"/>
        <v>14.5</v>
      </c>
      <c r="AJ237" s="73">
        <f t="shared" si="39"/>
        <v>7</v>
      </c>
    </row>
    <row r="238" spans="1:36">
      <c r="A238">
        <v>237</v>
      </c>
      <c r="B238" s="233" t="s">
        <v>1188</v>
      </c>
      <c r="C238" t="s">
        <v>1334</v>
      </c>
      <c r="D238">
        <v>16</v>
      </c>
      <c r="E238">
        <v>167</v>
      </c>
      <c r="F238">
        <v>35</v>
      </c>
      <c r="G238">
        <v>111</v>
      </c>
      <c r="H238">
        <v>278</v>
      </c>
      <c r="I238">
        <v>2</v>
      </c>
      <c r="J238">
        <v>6</v>
      </c>
      <c r="K238">
        <v>2</v>
      </c>
      <c r="L238">
        <v>130</v>
      </c>
      <c r="M238">
        <v>19</v>
      </c>
      <c r="N238">
        <v>61</v>
      </c>
      <c r="O238">
        <v>60</v>
      </c>
      <c r="P238">
        <v>51</v>
      </c>
      <c r="Q238">
        <v>14</v>
      </c>
      <c r="R238">
        <v>19</v>
      </c>
      <c r="T238">
        <v>114</v>
      </c>
      <c r="U238">
        <v>147</v>
      </c>
      <c r="W238">
        <v>4</v>
      </c>
      <c r="X238">
        <v>13</v>
      </c>
      <c r="Y238">
        <v>3</v>
      </c>
      <c r="Z238">
        <v>8</v>
      </c>
      <c r="AA238">
        <f t="shared" si="30"/>
        <v>38</v>
      </c>
      <c r="AB238" s="73">
        <f t="shared" si="31"/>
        <v>15</v>
      </c>
      <c r="AC238" s="73">
        <f t="shared" si="32"/>
        <v>6.375</v>
      </c>
      <c r="AD238" s="73">
        <f t="shared" si="33"/>
        <v>38.25</v>
      </c>
      <c r="AE238" s="73">
        <f t="shared" si="34"/>
        <v>31.625</v>
      </c>
      <c r="AF238" s="73">
        <f t="shared" si="35"/>
        <v>31.5625</v>
      </c>
      <c r="AG238" s="73">
        <f t="shared" si="36"/>
        <v>1.125</v>
      </c>
      <c r="AH238" s="73">
        <f t="shared" si="37"/>
        <v>5</v>
      </c>
      <c r="AI238" s="73">
        <f t="shared" si="38"/>
        <v>17.5625</v>
      </c>
      <c r="AJ238" s="73">
        <f t="shared" si="39"/>
        <v>11.5</v>
      </c>
    </row>
    <row r="239" spans="1:36">
      <c r="A239">
        <v>238</v>
      </c>
      <c r="B239" s="233" t="s">
        <v>1497</v>
      </c>
      <c r="C239" t="s">
        <v>1329</v>
      </c>
      <c r="D239">
        <v>3</v>
      </c>
      <c r="E239">
        <v>33</v>
      </c>
      <c r="F239">
        <v>7</v>
      </c>
      <c r="G239">
        <v>16</v>
      </c>
      <c r="H239">
        <v>49</v>
      </c>
      <c r="J239">
        <v>1</v>
      </c>
      <c r="K239">
        <v>3</v>
      </c>
      <c r="L239">
        <v>5</v>
      </c>
      <c r="M239">
        <v>4</v>
      </c>
      <c r="N239">
        <v>8</v>
      </c>
      <c r="O239">
        <v>3</v>
      </c>
      <c r="P239">
        <v>8</v>
      </c>
      <c r="R239">
        <v>2</v>
      </c>
      <c r="T239">
        <v>13</v>
      </c>
      <c r="U239">
        <v>35</v>
      </c>
      <c r="X239">
        <v>3</v>
      </c>
      <c r="Y239">
        <v>1</v>
      </c>
      <c r="Z239">
        <v>1</v>
      </c>
      <c r="AA239">
        <f t="shared" si="30"/>
        <v>4</v>
      </c>
      <c r="AB239" s="73">
        <f t="shared" si="31"/>
        <v>15</v>
      </c>
      <c r="AC239" s="73">
        <f t="shared" si="32"/>
        <v>8</v>
      </c>
      <c r="AD239" s="73">
        <f t="shared" si="33"/>
        <v>7</v>
      </c>
      <c r="AE239" s="73">
        <f t="shared" si="34"/>
        <v>16.333333333333332</v>
      </c>
      <c r="AF239" s="73">
        <f t="shared" si="35"/>
        <v>15.833333333333334</v>
      </c>
      <c r="AG239" s="73">
        <f t="shared" si="36"/>
        <v>0.33333333333333331</v>
      </c>
      <c r="AH239" s="73">
        <f t="shared" si="37"/>
        <v>5.333333333333333</v>
      </c>
      <c r="AI239" s="73">
        <f t="shared" si="38"/>
        <v>9.8333333333333339</v>
      </c>
      <c r="AJ239" s="73">
        <f t="shared" si="39"/>
        <v>9</v>
      </c>
    </row>
    <row r="240" spans="1:36">
      <c r="A240">
        <v>239</v>
      </c>
      <c r="B240" s="233" t="s">
        <v>1498</v>
      </c>
      <c r="C240" t="s">
        <v>1095</v>
      </c>
      <c r="D240">
        <v>11</v>
      </c>
      <c r="E240">
        <v>95</v>
      </c>
      <c r="F240">
        <v>63</v>
      </c>
      <c r="G240">
        <v>84</v>
      </c>
      <c r="H240">
        <v>179</v>
      </c>
      <c r="J240">
        <v>2</v>
      </c>
      <c r="L240">
        <v>25</v>
      </c>
      <c r="M240">
        <v>30</v>
      </c>
      <c r="N240">
        <v>10</v>
      </c>
      <c r="O240">
        <v>2</v>
      </c>
      <c r="P240">
        <v>20</v>
      </c>
      <c r="Q240">
        <v>13</v>
      </c>
      <c r="R240">
        <v>7</v>
      </c>
      <c r="T240">
        <v>68</v>
      </c>
      <c r="U240">
        <v>111</v>
      </c>
      <c r="V240">
        <v>16</v>
      </c>
      <c r="X240">
        <v>74</v>
      </c>
      <c r="Y240">
        <v>1</v>
      </c>
      <c r="Z240">
        <v>1</v>
      </c>
      <c r="AA240">
        <f t="shared" si="30"/>
        <v>14</v>
      </c>
      <c r="AB240" s="73">
        <f t="shared" si="31"/>
        <v>15</v>
      </c>
      <c r="AC240" s="73">
        <f t="shared" si="32"/>
        <v>21.636363636363637</v>
      </c>
      <c r="AD240" s="73">
        <f t="shared" si="33"/>
        <v>10.090909090909092</v>
      </c>
      <c r="AE240" s="73">
        <f t="shared" si="34"/>
        <v>24.09090909090909</v>
      </c>
      <c r="AF240" s="73">
        <f t="shared" si="35"/>
        <v>24.09090909090909</v>
      </c>
      <c r="AG240" s="73">
        <f t="shared" si="36"/>
        <v>0.18181818181818182</v>
      </c>
      <c r="AH240" s="73">
        <f t="shared" si="37"/>
        <v>7.8181818181818183</v>
      </c>
      <c r="AI240" s="73">
        <f t="shared" si="38"/>
        <v>7.4090909090909092</v>
      </c>
      <c r="AJ240" s="73">
        <f t="shared" si="39"/>
        <v>7.1818181818181817</v>
      </c>
    </row>
    <row r="241" spans="1:36">
      <c r="A241">
        <v>240</v>
      </c>
      <c r="B241" s="233" t="s">
        <v>1499</v>
      </c>
      <c r="C241" t="s">
        <v>1338</v>
      </c>
      <c r="D241">
        <v>22</v>
      </c>
      <c r="E241">
        <v>197</v>
      </c>
      <c r="F241">
        <v>133</v>
      </c>
      <c r="G241">
        <v>156</v>
      </c>
      <c r="H241">
        <v>353</v>
      </c>
      <c r="I241">
        <v>1</v>
      </c>
      <c r="L241">
        <v>40</v>
      </c>
      <c r="M241">
        <v>64</v>
      </c>
      <c r="N241">
        <v>16</v>
      </c>
      <c r="O241">
        <v>2</v>
      </c>
      <c r="P241">
        <v>38</v>
      </c>
      <c r="Q241">
        <v>18</v>
      </c>
      <c r="R241">
        <v>12</v>
      </c>
      <c r="T241">
        <v>126</v>
      </c>
      <c r="U241">
        <v>227</v>
      </c>
      <c r="V241">
        <v>20</v>
      </c>
      <c r="X241">
        <v>196</v>
      </c>
      <c r="Z241">
        <v>3</v>
      </c>
      <c r="AA241">
        <f t="shared" si="30"/>
        <v>24</v>
      </c>
      <c r="AB241" s="73">
        <f t="shared" si="31"/>
        <v>14.954545454545455</v>
      </c>
      <c r="AC241" s="73">
        <f t="shared" si="32"/>
        <v>23.09090909090909</v>
      </c>
      <c r="AD241" s="73">
        <f t="shared" si="33"/>
        <v>8</v>
      </c>
      <c r="AE241" s="73">
        <f t="shared" si="34"/>
        <v>23.704545454545453</v>
      </c>
      <c r="AF241" s="73">
        <f t="shared" si="35"/>
        <v>23.704545454545453</v>
      </c>
      <c r="AG241" s="73">
        <f t="shared" si="36"/>
        <v>0.27272727272727271</v>
      </c>
      <c r="AH241" s="73">
        <f t="shared" si="37"/>
        <v>8.3636363636363633</v>
      </c>
      <c r="AI241" s="73">
        <f t="shared" si="38"/>
        <v>7.2045454545454541</v>
      </c>
      <c r="AJ241" s="73">
        <f t="shared" si="39"/>
        <v>7.2272727272727275</v>
      </c>
    </row>
    <row r="242" spans="1:36">
      <c r="A242">
        <v>241</v>
      </c>
      <c r="B242" s="233" t="s">
        <v>1500</v>
      </c>
      <c r="C242" t="s">
        <v>1334</v>
      </c>
      <c r="D242">
        <v>13</v>
      </c>
      <c r="E242">
        <v>118</v>
      </c>
      <c r="F242">
        <v>31</v>
      </c>
      <c r="G242">
        <v>106</v>
      </c>
      <c r="H242">
        <v>224</v>
      </c>
      <c r="I242">
        <v>4</v>
      </c>
      <c r="J242">
        <v>4</v>
      </c>
      <c r="K242">
        <v>12</v>
      </c>
      <c r="L242">
        <v>65</v>
      </c>
      <c r="M242">
        <v>7</v>
      </c>
      <c r="N242">
        <v>45</v>
      </c>
      <c r="O242">
        <v>53</v>
      </c>
      <c r="P242">
        <v>38</v>
      </c>
      <c r="Q242">
        <v>6</v>
      </c>
      <c r="R242">
        <v>15</v>
      </c>
      <c r="T242">
        <v>134</v>
      </c>
      <c r="U242">
        <v>101</v>
      </c>
      <c r="V242">
        <v>1</v>
      </c>
      <c r="W242">
        <v>4</v>
      </c>
      <c r="X242">
        <v>12</v>
      </c>
      <c r="Z242">
        <v>9</v>
      </c>
      <c r="AA242">
        <f t="shared" si="30"/>
        <v>30</v>
      </c>
      <c r="AB242" s="73">
        <f t="shared" si="31"/>
        <v>14.923076923076923</v>
      </c>
      <c r="AC242" s="73">
        <f t="shared" si="32"/>
        <v>7.2307692307692308</v>
      </c>
      <c r="AD242" s="73">
        <f t="shared" si="33"/>
        <v>22.692307692307693</v>
      </c>
      <c r="AE242" s="73">
        <f t="shared" si="34"/>
        <v>25.115384615384617</v>
      </c>
      <c r="AF242" s="73">
        <f t="shared" si="35"/>
        <v>24.653846153846153</v>
      </c>
      <c r="AG242" s="73">
        <f t="shared" si="36"/>
        <v>2.1538461538461537</v>
      </c>
      <c r="AH242" s="73">
        <f t="shared" si="37"/>
        <v>2.7692307692307692</v>
      </c>
      <c r="AI242" s="73">
        <f t="shared" si="38"/>
        <v>18.53846153846154</v>
      </c>
      <c r="AJ242" s="73">
        <f t="shared" si="39"/>
        <v>11.076923076923077</v>
      </c>
    </row>
    <row r="243" spans="1:36">
      <c r="A243">
        <v>242</v>
      </c>
      <c r="B243" s="233" t="s">
        <v>1501</v>
      </c>
      <c r="C243" t="s">
        <v>1342</v>
      </c>
      <c r="D243">
        <v>21</v>
      </c>
      <c r="E243">
        <v>163</v>
      </c>
      <c r="F243">
        <v>78</v>
      </c>
      <c r="G243">
        <v>172</v>
      </c>
      <c r="H243">
        <v>335</v>
      </c>
      <c r="J243">
        <v>3</v>
      </c>
      <c r="L243">
        <v>63</v>
      </c>
      <c r="M243">
        <v>46</v>
      </c>
      <c r="N243">
        <v>17</v>
      </c>
      <c r="O243">
        <v>7</v>
      </c>
      <c r="P243">
        <v>31</v>
      </c>
      <c r="Q243">
        <v>24</v>
      </c>
      <c r="R243">
        <v>11</v>
      </c>
      <c r="T243">
        <v>106</v>
      </c>
      <c r="U243">
        <v>215</v>
      </c>
      <c r="V243">
        <v>3</v>
      </c>
      <c r="W243">
        <v>4</v>
      </c>
      <c r="X243">
        <v>80</v>
      </c>
      <c r="Y243">
        <v>1</v>
      </c>
      <c r="Z243">
        <v>6</v>
      </c>
      <c r="AA243">
        <f t="shared" si="30"/>
        <v>22</v>
      </c>
      <c r="AB243" s="73">
        <f t="shared" si="31"/>
        <v>14.904761904761905</v>
      </c>
      <c r="AC243" s="73">
        <f t="shared" si="32"/>
        <v>13.80952380952381</v>
      </c>
      <c r="AD243" s="73">
        <f t="shared" si="33"/>
        <v>13.952380952380953</v>
      </c>
      <c r="AE243" s="73">
        <f t="shared" si="34"/>
        <v>21.928571428571427</v>
      </c>
      <c r="AF243" s="73">
        <f t="shared" si="35"/>
        <v>21.928571428571427</v>
      </c>
      <c r="AG243" s="73">
        <f t="shared" si="36"/>
        <v>0.14285714285714285</v>
      </c>
      <c r="AH243" s="73">
        <f t="shared" si="37"/>
        <v>6.333333333333333</v>
      </c>
      <c r="AI243" s="73">
        <f t="shared" si="38"/>
        <v>7.9285714285714288</v>
      </c>
      <c r="AJ243" s="73">
        <f t="shared" si="39"/>
        <v>5.0952380952380949</v>
      </c>
    </row>
    <row r="244" spans="1:36">
      <c r="A244">
        <v>243</v>
      </c>
      <c r="B244" s="233" t="s">
        <v>1502</v>
      </c>
      <c r="C244" t="s">
        <v>1089</v>
      </c>
      <c r="D244">
        <v>18</v>
      </c>
      <c r="E244">
        <v>181</v>
      </c>
      <c r="F244">
        <v>65</v>
      </c>
      <c r="G244">
        <v>121</v>
      </c>
      <c r="H244">
        <v>302</v>
      </c>
      <c r="I244">
        <v>1</v>
      </c>
      <c r="J244">
        <v>2</v>
      </c>
      <c r="L244">
        <v>37</v>
      </c>
      <c r="M244">
        <v>53</v>
      </c>
      <c r="N244">
        <v>31</v>
      </c>
      <c r="O244">
        <v>5</v>
      </c>
      <c r="P244">
        <v>49</v>
      </c>
      <c r="Q244">
        <v>10</v>
      </c>
      <c r="R244">
        <v>17</v>
      </c>
      <c r="T244">
        <v>96</v>
      </c>
      <c r="U244">
        <v>199</v>
      </c>
      <c r="V244">
        <v>4</v>
      </c>
      <c r="X244">
        <v>50</v>
      </c>
      <c r="Y244">
        <v>4</v>
      </c>
      <c r="Z244">
        <v>6</v>
      </c>
      <c r="AA244">
        <f t="shared" si="30"/>
        <v>34</v>
      </c>
      <c r="AB244" s="73">
        <f t="shared" si="31"/>
        <v>14.888888888888889</v>
      </c>
      <c r="AC244" s="73">
        <f t="shared" si="32"/>
        <v>12.555555555555555</v>
      </c>
      <c r="AD244" s="73">
        <f t="shared" si="33"/>
        <v>8.3888888888888893</v>
      </c>
      <c r="AE244" s="73">
        <f t="shared" si="34"/>
        <v>19.083333333333332</v>
      </c>
      <c r="AF244" s="73">
        <f t="shared" si="35"/>
        <v>19.083333333333332</v>
      </c>
      <c r="AG244" s="73">
        <f t="shared" si="36"/>
        <v>0.44444444444444442</v>
      </c>
      <c r="AH244" s="73">
        <f t="shared" si="37"/>
        <v>8.6666666666666661</v>
      </c>
      <c r="AI244" s="73">
        <f t="shared" si="38"/>
        <v>7.333333333333333</v>
      </c>
      <c r="AJ244" s="73">
        <f t="shared" si="39"/>
        <v>7</v>
      </c>
    </row>
    <row r="245" spans="1:36">
      <c r="A245">
        <v>244</v>
      </c>
      <c r="B245" s="233" t="s">
        <v>1503</v>
      </c>
      <c r="C245" t="s">
        <v>1330</v>
      </c>
      <c r="D245">
        <v>15</v>
      </c>
      <c r="E245">
        <v>128</v>
      </c>
      <c r="F245">
        <v>42</v>
      </c>
      <c r="G245">
        <v>109</v>
      </c>
      <c r="H245">
        <v>237</v>
      </c>
      <c r="I245">
        <v>10</v>
      </c>
      <c r="J245">
        <v>3</v>
      </c>
      <c r="L245">
        <v>42</v>
      </c>
      <c r="M245">
        <v>19</v>
      </c>
      <c r="N245">
        <v>38</v>
      </c>
      <c r="O245">
        <v>28</v>
      </c>
      <c r="P245">
        <v>28</v>
      </c>
      <c r="Q245">
        <v>15</v>
      </c>
      <c r="R245">
        <v>7</v>
      </c>
      <c r="T245">
        <v>97</v>
      </c>
      <c r="U245">
        <v>138</v>
      </c>
      <c r="V245">
        <v>8</v>
      </c>
      <c r="W245">
        <v>6</v>
      </c>
      <c r="X245">
        <v>14</v>
      </c>
      <c r="Y245">
        <v>1</v>
      </c>
      <c r="Z245">
        <v>3</v>
      </c>
      <c r="AA245">
        <f t="shared" si="30"/>
        <v>14</v>
      </c>
      <c r="AB245" s="73">
        <f t="shared" si="31"/>
        <v>14.866666666666667</v>
      </c>
      <c r="AC245" s="73">
        <f t="shared" si="32"/>
        <v>10.266666666666667</v>
      </c>
      <c r="AD245" s="73">
        <f t="shared" si="33"/>
        <v>13.066666666666666</v>
      </c>
      <c r="AE245" s="73">
        <f t="shared" si="34"/>
        <v>21.666666666666668</v>
      </c>
      <c r="AF245" s="73">
        <f t="shared" si="35"/>
        <v>21.666666666666668</v>
      </c>
      <c r="AG245" s="73">
        <f t="shared" si="36"/>
        <v>4.2</v>
      </c>
      <c r="AH245" s="73">
        <f t="shared" si="37"/>
        <v>5.4</v>
      </c>
      <c r="AI245" s="73">
        <f t="shared" si="38"/>
        <v>12.566666666666666</v>
      </c>
      <c r="AJ245" s="73">
        <f t="shared" si="39"/>
        <v>10.8</v>
      </c>
    </row>
    <row r="246" spans="1:36">
      <c r="A246">
        <v>245</v>
      </c>
      <c r="B246" s="233" t="s">
        <v>1504</v>
      </c>
      <c r="C246" t="s">
        <v>1328</v>
      </c>
      <c r="D246">
        <v>22</v>
      </c>
      <c r="E246">
        <v>226</v>
      </c>
      <c r="F246">
        <v>102</v>
      </c>
      <c r="G246">
        <v>135</v>
      </c>
      <c r="H246">
        <v>361</v>
      </c>
      <c r="L246">
        <v>39</v>
      </c>
      <c r="M246">
        <v>69</v>
      </c>
      <c r="N246">
        <v>17</v>
      </c>
      <c r="O246">
        <v>2</v>
      </c>
      <c r="P246">
        <v>36</v>
      </c>
      <c r="Q246">
        <v>9</v>
      </c>
      <c r="R246">
        <v>17</v>
      </c>
      <c r="T246">
        <v>134</v>
      </c>
      <c r="U246">
        <v>226</v>
      </c>
      <c r="V246">
        <v>29</v>
      </c>
      <c r="W246">
        <v>1</v>
      </c>
      <c r="X246">
        <v>124</v>
      </c>
      <c r="Y246">
        <v>6</v>
      </c>
      <c r="Z246">
        <v>2</v>
      </c>
      <c r="AA246">
        <f t="shared" si="30"/>
        <v>34</v>
      </c>
      <c r="AB246" s="73">
        <f t="shared" si="31"/>
        <v>14.863636363636363</v>
      </c>
      <c r="AC246" s="73">
        <f t="shared" si="32"/>
        <v>17</v>
      </c>
      <c r="AD246" s="73">
        <f t="shared" si="33"/>
        <v>7.3181818181818183</v>
      </c>
      <c r="AE246" s="73">
        <f t="shared" si="34"/>
        <v>20.363636363636363</v>
      </c>
      <c r="AF246" s="73">
        <f t="shared" si="35"/>
        <v>20.363636363636363</v>
      </c>
      <c r="AG246" s="73">
        <f t="shared" si="36"/>
        <v>0</v>
      </c>
      <c r="AH246" s="73">
        <f t="shared" si="37"/>
        <v>8.6363636363636367</v>
      </c>
      <c r="AI246" s="73">
        <f t="shared" si="38"/>
        <v>6.9318181818181817</v>
      </c>
      <c r="AJ246" s="73">
        <f t="shared" si="39"/>
        <v>5.4090909090909092</v>
      </c>
    </row>
    <row r="247" spans="1:36">
      <c r="A247">
        <v>246</v>
      </c>
      <c r="B247" s="233" t="s">
        <v>1505</v>
      </c>
      <c r="C247" t="s">
        <v>1336</v>
      </c>
      <c r="D247">
        <v>22</v>
      </c>
      <c r="E247">
        <v>179</v>
      </c>
      <c r="F247">
        <v>85</v>
      </c>
      <c r="G247">
        <v>181</v>
      </c>
      <c r="H247">
        <v>360</v>
      </c>
      <c r="I247">
        <v>24</v>
      </c>
      <c r="J247">
        <v>19</v>
      </c>
      <c r="K247">
        <v>3</v>
      </c>
      <c r="L247">
        <v>84</v>
      </c>
      <c r="M247">
        <v>21</v>
      </c>
      <c r="N247">
        <v>61</v>
      </c>
      <c r="O247">
        <v>32</v>
      </c>
      <c r="P247">
        <v>49</v>
      </c>
      <c r="Q247">
        <v>13</v>
      </c>
      <c r="R247">
        <v>17</v>
      </c>
      <c r="T247">
        <v>148</v>
      </c>
      <c r="U247">
        <v>219</v>
      </c>
      <c r="V247">
        <v>12</v>
      </c>
      <c r="W247">
        <v>23</v>
      </c>
      <c r="X247">
        <v>19</v>
      </c>
      <c r="Y247">
        <v>4</v>
      </c>
      <c r="Z247">
        <v>10</v>
      </c>
      <c r="AA247">
        <f t="shared" si="30"/>
        <v>34</v>
      </c>
      <c r="AB247" s="73">
        <f t="shared" si="31"/>
        <v>14.818181818181818</v>
      </c>
      <c r="AC247" s="73">
        <f t="shared" si="32"/>
        <v>13.909090909090908</v>
      </c>
      <c r="AD247" s="73">
        <f t="shared" si="33"/>
        <v>17.545454545454547</v>
      </c>
      <c r="AE247" s="73">
        <f t="shared" si="34"/>
        <v>27.681818181818183</v>
      </c>
      <c r="AF247" s="73">
        <f t="shared" si="35"/>
        <v>27.613636363636363</v>
      </c>
      <c r="AG247" s="73">
        <f t="shared" si="36"/>
        <v>7.4090909090909092</v>
      </c>
      <c r="AH247" s="73">
        <f t="shared" si="37"/>
        <v>4.0909090909090908</v>
      </c>
      <c r="AI247" s="73">
        <f t="shared" si="38"/>
        <v>11</v>
      </c>
      <c r="AJ247" s="73">
        <f t="shared" si="39"/>
        <v>12.818181818181818</v>
      </c>
    </row>
    <row r="248" spans="1:36">
      <c r="A248">
        <v>247</v>
      </c>
      <c r="B248" s="233" t="s">
        <v>1506</v>
      </c>
      <c r="C248" t="s">
        <v>1342</v>
      </c>
      <c r="D248">
        <v>10</v>
      </c>
      <c r="E248">
        <v>83</v>
      </c>
      <c r="F248">
        <v>30</v>
      </c>
      <c r="G248">
        <v>93</v>
      </c>
      <c r="H248">
        <v>176</v>
      </c>
      <c r="I248">
        <v>7</v>
      </c>
      <c r="J248">
        <v>2</v>
      </c>
      <c r="L248">
        <v>42</v>
      </c>
      <c r="M248">
        <v>10</v>
      </c>
      <c r="N248">
        <v>31</v>
      </c>
      <c r="O248">
        <v>21</v>
      </c>
      <c r="P248">
        <v>35</v>
      </c>
      <c r="Q248">
        <v>5</v>
      </c>
      <c r="R248">
        <v>14</v>
      </c>
      <c r="T248">
        <v>74</v>
      </c>
      <c r="U248">
        <v>101</v>
      </c>
      <c r="V248">
        <v>1</v>
      </c>
      <c r="W248">
        <v>3</v>
      </c>
      <c r="X248">
        <v>8</v>
      </c>
      <c r="Y248">
        <v>1</v>
      </c>
      <c r="Z248">
        <v>4</v>
      </c>
      <c r="AA248">
        <f t="shared" si="30"/>
        <v>28</v>
      </c>
      <c r="AB248" s="73">
        <f t="shared" si="31"/>
        <v>14.8</v>
      </c>
      <c r="AC248" s="73">
        <f t="shared" si="32"/>
        <v>9.1999999999999993</v>
      </c>
      <c r="AD248" s="73">
        <f t="shared" si="33"/>
        <v>18.2</v>
      </c>
      <c r="AE248" s="73">
        <f t="shared" si="34"/>
        <v>24.7</v>
      </c>
      <c r="AF248" s="73">
        <f t="shared" si="35"/>
        <v>24.7</v>
      </c>
      <c r="AG248" s="73">
        <f t="shared" si="36"/>
        <v>4.4000000000000004</v>
      </c>
      <c r="AH248" s="73">
        <f t="shared" si="37"/>
        <v>3.3</v>
      </c>
      <c r="AI248" s="73">
        <f t="shared" si="38"/>
        <v>12.3</v>
      </c>
      <c r="AJ248" s="73">
        <f t="shared" si="39"/>
        <v>10.9</v>
      </c>
    </row>
    <row r="249" spans="1:36">
      <c r="A249">
        <v>248</v>
      </c>
      <c r="B249" s="233" t="s">
        <v>1507</v>
      </c>
      <c r="C249" t="s">
        <v>1089</v>
      </c>
      <c r="D249">
        <v>21</v>
      </c>
      <c r="E249">
        <v>229</v>
      </c>
      <c r="F249">
        <v>130</v>
      </c>
      <c r="G249">
        <v>97</v>
      </c>
      <c r="H249">
        <v>326</v>
      </c>
      <c r="I249">
        <v>3</v>
      </c>
      <c r="J249">
        <v>5</v>
      </c>
      <c r="K249">
        <v>6</v>
      </c>
      <c r="L249">
        <v>31</v>
      </c>
      <c r="M249">
        <v>75</v>
      </c>
      <c r="N249">
        <v>30</v>
      </c>
      <c r="O249">
        <v>4</v>
      </c>
      <c r="P249">
        <v>26</v>
      </c>
      <c r="Q249">
        <v>18</v>
      </c>
      <c r="R249">
        <v>8</v>
      </c>
      <c r="T249">
        <v>138</v>
      </c>
      <c r="U249">
        <v>183</v>
      </c>
      <c r="V249">
        <v>47</v>
      </c>
      <c r="W249">
        <v>2</v>
      </c>
      <c r="X249">
        <v>134</v>
      </c>
      <c r="Y249">
        <v>1</v>
      </c>
      <c r="Z249">
        <v>1</v>
      </c>
      <c r="AA249">
        <f t="shared" si="30"/>
        <v>16</v>
      </c>
      <c r="AB249" s="73">
        <f t="shared" si="31"/>
        <v>14.761904761904763</v>
      </c>
      <c r="AC249" s="73">
        <f t="shared" si="32"/>
        <v>24</v>
      </c>
      <c r="AD249" s="73">
        <f t="shared" si="33"/>
        <v>6.6190476190476186</v>
      </c>
      <c r="AE249" s="73">
        <f t="shared" si="34"/>
        <v>23.761904761904763</v>
      </c>
      <c r="AF249" s="73">
        <f t="shared" si="35"/>
        <v>23.61904761904762</v>
      </c>
      <c r="AG249" s="73">
        <f t="shared" si="36"/>
        <v>1.0952380952380953</v>
      </c>
      <c r="AH249" s="73">
        <f t="shared" si="37"/>
        <v>11.380952380952381</v>
      </c>
      <c r="AI249" s="73">
        <f t="shared" si="38"/>
        <v>7.5714285714285712</v>
      </c>
      <c r="AJ249" s="73">
        <f t="shared" si="39"/>
        <v>10</v>
      </c>
    </row>
    <row r="250" spans="1:36">
      <c r="A250">
        <v>249</v>
      </c>
      <c r="B250" s="233" t="s">
        <v>1508</v>
      </c>
      <c r="C250" t="s">
        <v>1342</v>
      </c>
      <c r="D250">
        <v>4</v>
      </c>
      <c r="E250">
        <v>24</v>
      </c>
      <c r="F250">
        <v>14</v>
      </c>
      <c r="G250">
        <v>35</v>
      </c>
      <c r="H250">
        <v>59</v>
      </c>
      <c r="I250">
        <v>1</v>
      </c>
      <c r="L250">
        <v>5</v>
      </c>
      <c r="M250">
        <v>5</v>
      </c>
      <c r="N250">
        <v>6</v>
      </c>
      <c r="P250">
        <v>5</v>
      </c>
      <c r="Q250">
        <v>1</v>
      </c>
      <c r="T250">
        <v>17</v>
      </c>
      <c r="U250">
        <v>43</v>
      </c>
      <c r="X250">
        <v>2</v>
      </c>
      <c r="Z250">
        <v>1</v>
      </c>
      <c r="AA250">
        <f t="shared" si="30"/>
        <v>0</v>
      </c>
      <c r="AB250" s="73">
        <f t="shared" si="31"/>
        <v>14.75</v>
      </c>
      <c r="AC250" s="73">
        <f t="shared" si="32"/>
        <v>14</v>
      </c>
      <c r="AD250" s="73">
        <f t="shared" si="33"/>
        <v>6.25</v>
      </c>
      <c r="AE250" s="73">
        <f t="shared" si="34"/>
        <v>18.25</v>
      </c>
      <c r="AF250" s="73">
        <f t="shared" si="35"/>
        <v>18.25</v>
      </c>
      <c r="AG250" s="73">
        <f t="shared" si="36"/>
        <v>1.5</v>
      </c>
      <c r="AH250" s="73">
        <f t="shared" si="37"/>
        <v>5.25</v>
      </c>
      <c r="AI250" s="73">
        <f t="shared" si="38"/>
        <v>7.375</v>
      </c>
      <c r="AJ250" s="73">
        <f t="shared" si="39"/>
        <v>8.5</v>
      </c>
    </row>
    <row r="251" spans="1:36">
      <c r="A251">
        <v>250</v>
      </c>
      <c r="B251" s="233" t="s">
        <v>1509</v>
      </c>
      <c r="C251" t="s">
        <v>1326</v>
      </c>
      <c r="D251">
        <v>22</v>
      </c>
      <c r="E251">
        <v>171</v>
      </c>
      <c r="F251">
        <v>55</v>
      </c>
      <c r="G251">
        <v>169</v>
      </c>
      <c r="H251">
        <v>340</v>
      </c>
      <c r="I251">
        <v>12</v>
      </c>
      <c r="J251">
        <v>10</v>
      </c>
      <c r="L251">
        <v>72</v>
      </c>
      <c r="M251">
        <v>25</v>
      </c>
      <c r="N251">
        <v>52</v>
      </c>
      <c r="O251">
        <v>18</v>
      </c>
      <c r="P251">
        <v>39</v>
      </c>
      <c r="Q251">
        <v>17</v>
      </c>
      <c r="R251">
        <v>8</v>
      </c>
      <c r="T251">
        <v>116</v>
      </c>
      <c r="U251">
        <v>219</v>
      </c>
      <c r="W251">
        <v>3</v>
      </c>
      <c r="X251">
        <v>11</v>
      </c>
      <c r="Y251">
        <v>9</v>
      </c>
      <c r="Z251">
        <v>12</v>
      </c>
      <c r="AA251">
        <f t="shared" si="30"/>
        <v>16</v>
      </c>
      <c r="AB251" s="73">
        <f t="shared" si="31"/>
        <v>14.727272727272727</v>
      </c>
      <c r="AC251" s="73">
        <f t="shared" si="32"/>
        <v>9.2727272727272734</v>
      </c>
      <c r="AD251" s="73">
        <f t="shared" si="33"/>
        <v>15.636363636363637</v>
      </c>
      <c r="AE251" s="73">
        <f t="shared" si="34"/>
        <v>22.045454545454547</v>
      </c>
      <c r="AF251" s="73">
        <f t="shared" si="35"/>
        <v>22.045454545454547</v>
      </c>
      <c r="AG251" s="73">
        <f t="shared" si="36"/>
        <v>3.7272727272727271</v>
      </c>
      <c r="AH251" s="73">
        <f t="shared" si="37"/>
        <v>5.0454545454545459</v>
      </c>
      <c r="AI251" s="73">
        <f t="shared" si="38"/>
        <v>9.454545454545455</v>
      </c>
      <c r="AJ251" s="73">
        <f t="shared" si="39"/>
        <v>9.954545454545455</v>
      </c>
    </row>
    <row r="252" spans="1:36">
      <c r="A252">
        <v>251</v>
      </c>
      <c r="B252" s="233" t="s">
        <v>1510</v>
      </c>
      <c r="C252" t="s">
        <v>1340</v>
      </c>
      <c r="D252">
        <v>11</v>
      </c>
      <c r="E252">
        <v>103</v>
      </c>
      <c r="F252">
        <v>48</v>
      </c>
      <c r="G252">
        <v>81</v>
      </c>
      <c r="H252">
        <v>184</v>
      </c>
      <c r="J252">
        <v>1</v>
      </c>
      <c r="L252">
        <v>24</v>
      </c>
      <c r="M252">
        <v>21</v>
      </c>
      <c r="N252">
        <v>17</v>
      </c>
      <c r="O252">
        <v>6</v>
      </c>
      <c r="P252">
        <v>25</v>
      </c>
      <c r="Q252">
        <v>13</v>
      </c>
      <c r="R252">
        <v>11</v>
      </c>
      <c r="T252">
        <v>59</v>
      </c>
      <c r="U252">
        <v>127</v>
      </c>
      <c r="V252">
        <v>9</v>
      </c>
      <c r="X252">
        <v>24</v>
      </c>
      <c r="Y252">
        <v>9</v>
      </c>
      <c r="Z252">
        <v>2</v>
      </c>
      <c r="AA252">
        <f t="shared" si="30"/>
        <v>22</v>
      </c>
      <c r="AB252" s="73">
        <f t="shared" si="31"/>
        <v>14.727272727272727</v>
      </c>
      <c r="AC252" s="73">
        <f t="shared" si="32"/>
        <v>15.454545454545455</v>
      </c>
      <c r="AD252" s="73">
        <f t="shared" si="33"/>
        <v>8.9090909090909083</v>
      </c>
      <c r="AE252" s="73">
        <f t="shared" si="34"/>
        <v>20.59090909090909</v>
      </c>
      <c r="AF252" s="73">
        <f t="shared" si="35"/>
        <v>20.59090909090909</v>
      </c>
      <c r="AG252" s="73">
        <f t="shared" si="36"/>
        <v>9.0909090909090912E-2</v>
      </c>
      <c r="AH252" s="73">
        <f t="shared" si="37"/>
        <v>5.2727272727272725</v>
      </c>
      <c r="AI252" s="73">
        <f t="shared" si="38"/>
        <v>8</v>
      </c>
      <c r="AJ252" s="73">
        <f t="shared" si="39"/>
        <v>7</v>
      </c>
    </row>
    <row r="253" spans="1:36">
      <c r="A253">
        <v>252</v>
      </c>
      <c r="B253" s="233" t="s">
        <v>1259</v>
      </c>
      <c r="C253" t="s">
        <v>1330</v>
      </c>
      <c r="D253">
        <v>21</v>
      </c>
      <c r="E253">
        <v>204</v>
      </c>
      <c r="F253">
        <v>49</v>
      </c>
      <c r="G253">
        <v>161</v>
      </c>
      <c r="H253">
        <v>365</v>
      </c>
      <c r="I253">
        <v>18</v>
      </c>
      <c r="J253">
        <v>9</v>
      </c>
      <c r="K253">
        <v>2</v>
      </c>
      <c r="L253">
        <v>135</v>
      </c>
      <c r="M253">
        <v>16</v>
      </c>
      <c r="N253">
        <v>65</v>
      </c>
      <c r="O253">
        <v>48</v>
      </c>
      <c r="P253">
        <v>71</v>
      </c>
      <c r="Q253">
        <v>26</v>
      </c>
      <c r="R253">
        <v>28</v>
      </c>
      <c r="T253">
        <v>154</v>
      </c>
      <c r="U253">
        <v>209</v>
      </c>
      <c r="V253">
        <v>6</v>
      </c>
      <c r="W253">
        <v>9</v>
      </c>
      <c r="X253">
        <v>18</v>
      </c>
      <c r="Y253">
        <v>2</v>
      </c>
      <c r="Z253">
        <v>6</v>
      </c>
      <c r="AA253">
        <f t="shared" si="30"/>
        <v>56</v>
      </c>
      <c r="AB253" s="73">
        <f t="shared" si="31"/>
        <v>14.714285714285714</v>
      </c>
      <c r="AC253" s="73">
        <f t="shared" si="32"/>
        <v>6.666666666666667</v>
      </c>
      <c r="AD253" s="73">
        <f t="shared" si="33"/>
        <v>29.476190476190474</v>
      </c>
      <c r="AE253" s="73">
        <f t="shared" si="34"/>
        <v>29.595238095238095</v>
      </c>
      <c r="AF253" s="73">
        <f t="shared" si="35"/>
        <v>29.547619047619047</v>
      </c>
      <c r="AG253" s="73">
        <f t="shared" si="36"/>
        <v>5.5714285714285712</v>
      </c>
      <c r="AH253" s="73">
        <f t="shared" si="37"/>
        <v>2.7142857142857144</v>
      </c>
      <c r="AI253" s="73">
        <f t="shared" si="38"/>
        <v>12.880952380952381</v>
      </c>
      <c r="AJ253" s="73">
        <f t="shared" si="39"/>
        <v>10.666666666666666</v>
      </c>
    </row>
    <row r="254" spans="1:36">
      <c r="A254">
        <v>253</v>
      </c>
      <c r="B254" s="233" t="s">
        <v>1212</v>
      </c>
      <c r="C254" t="s">
        <v>1330</v>
      </c>
      <c r="D254">
        <v>21</v>
      </c>
      <c r="E254">
        <v>190</v>
      </c>
      <c r="F254">
        <v>81</v>
      </c>
      <c r="G254">
        <v>197</v>
      </c>
      <c r="H254">
        <v>387</v>
      </c>
      <c r="I254">
        <v>11</v>
      </c>
      <c r="J254">
        <v>8</v>
      </c>
      <c r="K254">
        <v>548</v>
      </c>
      <c r="L254">
        <v>92</v>
      </c>
      <c r="M254">
        <v>20</v>
      </c>
      <c r="N254">
        <v>43</v>
      </c>
      <c r="O254">
        <v>81</v>
      </c>
      <c r="P254">
        <v>85</v>
      </c>
      <c r="Q254">
        <v>39</v>
      </c>
      <c r="R254">
        <v>39</v>
      </c>
      <c r="T254">
        <v>205</v>
      </c>
      <c r="U254">
        <v>194</v>
      </c>
      <c r="V254">
        <v>14</v>
      </c>
      <c r="W254">
        <v>10</v>
      </c>
      <c r="X254">
        <v>49</v>
      </c>
      <c r="Y254">
        <v>6</v>
      </c>
      <c r="Z254">
        <v>5</v>
      </c>
      <c r="AA254">
        <f t="shared" si="30"/>
        <v>78</v>
      </c>
      <c r="AB254" s="73">
        <f t="shared" si="31"/>
        <v>14.714285714285714</v>
      </c>
      <c r="AC254" s="73">
        <f t="shared" si="32"/>
        <v>11.714285714285714</v>
      </c>
      <c r="AD254" s="73">
        <f t="shared" si="33"/>
        <v>18.19047619047619</v>
      </c>
      <c r="AE254" s="73">
        <f t="shared" si="34"/>
        <v>38.976190476190474</v>
      </c>
      <c r="AF254" s="73">
        <f t="shared" si="35"/>
        <v>25.928571428571427</v>
      </c>
      <c r="AG254" s="73">
        <f t="shared" si="36"/>
        <v>3.5238095238095237</v>
      </c>
      <c r="AH254" s="73">
        <f t="shared" si="37"/>
        <v>1.1904761904761905</v>
      </c>
      <c r="AI254" s="73">
        <f t="shared" si="38"/>
        <v>17.071428571428573</v>
      </c>
      <c r="AJ254" s="73">
        <f t="shared" si="39"/>
        <v>7.333333333333333</v>
      </c>
    </row>
    <row r="255" spans="1:36">
      <c r="A255">
        <v>254</v>
      </c>
      <c r="B255" s="233" t="s">
        <v>1511</v>
      </c>
      <c r="C255" t="s">
        <v>1330</v>
      </c>
      <c r="D255">
        <v>13</v>
      </c>
      <c r="E255">
        <v>105</v>
      </c>
      <c r="F255">
        <v>36</v>
      </c>
      <c r="G255">
        <v>94</v>
      </c>
      <c r="H255">
        <v>199</v>
      </c>
      <c r="I255">
        <v>2</v>
      </c>
      <c r="J255">
        <v>2</v>
      </c>
      <c r="L255">
        <v>30</v>
      </c>
      <c r="M255">
        <v>23</v>
      </c>
      <c r="N255">
        <v>29</v>
      </c>
      <c r="O255">
        <v>6</v>
      </c>
      <c r="P255">
        <v>16</v>
      </c>
      <c r="Q255">
        <v>9</v>
      </c>
      <c r="R255">
        <v>4</v>
      </c>
      <c r="T255">
        <v>55</v>
      </c>
      <c r="U255">
        <v>145</v>
      </c>
      <c r="V255">
        <v>4</v>
      </c>
      <c r="X255">
        <v>22</v>
      </c>
      <c r="Y255">
        <v>6</v>
      </c>
      <c r="Z255">
        <v>1</v>
      </c>
      <c r="AA255">
        <f t="shared" si="30"/>
        <v>8</v>
      </c>
      <c r="AB255" s="73">
        <f t="shared" si="31"/>
        <v>14.692307692307692</v>
      </c>
      <c r="AC255" s="73">
        <f t="shared" si="32"/>
        <v>10.461538461538462</v>
      </c>
      <c r="AD255" s="73">
        <f t="shared" si="33"/>
        <v>10.923076923076923</v>
      </c>
      <c r="AE255" s="73">
        <f t="shared" si="34"/>
        <v>18.884615384615383</v>
      </c>
      <c r="AF255" s="73">
        <f t="shared" si="35"/>
        <v>18.884615384615383</v>
      </c>
      <c r="AG255" s="73">
        <f t="shared" si="36"/>
        <v>1.0769230769230769</v>
      </c>
      <c r="AH255" s="73">
        <f t="shared" si="37"/>
        <v>6.9230769230769234</v>
      </c>
      <c r="AI255" s="73">
        <f t="shared" si="38"/>
        <v>8.4230769230769234</v>
      </c>
      <c r="AJ255" s="73">
        <f t="shared" si="39"/>
        <v>9.1538461538461533</v>
      </c>
    </row>
    <row r="256" spans="1:36">
      <c r="A256">
        <v>255</v>
      </c>
      <c r="B256" s="233" t="s">
        <v>1512</v>
      </c>
      <c r="C256" t="s">
        <v>1078</v>
      </c>
      <c r="D256">
        <v>22</v>
      </c>
      <c r="E256">
        <v>218</v>
      </c>
      <c r="F256">
        <v>125</v>
      </c>
      <c r="G256">
        <v>145</v>
      </c>
      <c r="H256">
        <v>363</v>
      </c>
      <c r="I256">
        <v>23</v>
      </c>
      <c r="J256">
        <v>16</v>
      </c>
      <c r="K256">
        <v>60</v>
      </c>
      <c r="L256">
        <v>71</v>
      </c>
      <c r="M256">
        <v>32</v>
      </c>
      <c r="N256">
        <v>54</v>
      </c>
      <c r="O256">
        <v>28</v>
      </c>
      <c r="P256">
        <v>53</v>
      </c>
      <c r="Q256">
        <v>24</v>
      </c>
      <c r="R256">
        <v>20</v>
      </c>
      <c r="T256">
        <v>141</v>
      </c>
      <c r="U256">
        <v>221</v>
      </c>
      <c r="V256">
        <v>29</v>
      </c>
      <c r="W256">
        <v>27</v>
      </c>
      <c r="X256">
        <v>69</v>
      </c>
      <c r="Y256">
        <v>5</v>
      </c>
      <c r="Z256">
        <v>19</v>
      </c>
      <c r="AA256">
        <f t="shared" si="30"/>
        <v>40</v>
      </c>
      <c r="AB256" s="73">
        <f t="shared" si="31"/>
        <v>14.681818181818182</v>
      </c>
      <c r="AC256" s="73">
        <f t="shared" si="32"/>
        <v>20.90909090909091</v>
      </c>
      <c r="AD256" s="73">
        <f t="shared" si="33"/>
        <v>14.318181818181818</v>
      </c>
      <c r="AE256" s="73">
        <f t="shared" si="34"/>
        <v>30.727272727272727</v>
      </c>
      <c r="AF256" s="73">
        <f t="shared" si="35"/>
        <v>29.363636363636363</v>
      </c>
      <c r="AG256" s="73">
        <f t="shared" si="36"/>
        <v>7</v>
      </c>
      <c r="AH256" s="73">
        <f t="shared" si="37"/>
        <v>5</v>
      </c>
      <c r="AI256" s="73">
        <f t="shared" si="38"/>
        <v>10.25</v>
      </c>
      <c r="AJ256" s="73">
        <f t="shared" si="39"/>
        <v>13.318181818181818</v>
      </c>
    </row>
    <row r="257" spans="1:36">
      <c r="A257">
        <v>256</v>
      </c>
      <c r="B257" s="233" t="s">
        <v>1513</v>
      </c>
      <c r="C257" t="s">
        <v>1331</v>
      </c>
      <c r="D257">
        <v>17</v>
      </c>
      <c r="E257">
        <v>182</v>
      </c>
      <c r="F257">
        <v>80</v>
      </c>
      <c r="G257">
        <v>91</v>
      </c>
      <c r="H257">
        <v>273</v>
      </c>
      <c r="J257">
        <v>2</v>
      </c>
      <c r="K257">
        <v>2</v>
      </c>
      <c r="L257">
        <v>34</v>
      </c>
      <c r="M257">
        <v>43</v>
      </c>
      <c r="N257">
        <v>26</v>
      </c>
      <c r="O257">
        <v>14</v>
      </c>
      <c r="P257">
        <v>32</v>
      </c>
      <c r="Q257">
        <v>22</v>
      </c>
      <c r="R257">
        <v>12</v>
      </c>
      <c r="T257">
        <v>82</v>
      </c>
      <c r="U257">
        <v>188</v>
      </c>
      <c r="V257">
        <v>6</v>
      </c>
      <c r="W257">
        <v>2</v>
      </c>
      <c r="X257">
        <v>34</v>
      </c>
      <c r="Y257">
        <v>3</v>
      </c>
      <c r="Z257">
        <v>2</v>
      </c>
      <c r="AA257">
        <f t="shared" si="30"/>
        <v>24</v>
      </c>
      <c r="AB257" s="73">
        <f t="shared" si="31"/>
        <v>14.647058823529411</v>
      </c>
      <c r="AC257" s="73">
        <f t="shared" si="32"/>
        <v>17.411764705882351</v>
      </c>
      <c r="AD257" s="73">
        <f t="shared" si="33"/>
        <v>8.5882352941176467</v>
      </c>
      <c r="AE257" s="73">
        <f t="shared" si="34"/>
        <v>21.147058823529413</v>
      </c>
      <c r="AF257" s="73">
        <f t="shared" si="35"/>
        <v>21.088235294117649</v>
      </c>
      <c r="AG257" s="73">
        <f t="shared" si="36"/>
        <v>0.11764705882352941</v>
      </c>
      <c r="AH257" s="73">
        <f t="shared" si="37"/>
        <v>7.7058823529411766</v>
      </c>
      <c r="AI257" s="73">
        <f t="shared" si="38"/>
        <v>9.0882352941176467</v>
      </c>
      <c r="AJ257" s="73">
        <f t="shared" si="39"/>
        <v>7.882352941176471</v>
      </c>
    </row>
    <row r="258" spans="1:36">
      <c r="A258">
        <v>257</v>
      </c>
      <c r="B258" s="233" t="s">
        <v>1514</v>
      </c>
      <c r="C258" t="s">
        <v>1335</v>
      </c>
      <c r="D258">
        <v>5</v>
      </c>
      <c r="E258">
        <v>40</v>
      </c>
      <c r="F258">
        <v>13</v>
      </c>
      <c r="G258">
        <v>49</v>
      </c>
      <c r="H258">
        <v>89</v>
      </c>
      <c r="I258">
        <v>1</v>
      </c>
      <c r="L258">
        <v>20</v>
      </c>
      <c r="M258">
        <v>2</v>
      </c>
      <c r="N258">
        <v>8</v>
      </c>
      <c r="O258">
        <v>8</v>
      </c>
      <c r="P258">
        <v>16</v>
      </c>
      <c r="Q258">
        <v>5</v>
      </c>
      <c r="R258">
        <v>8</v>
      </c>
      <c r="T258">
        <v>30</v>
      </c>
      <c r="U258">
        <v>58</v>
      </c>
      <c r="V258">
        <v>1</v>
      </c>
      <c r="W258">
        <v>1</v>
      </c>
      <c r="X258">
        <v>6</v>
      </c>
      <c r="Z258">
        <v>1</v>
      </c>
      <c r="AA258">
        <f t="shared" ref="AA258:AA321" si="40">R258*2</f>
        <v>16</v>
      </c>
      <c r="AB258" s="73">
        <f t="shared" ref="AB258:AB321" si="41">(H258-AA258)/D258</f>
        <v>14.6</v>
      </c>
      <c r="AC258" s="73">
        <f t="shared" ref="AC258:AC321" si="42">(F258*4-AA258)/D258</f>
        <v>7.2</v>
      </c>
      <c r="AD258" s="73">
        <f t="shared" ref="AD258:AD321" si="43">(L258*5-AA258)/D258</f>
        <v>16.8</v>
      </c>
      <c r="AE258" s="73">
        <f t="shared" ref="AE258:AE321" si="44">((H258+4*F258+5*L258+6*I258+J258+K258)/2-AA258)/D258</f>
        <v>21.5</v>
      </c>
      <c r="AF258" s="73">
        <f t="shared" ref="AF258:AF321" si="45">((H258+4*F258+5*L258+6*I258+J258)/2-AA258)/D258</f>
        <v>21.5</v>
      </c>
      <c r="AG258" s="73">
        <f t="shared" ref="AG258:AG321" si="46">(I258*6+J258)/D258</f>
        <v>1.2</v>
      </c>
      <c r="AH258" s="73">
        <f t="shared" ref="AH258:AH321" si="47">(3*M258+N258-AA258)/D258</f>
        <v>-0.4</v>
      </c>
      <c r="AI258" s="73">
        <f t="shared" ref="AI258:AI321" si="48">(H258/2+O258*3-AA258)/D258</f>
        <v>10.5</v>
      </c>
      <c r="AJ258" s="73">
        <f t="shared" ref="AJ258:AJ321" si="49">(3*N258+2*I258+F258-AA258)/D258</f>
        <v>4.5999999999999996</v>
      </c>
    </row>
    <row r="259" spans="1:36">
      <c r="A259">
        <v>258</v>
      </c>
      <c r="B259" s="233" t="s">
        <v>1515</v>
      </c>
      <c r="C259" t="s">
        <v>1326</v>
      </c>
      <c r="D259">
        <v>16</v>
      </c>
      <c r="E259">
        <v>173</v>
      </c>
      <c r="F259">
        <v>94</v>
      </c>
      <c r="G259">
        <v>80</v>
      </c>
      <c r="H259">
        <v>253</v>
      </c>
      <c r="J259">
        <v>1</v>
      </c>
      <c r="K259">
        <v>1</v>
      </c>
      <c r="L259">
        <v>28</v>
      </c>
      <c r="M259">
        <v>50</v>
      </c>
      <c r="N259">
        <v>16</v>
      </c>
      <c r="O259">
        <v>9</v>
      </c>
      <c r="P259">
        <v>34</v>
      </c>
      <c r="Q259">
        <v>15</v>
      </c>
      <c r="R259">
        <v>10</v>
      </c>
      <c r="T259">
        <v>76</v>
      </c>
      <c r="U259">
        <v>182</v>
      </c>
      <c r="V259">
        <v>10</v>
      </c>
      <c r="X259">
        <v>37</v>
      </c>
      <c r="Y259">
        <v>1</v>
      </c>
      <c r="Z259">
        <v>2</v>
      </c>
      <c r="AA259">
        <f t="shared" si="40"/>
        <v>20</v>
      </c>
      <c r="AB259" s="73">
        <f t="shared" si="41"/>
        <v>14.5625</v>
      </c>
      <c r="AC259" s="73">
        <f t="shared" si="42"/>
        <v>22.25</v>
      </c>
      <c r="AD259" s="73">
        <f t="shared" si="43"/>
        <v>7.5</v>
      </c>
      <c r="AE259" s="73">
        <f t="shared" si="44"/>
        <v>22.84375</v>
      </c>
      <c r="AF259" s="73">
        <f t="shared" si="45"/>
        <v>22.8125</v>
      </c>
      <c r="AG259" s="73">
        <f t="shared" si="46"/>
        <v>6.25E-2</v>
      </c>
      <c r="AH259" s="73">
        <f t="shared" si="47"/>
        <v>9.125</v>
      </c>
      <c r="AI259" s="73">
        <f t="shared" si="48"/>
        <v>8.34375</v>
      </c>
      <c r="AJ259" s="73">
        <f t="shared" si="49"/>
        <v>7.625</v>
      </c>
    </row>
    <row r="260" spans="1:36">
      <c r="A260">
        <v>259</v>
      </c>
      <c r="B260" s="233" t="s">
        <v>1237</v>
      </c>
      <c r="C260" t="s">
        <v>1334</v>
      </c>
      <c r="D260">
        <v>22</v>
      </c>
      <c r="E260">
        <v>242</v>
      </c>
      <c r="F260">
        <v>142</v>
      </c>
      <c r="G260">
        <v>108</v>
      </c>
      <c r="H260">
        <v>350</v>
      </c>
      <c r="I260">
        <v>48</v>
      </c>
      <c r="J260">
        <v>31</v>
      </c>
      <c r="K260">
        <v>5</v>
      </c>
      <c r="L260">
        <v>65</v>
      </c>
      <c r="M260">
        <v>17</v>
      </c>
      <c r="N260">
        <v>57</v>
      </c>
      <c r="O260">
        <v>10</v>
      </c>
      <c r="P260">
        <v>40</v>
      </c>
      <c r="Q260">
        <v>25</v>
      </c>
      <c r="R260">
        <v>15</v>
      </c>
      <c r="T260">
        <v>134</v>
      </c>
      <c r="U260">
        <v>221</v>
      </c>
      <c r="V260">
        <v>30</v>
      </c>
      <c r="W260">
        <v>52</v>
      </c>
      <c r="X260">
        <v>42</v>
      </c>
      <c r="Y260">
        <v>2</v>
      </c>
      <c r="Z260">
        <v>11</v>
      </c>
      <c r="AA260">
        <f t="shared" si="40"/>
        <v>30</v>
      </c>
      <c r="AB260" s="73">
        <f t="shared" si="41"/>
        <v>14.545454545454545</v>
      </c>
      <c r="AC260" s="73">
        <f t="shared" si="42"/>
        <v>24.454545454545453</v>
      </c>
      <c r="AD260" s="73">
        <f t="shared" si="43"/>
        <v>13.409090909090908</v>
      </c>
      <c r="AE260" s="73">
        <f t="shared" si="44"/>
        <v>34.25</v>
      </c>
      <c r="AF260" s="73">
        <f t="shared" si="45"/>
        <v>34.136363636363633</v>
      </c>
      <c r="AG260" s="73">
        <f t="shared" si="46"/>
        <v>14.5</v>
      </c>
      <c r="AH260" s="73">
        <f t="shared" si="47"/>
        <v>3.5454545454545454</v>
      </c>
      <c r="AI260" s="73">
        <f t="shared" si="48"/>
        <v>7.9545454545454541</v>
      </c>
      <c r="AJ260" s="73">
        <f t="shared" si="49"/>
        <v>17.227272727272727</v>
      </c>
    </row>
    <row r="261" spans="1:36">
      <c r="A261">
        <v>260</v>
      </c>
      <c r="B261" s="233" t="s">
        <v>1516</v>
      </c>
      <c r="C261" t="s">
        <v>1338</v>
      </c>
      <c r="D261">
        <v>2</v>
      </c>
      <c r="E261">
        <v>14</v>
      </c>
      <c r="F261">
        <v>7</v>
      </c>
      <c r="G261">
        <v>17</v>
      </c>
      <c r="H261">
        <v>31</v>
      </c>
      <c r="I261">
        <v>4</v>
      </c>
      <c r="J261">
        <v>3</v>
      </c>
      <c r="K261">
        <v>1</v>
      </c>
      <c r="L261">
        <v>9</v>
      </c>
      <c r="N261">
        <v>1</v>
      </c>
      <c r="O261">
        <v>5</v>
      </c>
      <c r="P261">
        <v>2</v>
      </c>
      <c r="R261">
        <v>1</v>
      </c>
      <c r="T261">
        <v>12</v>
      </c>
      <c r="U261">
        <v>18</v>
      </c>
      <c r="V261">
        <v>1</v>
      </c>
      <c r="W261">
        <v>6</v>
      </c>
      <c r="X261">
        <v>1</v>
      </c>
      <c r="Z261">
        <v>1</v>
      </c>
      <c r="AA261">
        <f t="shared" si="40"/>
        <v>2</v>
      </c>
      <c r="AB261" s="73">
        <f t="shared" si="41"/>
        <v>14.5</v>
      </c>
      <c r="AC261" s="73">
        <f t="shared" si="42"/>
        <v>13</v>
      </c>
      <c r="AD261" s="73">
        <f t="shared" si="43"/>
        <v>21.5</v>
      </c>
      <c r="AE261" s="73">
        <f t="shared" si="44"/>
        <v>32</v>
      </c>
      <c r="AF261" s="73">
        <f t="shared" si="45"/>
        <v>31.75</v>
      </c>
      <c r="AG261" s="73">
        <f t="shared" si="46"/>
        <v>13.5</v>
      </c>
      <c r="AH261" s="73">
        <f t="shared" si="47"/>
        <v>-0.5</v>
      </c>
      <c r="AI261" s="73">
        <f t="shared" si="48"/>
        <v>14.25</v>
      </c>
      <c r="AJ261" s="73">
        <f t="shared" si="49"/>
        <v>8</v>
      </c>
    </row>
    <row r="262" spans="1:36">
      <c r="A262">
        <v>261</v>
      </c>
      <c r="B262" s="233" t="s">
        <v>1517</v>
      </c>
      <c r="C262" t="s">
        <v>1342</v>
      </c>
      <c r="D262">
        <v>22</v>
      </c>
      <c r="E262">
        <v>226</v>
      </c>
      <c r="F262">
        <v>139</v>
      </c>
      <c r="G262">
        <v>125</v>
      </c>
      <c r="H262">
        <v>351</v>
      </c>
      <c r="I262">
        <v>38</v>
      </c>
      <c r="J262">
        <v>18</v>
      </c>
      <c r="K262">
        <v>42</v>
      </c>
      <c r="L262">
        <v>39</v>
      </c>
      <c r="M262">
        <v>15</v>
      </c>
      <c r="N262">
        <v>55</v>
      </c>
      <c r="O262">
        <v>15</v>
      </c>
      <c r="P262">
        <v>46</v>
      </c>
      <c r="Q262">
        <v>11</v>
      </c>
      <c r="R262">
        <v>16</v>
      </c>
      <c r="T262">
        <v>126</v>
      </c>
      <c r="U262">
        <v>230</v>
      </c>
      <c r="V262">
        <v>22</v>
      </c>
      <c r="W262">
        <v>38</v>
      </c>
      <c r="X262">
        <v>39</v>
      </c>
      <c r="Y262">
        <v>1</v>
      </c>
      <c r="Z262">
        <v>18</v>
      </c>
      <c r="AA262">
        <f t="shared" si="40"/>
        <v>32</v>
      </c>
      <c r="AB262" s="73">
        <f t="shared" si="41"/>
        <v>14.5</v>
      </c>
      <c r="AC262" s="73">
        <f t="shared" si="42"/>
        <v>23.818181818181817</v>
      </c>
      <c r="AD262" s="73">
        <f t="shared" si="43"/>
        <v>7.4090909090909092</v>
      </c>
      <c r="AE262" s="73">
        <f t="shared" si="44"/>
        <v>30.136363636363637</v>
      </c>
      <c r="AF262" s="73">
        <f t="shared" si="45"/>
        <v>29.181818181818183</v>
      </c>
      <c r="AG262" s="73">
        <f t="shared" si="46"/>
        <v>11.181818181818182</v>
      </c>
      <c r="AH262" s="73">
        <f t="shared" si="47"/>
        <v>3.0909090909090908</v>
      </c>
      <c r="AI262" s="73">
        <f t="shared" si="48"/>
        <v>8.5681818181818183</v>
      </c>
      <c r="AJ262" s="73">
        <f t="shared" si="49"/>
        <v>15.818181818181818</v>
      </c>
    </row>
    <row r="263" spans="1:36">
      <c r="A263">
        <v>262</v>
      </c>
      <c r="B263" s="233" t="s">
        <v>1518</v>
      </c>
      <c r="C263" t="s">
        <v>1326</v>
      </c>
      <c r="D263">
        <v>4</v>
      </c>
      <c r="E263">
        <v>46</v>
      </c>
      <c r="F263">
        <v>28</v>
      </c>
      <c r="G263">
        <v>16</v>
      </c>
      <c r="H263">
        <v>62</v>
      </c>
      <c r="J263">
        <v>1</v>
      </c>
      <c r="K263">
        <v>3</v>
      </c>
      <c r="L263">
        <v>3</v>
      </c>
      <c r="M263">
        <v>15</v>
      </c>
      <c r="N263">
        <v>4</v>
      </c>
      <c r="O263">
        <v>1</v>
      </c>
      <c r="P263">
        <v>8</v>
      </c>
      <c r="Q263">
        <v>3</v>
      </c>
      <c r="R263">
        <v>2</v>
      </c>
      <c r="T263">
        <v>19</v>
      </c>
      <c r="U263">
        <v>41</v>
      </c>
      <c r="V263">
        <v>5</v>
      </c>
      <c r="W263">
        <v>1</v>
      </c>
      <c r="X263">
        <v>18</v>
      </c>
      <c r="Y263">
        <v>1</v>
      </c>
      <c r="Z263">
        <v>2</v>
      </c>
      <c r="AA263">
        <f t="shared" si="40"/>
        <v>4</v>
      </c>
      <c r="AB263" s="73">
        <f t="shared" si="41"/>
        <v>14.5</v>
      </c>
      <c r="AC263" s="73">
        <f t="shared" si="42"/>
        <v>27</v>
      </c>
      <c r="AD263" s="73">
        <f t="shared" si="43"/>
        <v>2.75</v>
      </c>
      <c r="AE263" s="73">
        <f t="shared" si="44"/>
        <v>23.125</v>
      </c>
      <c r="AF263" s="73">
        <f t="shared" si="45"/>
        <v>22.75</v>
      </c>
      <c r="AG263" s="73">
        <f t="shared" si="46"/>
        <v>0.25</v>
      </c>
      <c r="AH263" s="73">
        <f t="shared" si="47"/>
        <v>11.25</v>
      </c>
      <c r="AI263" s="73">
        <f t="shared" si="48"/>
        <v>7.5</v>
      </c>
      <c r="AJ263" s="73">
        <f t="shared" si="49"/>
        <v>9</v>
      </c>
    </row>
    <row r="264" spans="1:36">
      <c r="A264">
        <v>263</v>
      </c>
      <c r="B264" s="233" t="s">
        <v>1519</v>
      </c>
      <c r="C264" t="s">
        <v>1115</v>
      </c>
      <c r="D264">
        <v>8</v>
      </c>
      <c r="E264">
        <v>78</v>
      </c>
      <c r="F264">
        <v>33</v>
      </c>
      <c r="G264">
        <v>44</v>
      </c>
      <c r="H264">
        <v>122</v>
      </c>
      <c r="L264">
        <v>19</v>
      </c>
      <c r="M264">
        <v>25</v>
      </c>
      <c r="N264">
        <v>12</v>
      </c>
      <c r="O264">
        <v>4</v>
      </c>
      <c r="P264">
        <v>16</v>
      </c>
      <c r="Q264">
        <v>4</v>
      </c>
      <c r="R264">
        <v>3</v>
      </c>
      <c r="T264">
        <v>37</v>
      </c>
      <c r="U264">
        <v>87</v>
      </c>
      <c r="V264">
        <v>1</v>
      </c>
      <c r="X264">
        <v>16</v>
      </c>
      <c r="Z264">
        <v>1</v>
      </c>
      <c r="AA264">
        <f t="shared" si="40"/>
        <v>6</v>
      </c>
      <c r="AB264" s="73">
        <f t="shared" si="41"/>
        <v>14.5</v>
      </c>
      <c r="AC264" s="73">
        <f t="shared" si="42"/>
        <v>15.75</v>
      </c>
      <c r="AD264" s="73">
        <f t="shared" si="43"/>
        <v>11.125</v>
      </c>
      <c r="AE264" s="73">
        <f t="shared" si="44"/>
        <v>21.0625</v>
      </c>
      <c r="AF264" s="73">
        <f t="shared" si="45"/>
        <v>21.0625</v>
      </c>
      <c r="AG264" s="73">
        <f t="shared" si="46"/>
        <v>0</v>
      </c>
      <c r="AH264" s="73">
        <f t="shared" si="47"/>
        <v>10.125</v>
      </c>
      <c r="AI264" s="73">
        <f t="shared" si="48"/>
        <v>8.375</v>
      </c>
      <c r="AJ264" s="73">
        <f t="shared" si="49"/>
        <v>7.875</v>
      </c>
    </row>
    <row r="265" spans="1:36">
      <c r="A265">
        <v>264</v>
      </c>
      <c r="B265" s="233" t="s">
        <v>1247</v>
      </c>
      <c r="C265" t="s">
        <v>1078</v>
      </c>
      <c r="D265">
        <v>18</v>
      </c>
      <c r="E265">
        <v>181</v>
      </c>
      <c r="F265">
        <v>52</v>
      </c>
      <c r="G265">
        <v>97</v>
      </c>
      <c r="H265">
        <v>278</v>
      </c>
      <c r="I265">
        <v>38</v>
      </c>
      <c r="J265">
        <v>24</v>
      </c>
      <c r="L265">
        <v>39</v>
      </c>
      <c r="M265">
        <v>3</v>
      </c>
      <c r="N265">
        <v>54</v>
      </c>
      <c r="O265">
        <v>21</v>
      </c>
      <c r="P265">
        <v>40</v>
      </c>
      <c r="Q265">
        <v>15</v>
      </c>
      <c r="R265">
        <v>9</v>
      </c>
      <c r="T265">
        <v>117</v>
      </c>
      <c r="U265">
        <v>168</v>
      </c>
      <c r="V265">
        <v>5</v>
      </c>
      <c r="W265">
        <v>23</v>
      </c>
      <c r="X265">
        <v>35</v>
      </c>
      <c r="Y265">
        <v>10</v>
      </c>
      <c r="Z265">
        <v>15</v>
      </c>
      <c r="AA265">
        <f t="shared" si="40"/>
        <v>18</v>
      </c>
      <c r="AB265" s="73">
        <f t="shared" si="41"/>
        <v>14.444444444444445</v>
      </c>
      <c r="AC265" s="73">
        <f t="shared" si="42"/>
        <v>10.555555555555555</v>
      </c>
      <c r="AD265" s="73">
        <f t="shared" si="43"/>
        <v>9.8333333333333339</v>
      </c>
      <c r="AE265" s="73">
        <f t="shared" si="44"/>
        <v>24.916666666666668</v>
      </c>
      <c r="AF265" s="73">
        <f t="shared" si="45"/>
        <v>24.916666666666668</v>
      </c>
      <c r="AG265" s="73">
        <f t="shared" si="46"/>
        <v>14</v>
      </c>
      <c r="AH265" s="73">
        <f t="shared" si="47"/>
        <v>2.5</v>
      </c>
      <c r="AI265" s="73">
        <f t="shared" si="48"/>
        <v>10.222222222222221</v>
      </c>
      <c r="AJ265" s="73">
        <f t="shared" si="49"/>
        <v>15.111111111111111</v>
      </c>
    </row>
    <row r="266" spans="1:36">
      <c r="A266">
        <v>265</v>
      </c>
      <c r="B266" s="233" t="s">
        <v>1520</v>
      </c>
      <c r="C266" t="s">
        <v>1326</v>
      </c>
      <c r="D266">
        <v>12</v>
      </c>
      <c r="E266">
        <v>100</v>
      </c>
      <c r="F266">
        <v>37</v>
      </c>
      <c r="G266">
        <v>77</v>
      </c>
      <c r="H266">
        <v>177</v>
      </c>
      <c r="I266">
        <v>3</v>
      </c>
      <c r="J266">
        <v>4</v>
      </c>
      <c r="L266">
        <v>48</v>
      </c>
      <c r="M266">
        <v>19</v>
      </c>
      <c r="N266">
        <v>29</v>
      </c>
      <c r="O266">
        <v>18</v>
      </c>
      <c r="P266">
        <v>23</v>
      </c>
      <c r="Q266">
        <v>10</v>
      </c>
      <c r="R266">
        <v>2</v>
      </c>
      <c r="T266">
        <v>61</v>
      </c>
      <c r="U266">
        <v>124</v>
      </c>
      <c r="V266">
        <v>2</v>
      </c>
      <c r="W266">
        <v>1</v>
      </c>
      <c r="X266">
        <v>10</v>
      </c>
      <c r="Y266">
        <v>1</v>
      </c>
      <c r="Z266">
        <v>1</v>
      </c>
      <c r="AA266">
        <f t="shared" si="40"/>
        <v>4</v>
      </c>
      <c r="AB266" s="73">
        <f t="shared" si="41"/>
        <v>14.416666666666666</v>
      </c>
      <c r="AC266" s="73">
        <f t="shared" si="42"/>
        <v>12</v>
      </c>
      <c r="AD266" s="73">
        <f t="shared" si="43"/>
        <v>19.666666666666668</v>
      </c>
      <c r="AE266" s="73">
        <f t="shared" si="44"/>
        <v>24.125</v>
      </c>
      <c r="AF266" s="73">
        <f t="shared" si="45"/>
        <v>24.125</v>
      </c>
      <c r="AG266" s="73">
        <f t="shared" si="46"/>
        <v>1.8333333333333333</v>
      </c>
      <c r="AH266" s="73">
        <f t="shared" si="47"/>
        <v>6.833333333333333</v>
      </c>
      <c r="AI266" s="73">
        <f t="shared" si="48"/>
        <v>11.541666666666666</v>
      </c>
      <c r="AJ266" s="73">
        <f t="shared" si="49"/>
        <v>10.5</v>
      </c>
    </row>
    <row r="267" spans="1:36">
      <c r="A267">
        <v>266</v>
      </c>
      <c r="B267" s="233" t="s">
        <v>1521</v>
      </c>
      <c r="C267" t="s">
        <v>1342</v>
      </c>
      <c r="D267">
        <v>5</v>
      </c>
      <c r="E267">
        <v>41</v>
      </c>
      <c r="F267">
        <v>21</v>
      </c>
      <c r="G267">
        <v>45</v>
      </c>
      <c r="H267">
        <v>86</v>
      </c>
      <c r="K267">
        <v>1</v>
      </c>
      <c r="L267">
        <v>8</v>
      </c>
      <c r="M267">
        <v>10</v>
      </c>
      <c r="N267">
        <v>12</v>
      </c>
      <c r="O267">
        <v>4</v>
      </c>
      <c r="P267">
        <v>11</v>
      </c>
      <c r="Q267">
        <v>3</v>
      </c>
      <c r="R267">
        <v>7</v>
      </c>
      <c r="T267">
        <v>22</v>
      </c>
      <c r="U267">
        <v>65</v>
      </c>
      <c r="V267">
        <v>1</v>
      </c>
      <c r="X267">
        <v>10</v>
      </c>
      <c r="Y267">
        <v>5</v>
      </c>
      <c r="Z267">
        <v>2</v>
      </c>
      <c r="AA267">
        <f t="shared" si="40"/>
        <v>14</v>
      </c>
      <c r="AB267" s="73">
        <f t="shared" si="41"/>
        <v>14.4</v>
      </c>
      <c r="AC267" s="73">
        <f t="shared" si="42"/>
        <v>14</v>
      </c>
      <c r="AD267" s="73">
        <f t="shared" si="43"/>
        <v>5.2</v>
      </c>
      <c r="AE267" s="73">
        <f t="shared" si="44"/>
        <v>18.3</v>
      </c>
      <c r="AF267" s="73">
        <f t="shared" si="45"/>
        <v>18.2</v>
      </c>
      <c r="AG267" s="73">
        <f t="shared" si="46"/>
        <v>0</v>
      </c>
      <c r="AH267" s="73">
        <f t="shared" si="47"/>
        <v>5.6</v>
      </c>
      <c r="AI267" s="73">
        <f t="shared" si="48"/>
        <v>8.1999999999999993</v>
      </c>
      <c r="AJ267" s="73">
        <f t="shared" si="49"/>
        <v>8.6</v>
      </c>
    </row>
    <row r="268" spans="1:36">
      <c r="A268">
        <v>267</v>
      </c>
      <c r="B268" s="233" t="s">
        <v>1189</v>
      </c>
      <c r="C268" t="s">
        <v>1328</v>
      </c>
      <c r="D268">
        <v>22</v>
      </c>
      <c r="E268">
        <v>276</v>
      </c>
      <c r="F268">
        <v>128</v>
      </c>
      <c r="G268">
        <v>112</v>
      </c>
      <c r="H268">
        <v>388</v>
      </c>
      <c r="I268">
        <v>74</v>
      </c>
      <c r="J268">
        <v>49</v>
      </c>
      <c r="L268">
        <v>56</v>
      </c>
      <c r="M268">
        <v>4</v>
      </c>
      <c r="N268">
        <v>101</v>
      </c>
      <c r="O268">
        <v>7</v>
      </c>
      <c r="P268">
        <v>66</v>
      </c>
      <c r="Q268">
        <v>28</v>
      </c>
      <c r="R268">
        <v>36</v>
      </c>
      <c r="T268">
        <v>145</v>
      </c>
      <c r="U268">
        <v>250</v>
      </c>
      <c r="V268">
        <v>35</v>
      </c>
      <c r="W268">
        <v>66</v>
      </c>
      <c r="X268">
        <v>41</v>
      </c>
      <c r="Y268">
        <v>10</v>
      </c>
      <c r="Z268">
        <v>14</v>
      </c>
      <c r="AA268">
        <f t="shared" si="40"/>
        <v>72</v>
      </c>
      <c r="AB268" s="73">
        <f t="shared" si="41"/>
        <v>14.363636363636363</v>
      </c>
      <c r="AC268" s="73">
        <f t="shared" si="42"/>
        <v>20</v>
      </c>
      <c r="AD268" s="73">
        <f t="shared" si="43"/>
        <v>9.454545454545455</v>
      </c>
      <c r="AE268" s="73">
        <f t="shared" si="44"/>
        <v>34.75</v>
      </c>
      <c r="AF268" s="73">
        <f t="shared" si="45"/>
        <v>34.75</v>
      </c>
      <c r="AG268" s="73">
        <f t="shared" si="46"/>
        <v>22.40909090909091</v>
      </c>
      <c r="AH268" s="73">
        <f t="shared" si="47"/>
        <v>1.8636363636363635</v>
      </c>
      <c r="AI268" s="73">
        <f t="shared" si="48"/>
        <v>6.5</v>
      </c>
      <c r="AJ268" s="73">
        <f t="shared" si="49"/>
        <v>23.045454545454547</v>
      </c>
    </row>
    <row r="269" spans="1:36">
      <c r="A269">
        <v>268</v>
      </c>
      <c r="B269" s="233" t="s">
        <v>1279</v>
      </c>
      <c r="C269" t="s">
        <v>1115</v>
      </c>
      <c r="D269">
        <v>22</v>
      </c>
      <c r="E269">
        <v>238</v>
      </c>
      <c r="F269">
        <v>142</v>
      </c>
      <c r="G269">
        <v>122</v>
      </c>
      <c r="H269">
        <v>360</v>
      </c>
      <c r="J269">
        <v>1</v>
      </c>
      <c r="K269">
        <v>8</v>
      </c>
      <c r="L269">
        <v>43</v>
      </c>
      <c r="M269">
        <v>91</v>
      </c>
      <c r="N269">
        <v>31</v>
      </c>
      <c r="O269">
        <v>8</v>
      </c>
      <c r="P269">
        <v>52</v>
      </c>
      <c r="Q269">
        <v>24</v>
      </c>
      <c r="R269">
        <v>22</v>
      </c>
      <c r="T269">
        <v>118</v>
      </c>
      <c r="U269">
        <v>242</v>
      </c>
      <c r="V269">
        <v>20</v>
      </c>
      <c r="X269">
        <v>154</v>
      </c>
      <c r="Z269">
        <v>1</v>
      </c>
      <c r="AA269">
        <f t="shared" si="40"/>
        <v>44</v>
      </c>
      <c r="AB269" s="73">
        <f t="shared" si="41"/>
        <v>14.363636363636363</v>
      </c>
      <c r="AC269" s="73">
        <f t="shared" si="42"/>
        <v>23.818181818181817</v>
      </c>
      <c r="AD269" s="73">
        <f t="shared" si="43"/>
        <v>7.7727272727272725</v>
      </c>
      <c r="AE269" s="73">
        <f t="shared" si="44"/>
        <v>24.181818181818183</v>
      </c>
      <c r="AF269" s="73">
        <f t="shared" si="45"/>
        <v>24</v>
      </c>
      <c r="AG269" s="73">
        <f t="shared" si="46"/>
        <v>4.5454545454545456E-2</v>
      </c>
      <c r="AH269" s="73">
        <f t="shared" si="47"/>
        <v>11.818181818181818</v>
      </c>
      <c r="AI269" s="73">
        <f t="shared" si="48"/>
        <v>7.2727272727272725</v>
      </c>
      <c r="AJ269" s="73">
        <f t="shared" si="49"/>
        <v>8.6818181818181817</v>
      </c>
    </row>
    <row r="270" spans="1:36">
      <c r="A270">
        <v>269</v>
      </c>
      <c r="B270" s="233" t="s">
        <v>1522</v>
      </c>
      <c r="C270" t="s">
        <v>1326</v>
      </c>
      <c r="D270">
        <v>19</v>
      </c>
      <c r="E270">
        <v>194</v>
      </c>
      <c r="F270">
        <v>108</v>
      </c>
      <c r="G270">
        <v>114</v>
      </c>
      <c r="H270">
        <v>308</v>
      </c>
      <c r="I270">
        <v>2</v>
      </c>
      <c r="J270">
        <v>4</v>
      </c>
      <c r="L270">
        <v>71</v>
      </c>
      <c r="M270">
        <v>59</v>
      </c>
      <c r="N270">
        <v>32</v>
      </c>
      <c r="O270">
        <v>6</v>
      </c>
      <c r="P270">
        <v>47</v>
      </c>
      <c r="Q270">
        <v>7</v>
      </c>
      <c r="R270">
        <v>18</v>
      </c>
      <c r="T270">
        <v>63</v>
      </c>
      <c r="U270">
        <v>241</v>
      </c>
      <c r="V270">
        <v>1</v>
      </c>
      <c r="W270">
        <v>3</v>
      </c>
      <c r="X270">
        <v>76</v>
      </c>
      <c r="Y270">
        <v>4</v>
      </c>
      <c r="Z270">
        <v>5</v>
      </c>
      <c r="AA270">
        <f t="shared" si="40"/>
        <v>36</v>
      </c>
      <c r="AB270" s="73">
        <f t="shared" si="41"/>
        <v>14.315789473684211</v>
      </c>
      <c r="AC270" s="73">
        <f t="shared" si="42"/>
        <v>20.842105263157894</v>
      </c>
      <c r="AD270" s="73">
        <f t="shared" si="43"/>
        <v>16.789473684210527</v>
      </c>
      <c r="AE270" s="73">
        <f t="shared" si="44"/>
        <v>27.342105263157894</v>
      </c>
      <c r="AF270" s="73">
        <f t="shared" si="45"/>
        <v>27.342105263157894</v>
      </c>
      <c r="AG270" s="73">
        <f t="shared" si="46"/>
        <v>0.84210526315789469</v>
      </c>
      <c r="AH270" s="73">
        <f t="shared" si="47"/>
        <v>9.1052631578947363</v>
      </c>
      <c r="AI270" s="73">
        <f t="shared" si="48"/>
        <v>7.1578947368421053</v>
      </c>
      <c r="AJ270" s="73">
        <f t="shared" si="49"/>
        <v>9.0526315789473681</v>
      </c>
    </row>
    <row r="271" spans="1:36">
      <c r="A271">
        <v>270</v>
      </c>
      <c r="B271" s="233" t="s">
        <v>1523</v>
      </c>
      <c r="C271" t="s">
        <v>1337</v>
      </c>
      <c r="D271">
        <v>10</v>
      </c>
      <c r="E271">
        <v>81</v>
      </c>
      <c r="F271">
        <v>41</v>
      </c>
      <c r="G271">
        <v>74</v>
      </c>
      <c r="H271">
        <v>155</v>
      </c>
      <c r="I271">
        <v>8</v>
      </c>
      <c r="J271">
        <v>2</v>
      </c>
      <c r="L271">
        <v>41</v>
      </c>
      <c r="M271">
        <v>7</v>
      </c>
      <c r="N271">
        <v>23</v>
      </c>
      <c r="O271">
        <v>20</v>
      </c>
      <c r="P271">
        <v>16</v>
      </c>
      <c r="Q271">
        <v>6</v>
      </c>
      <c r="R271">
        <v>6</v>
      </c>
      <c r="T271">
        <v>54</v>
      </c>
      <c r="U271">
        <v>99</v>
      </c>
      <c r="V271">
        <v>2</v>
      </c>
      <c r="W271">
        <v>4</v>
      </c>
      <c r="X271">
        <v>5</v>
      </c>
      <c r="Z271">
        <v>5</v>
      </c>
      <c r="AA271">
        <f t="shared" si="40"/>
        <v>12</v>
      </c>
      <c r="AB271" s="73">
        <f t="shared" si="41"/>
        <v>14.3</v>
      </c>
      <c r="AC271" s="73">
        <f t="shared" si="42"/>
        <v>15.2</v>
      </c>
      <c r="AD271" s="73">
        <f t="shared" si="43"/>
        <v>19.3</v>
      </c>
      <c r="AE271" s="73">
        <f t="shared" si="44"/>
        <v>27.5</v>
      </c>
      <c r="AF271" s="73">
        <f t="shared" si="45"/>
        <v>27.5</v>
      </c>
      <c r="AG271" s="73">
        <f t="shared" si="46"/>
        <v>5</v>
      </c>
      <c r="AH271" s="73">
        <f t="shared" si="47"/>
        <v>3.2</v>
      </c>
      <c r="AI271" s="73">
        <f t="shared" si="48"/>
        <v>12.55</v>
      </c>
      <c r="AJ271" s="73">
        <f t="shared" si="49"/>
        <v>11.4</v>
      </c>
    </row>
    <row r="272" spans="1:36">
      <c r="A272">
        <v>271</v>
      </c>
      <c r="B272" s="233" t="s">
        <v>1524</v>
      </c>
      <c r="C272" t="s">
        <v>1333</v>
      </c>
      <c r="D272">
        <v>14</v>
      </c>
      <c r="E272">
        <v>139</v>
      </c>
      <c r="F272">
        <v>50</v>
      </c>
      <c r="G272">
        <v>95</v>
      </c>
      <c r="H272">
        <v>234</v>
      </c>
      <c r="I272">
        <v>15</v>
      </c>
      <c r="J272">
        <v>8</v>
      </c>
      <c r="K272">
        <v>4</v>
      </c>
      <c r="L272">
        <v>38</v>
      </c>
      <c r="M272">
        <v>11</v>
      </c>
      <c r="N272">
        <v>44</v>
      </c>
      <c r="O272">
        <v>19</v>
      </c>
      <c r="P272">
        <v>45</v>
      </c>
      <c r="Q272">
        <v>7</v>
      </c>
      <c r="R272">
        <v>17</v>
      </c>
      <c r="T272">
        <v>90</v>
      </c>
      <c r="U272">
        <v>148</v>
      </c>
      <c r="V272">
        <v>5</v>
      </c>
      <c r="W272">
        <v>15</v>
      </c>
      <c r="X272">
        <v>12</v>
      </c>
      <c r="Y272">
        <v>4</v>
      </c>
      <c r="Z272">
        <v>5</v>
      </c>
      <c r="AA272">
        <f t="shared" si="40"/>
        <v>34</v>
      </c>
      <c r="AB272" s="73">
        <f t="shared" si="41"/>
        <v>14.285714285714286</v>
      </c>
      <c r="AC272" s="73">
        <f t="shared" si="42"/>
        <v>11.857142857142858</v>
      </c>
      <c r="AD272" s="73">
        <f t="shared" si="43"/>
        <v>11.142857142857142</v>
      </c>
      <c r="AE272" s="73">
        <f t="shared" si="44"/>
        <v>23.5</v>
      </c>
      <c r="AF272" s="73">
        <f t="shared" si="45"/>
        <v>23.357142857142858</v>
      </c>
      <c r="AG272" s="73">
        <f t="shared" si="46"/>
        <v>7</v>
      </c>
      <c r="AH272" s="73">
        <f t="shared" si="47"/>
        <v>3.0714285714285716</v>
      </c>
      <c r="AI272" s="73">
        <f t="shared" si="48"/>
        <v>10</v>
      </c>
      <c r="AJ272" s="73">
        <f t="shared" si="49"/>
        <v>12.714285714285714</v>
      </c>
    </row>
    <row r="273" spans="1:36">
      <c r="A273">
        <v>272</v>
      </c>
      <c r="B273" s="233" t="s">
        <v>1525</v>
      </c>
      <c r="C273" t="s">
        <v>1115</v>
      </c>
      <c r="D273">
        <v>14</v>
      </c>
      <c r="E273">
        <v>152</v>
      </c>
      <c r="F273">
        <v>52</v>
      </c>
      <c r="G273">
        <v>60</v>
      </c>
      <c r="H273">
        <v>212</v>
      </c>
      <c r="I273">
        <v>1</v>
      </c>
      <c r="J273">
        <v>1</v>
      </c>
      <c r="L273">
        <v>33</v>
      </c>
      <c r="M273">
        <v>49</v>
      </c>
      <c r="N273">
        <v>25</v>
      </c>
      <c r="O273">
        <v>6</v>
      </c>
      <c r="P273">
        <v>27</v>
      </c>
      <c r="Q273">
        <v>6</v>
      </c>
      <c r="R273">
        <v>6</v>
      </c>
      <c r="T273">
        <v>45</v>
      </c>
      <c r="U273">
        <v>145</v>
      </c>
      <c r="V273">
        <v>3</v>
      </c>
      <c r="W273">
        <v>1</v>
      </c>
      <c r="X273">
        <v>22</v>
      </c>
      <c r="Z273">
        <v>4</v>
      </c>
      <c r="AA273">
        <f t="shared" si="40"/>
        <v>12</v>
      </c>
      <c r="AB273" s="73">
        <f t="shared" si="41"/>
        <v>14.285714285714286</v>
      </c>
      <c r="AC273" s="73">
        <f t="shared" si="42"/>
        <v>14</v>
      </c>
      <c r="AD273" s="73">
        <f t="shared" si="43"/>
        <v>10.928571428571429</v>
      </c>
      <c r="AE273" s="73">
        <f t="shared" si="44"/>
        <v>20.285714285714285</v>
      </c>
      <c r="AF273" s="73">
        <f t="shared" si="45"/>
        <v>20.285714285714285</v>
      </c>
      <c r="AG273" s="73">
        <f t="shared" si="46"/>
        <v>0.5</v>
      </c>
      <c r="AH273" s="73">
        <f t="shared" si="47"/>
        <v>11.428571428571429</v>
      </c>
      <c r="AI273" s="73">
        <f t="shared" si="48"/>
        <v>8</v>
      </c>
      <c r="AJ273" s="73">
        <f t="shared" si="49"/>
        <v>8.3571428571428577</v>
      </c>
    </row>
    <row r="274" spans="1:36">
      <c r="A274">
        <v>273</v>
      </c>
      <c r="B274" s="233" t="s">
        <v>1526</v>
      </c>
      <c r="C274" t="s">
        <v>1330</v>
      </c>
      <c r="D274">
        <v>11</v>
      </c>
      <c r="E274">
        <v>88</v>
      </c>
      <c r="F274">
        <v>34</v>
      </c>
      <c r="G274">
        <v>83</v>
      </c>
      <c r="H274">
        <v>171</v>
      </c>
      <c r="L274">
        <v>22</v>
      </c>
      <c r="M274">
        <v>27</v>
      </c>
      <c r="N274">
        <v>20</v>
      </c>
      <c r="O274">
        <v>5</v>
      </c>
      <c r="P274">
        <v>25</v>
      </c>
      <c r="Q274">
        <v>7</v>
      </c>
      <c r="R274">
        <v>7</v>
      </c>
      <c r="T274">
        <v>43</v>
      </c>
      <c r="U274">
        <v>127</v>
      </c>
      <c r="V274">
        <v>1</v>
      </c>
      <c r="X274">
        <v>15</v>
      </c>
      <c r="Y274">
        <v>5</v>
      </c>
      <c r="Z274">
        <v>3</v>
      </c>
      <c r="AA274">
        <f t="shared" si="40"/>
        <v>14</v>
      </c>
      <c r="AB274" s="73">
        <f t="shared" si="41"/>
        <v>14.272727272727273</v>
      </c>
      <c r="AC274" s="73">
        <f t="shared" si="42"/>
        <v>11.090909090909092</v>
      </c>
      <c r="AD274" s="73">
        <f t="shared" si="43"/>
        <v>8.7272727272727266</v>
      </c>
      <c r="AE274" s="73">
        <f t="shared" si="44"/>
        <v>17.681818181818183</v>
      </c>
      <c r="AF274" s="73">
        <f t="shared" si="45"/>
        <v>17.681818181818183</v>
      </c>
      <c r="AG274" s="73">
        <f t="shared" si="46"/>
        <v>0</v>
      </c>
      <c r="AH274" s="73">
        <f t="shared" si="47"/>
        <v>7.9090909090909092</v>
      </c>
      <c r="AI274" s="73">
        <f t="shared" si="48"/>
        <v>7.8636363636363633</v>
      </c>
      <c r="AJ274" s="73">
        <f t="shared" si="49"/>
        <v>7.2727272727272725</v>
      </c>
    </row>
    <row r="275" spans="1:36">
      <c r="A275">
        <v>274</v>
      </c>
      <c r="B275" s="233" t="s">
        <v>1527</v>
      </c>
      <c r="C275" t="s">
        <v>1342</v>
      </c>
      <c r="D275">
        <v>20</v>
      </c>
      <c r="E275">
        <v>189</v>
      </c>
      <c r="F275">
        <v>71</v>
      </c>
      <c r="G275">
        <v>135</v>
      </c>
      <c r="H275">
        <v>324</v>
      </c>
      <c r="I275">
        <v>25</v>
      </c>
      <c r="J275">
        <v>10</v>
      </c>
      <c r="L275">
        <v>58</v>
      </c>
      <c r="M275">
        <v>12</v>
      </c>
      <c r="N275">
        <v>78</v>
      </c>
      <c r="O275">
        <v>11</v>
      </c>
      <c r="P275">
        <v>58</v>
      </c>
      <c r="Q275">
        <v>12</v>
      </c>
      <c r="R275">
        <v>20</v>
      </c>
      <c r="T275">
        <v>100</v>
      </c>
      <c r="U275">
        <v>222</v>
      </c>
      <c r="V275">
        <v>7</v>
      </c>
      <c r="W275">
        <v>20</v>
      </c>
      <c r="X275">
        <v>23</v>
      </c>
      <c r="Y275">
        <v>7</v>
      </c>
      <c r="Z275">
        <v>19</v>
      </c>
      <c r="AA275">
        <f t="shared" si="40"/>
        <v>40</v>
      </c>
      <c r="AB275" s="73">
        <f t="shared" si="41"/>
        <v>14.2</v>
      </c>
      <c r="AC275" s="73">
        <f t="shared" si="42"/>
        <v>12.2</v>
      </c>
      <c r="AD275" s="73">
        <f t="shared" si="43"/>
        <v>12.5</v>
      </c>
      <c r="AE275" s="73">
        <f t="shared" si="44"/>
        <v>24.45</v>
      </c>
      <c r="AF275" s="73">
        <f t="shared" si="45"/>
        <v>24.45</v>
      </c>
      <c r="AG275" s="73">
        <f t="shared" si="46"/>
        <v>8</v>
      </c>
      <c r="AH275" s="73">
        <f t="shared" si="47"/>
        <v>3.7</v>
      </c>
      <c r="AI275" s="73">
        <f t="shared" si="48"/>
        <v>7.75</v>
      </c>
      <c r="AJ275" s="73">
        <f t="shared" si="49"/>
        <v>15.75</v>
      </c>
    </row>
    <row r="276" spans="1:36">
      <c r="A276">
        <v>275</v>
      </c>
      <c r="B276" s="233" t="s">
        <v>1528</v>
      </c>
      <c r="C276" t="s">
        <v>1326</v>
      </c>
      <c r="D276">
        <v>5</v>
      </c>
      <c r="E276">
        <v>41</v>
      </c>
      <c r="F276">
        <v>24</v>
      </c>
      <c r="G276">
        <v>36</v>
      </c>
      <c r="H276">
        <v>77</v>
      </c>
      <c r="L276">
        <v>13</v>
      </c>
      <c r="M276">
        <v>17</v>
      </c>
      <c r="N276">
        <v>4</v>
      </c>
      <c r="O276">
        <v>3</v>
      </c>
      <c r="P276">
        <v>11</v>
      </c>
      <c r="Q276">
        <v>4</v>
      </c>
      <c r="R276">
        <v>3</v>
      </c>
      <c r="T276">
        <v>28</v>
      </c>
      <c r="U276">
        <v>47</v>
      </c>
      <c r="V276">
        <v>6</v>
      </c>
      <c r="X276">
        <v>18</v>
      </c>
      <c r="Z276">
        <v>1</v>
      </c>
      <c r="AA276">
        <f t="shared" si="40"/>
        <v>6</v>
      </c>
      <c r="AB276" s="73">
        <f t="shared" si="41"/>
        <v>14.2</v>
      </c>
      <c r="AC276" s="73">
        <f t="shared" si="42"/>
        <v>18</v>
      </c>
      <c r="AD276" s="73">
        <f t="shared" si="43"/>
        <v>11.8</v>
      </c>
      <c r="AE276" s="73">
        <f t="shared" si="44"/>
        <v>22.6</v>
      </c>
      <c r="AF276" s="73">
        <f t="shared" si="45"/>
        <v>22.6</v>
      </c>
      <c r="AG276" s="73">
        <f t="shared" si="46"/>
        <v>0</v>
      </c>
      <c r="AH276" s="73">
        <f t="shared" si="47"/>
        <v>9.8000000000000007</v>
      </c>
      <c r="AI276" s="73">
        <f t="shared" si="48"/>
        <v>8.3000000000000007</v>
      </c>
      <c r="AJ276" s="73">
        <f t="shared" si="49"/>
        <v>6</v>
      </c>
    </row>
    <row r="277" spans="1:36">
      <c r="A277">
        <v>276</v>
      </c>
      <c r="B277" s="233" t="s">
        <v>1529</v>
      </c>
      <c r="C277" t="s">
        <v>1081</v>
      </c>
      <c r="D277">
        <v>21</v>
      </c>
      <c r="E277">
        <v>194</v>
      </c>
      <c r="F277">
        <v>120</v>
      </c>
      <c r="G277">
        <v>148</v>
      </c>
      <c r="H277">
        <v>342</v>
      </c>
      <c r="I277">
        <v>14</v>
      </c>
      <c r="J277">
        <v>3</v>
      </c>
      <c r="K277">
        <v>7</v>
      </c>
      <c r="L277">
        <v>75</v>
      </c>
      <c r="M277">
        <v>32</v>
      </c>
      <c r="N277">
        <v>35</v>
      </c>
      <c r="O277">
        <v>19</v>
      </c>
      <c r="P277">
        <v>44</v>
      </c>
      <c r="Q277">
        <v>11</v>
      </c>
      <c r="R277">
        <v>22</v>
      </c>
      <c r="T277">
        <v>119</v>
      </c>
      <c r="U277">
        <v>223</v>
      </c>
      <c r="V277">
        <v>11</v>
      </c>
      <c r="W277">
        <v>16</v>
      </c>
      <c r="X277">
        <v>35</v>
      </c>
      <c r="Y277">
        <v>18</v>
      </c>
      <c r="Z277">
        <v>9</v>
      </c>
      <c r="AA277">
        <f t="shared" si="40"/>
        <v>44</v>
      </c>
      <c r="AB277" s="73">
        <f t="shared" si="41"/>
        <v>14.19047619047619</v>
      </c>
      <c r="AC277" s="73">
        <f t="shared" si="42"/>
        <v>20.761904761904763</v>
      </c>
      <c r="AD277" s="73">
        <f t="shared" si="43"/>
        <v>15.761904761904763</v>
      </c>
      <c r="AE277" s="73">
        <f t="shared" si="44"/>
        <v>28.642857142857142</v>
      </c>
      <c r="AF277" s="73">
        <f t="shared" si="45"/>
        <v>28.476190476190474</v>
      </c>
      <c r="AG277" s="73">
        <f t="shared" si="46"/>
        <v>4.1428571428571432</v>
      </c>
      <c r="AH277" s="73">
        <f t="shared" si="47"/>
        <v>4.1428571428571432</v>
      </c>
      <c r="AI277" s="73">
        <f t="shared" si="48"/>
        <v>8.7619047619047628</v>
      </c>
      <c r="AJ277" s="73">
        <f t="shared" si="49"/>
        <v>9.9523809523809526</v>
      </c>
    </row>
    <row r="278" spans="1:36">
      <c r="A278">
        <v>277</v>
      </c>
      <c r="B278" s="233" t="s">
        <v>1530</v>
      </c>
      <c r="C278" t="s">
        <v>1081</v>
      </c>
      <c r="D278">
        <v>17</v>
      </c>
      <c r="E278">
        <v>177</v>
      </c>
      <c r="F278">
        <v>110</v>
      </c>
      <c r="G278">
        <v>104</v>
      </c>
      <c r="H278">
        <v>281</v>
      </c>
      <c r="I278">
        <v>2</v>
      </c>
      <c r="K278">
        <v>2</v>
      </c>
      <c r="L278">
        <v>32</v>
      </c>
      <c r="M278">
        <v>67</v>
      </c>
      <c r="N278">
        <v>22</v>
      </c>
      <c r="O278">
        <v>4</v>
      </c>
      <c r="P278">
        <v>37</v>
      </c>
      <c r="Q278">
        <v>15</v>
      </c>
      <c r="R278">
        <v>20</v>
      </c>
      <c r="T278">
        <v>83</v>
      </c>
      <c r="U278">
        <v>173</v>
      </c>
      <c r="V278">
        <v>16</v>
      </c>
      <c r="W278">
        <v>1</v>
      </c>
      <c r="X278">
        <v>154</v>
      </c>
      <c r="Y278">
        <v>8</v>
      </c>
      <c r="AA278">
        <f t="shared" si="40"/>
        <v>40</v>
      </c>
      <c r="AB278" s="73">
        <f t="shared" si="41"/>
        <v>14.176470588235293</v>
      </c>
      <c r="AC278" s="73">
        <f t="shared" si="42"/>
        <v>23.529411764705884</v>
      </c>
      <c r="AD278" s="73">
        <f t="shared" si="43"/>
        <v>7.0588235294117645</v>
      </c>
      <c r="AE278" s="73">
        <f t="shared" si="44"/>
        <v>23.970588235294116</v>
      </c>
      <c r="AF278" s="73">
        <f t="shared" si="45"/>
        <v>23.911764705882351</v>
      </c>
      <c r="AG278" s="73">
        <f t="shared" si="46"/>
        <v>0.70588235294117652</v>
      </c>
      <c r="AH278" s="73">
        <f t="shared" si="47"/>
        <v>10.764705882352942</v>
      </c>
      <c r="AI278" s="73">
        <f t="shared" si="48"/>
        <v>6.617647058823529</v>
      </c>
      <c r="AJ278" s="73">
        <f t="shared" si="49"/>
        <v>8.235294117647058</v>
      </c>
    </row>
    <row r="279" spans="1:36">
      <c r="A279">
        <v>278</v>
      </c>
      <c r="B279" s="233" t="s">
        <v>1531</v>
      </c>
      <c r="C279" t="s">
        <v>1333</v>
      </c>
      <c r="D279">
        <v>20</v>
      </c>
      <c r="E279">
        <v>149</v>
      </c>
      <c r="F279">
        <v>81</v>
      </c>
      <c r="G279">
        <v>186</v>
      </c>
      <c r="H279">
        <v>335</v>
      </c>
      <c r="I279">
        <v>5</v>
      </c>
      <c r="J279">
        <v>7</v>
      </c>
      <c r="K279">
        <v>558</v>
      </c>
      <c r="L279">
        <v>42</v>
      </c>
      <c r="M279">
        <v>26</v>
      </c>
      <c r="N279">
        <v>50</v>
      </c>
      <c r="O279">
        <v>71</v>
      </c>
      <c r="P279">
        <v>63</v>
      </c>
      <c r="Q279">
        <v>34</v>
      </c>
      <c r="R279">
        <v>26</v>
      </c>
      <c r="T279">
        <v>173</v>
      </c>
      <c r="U279">
        <v>162</v>
      </c>
      <c r="V279">
        <v>12</v>
      </c>
      <c r="W279">
        <v>8</v>
      </c>
      <c r="X279">
        <v>47</v>
      </c>
      <c r="Z279">
        <v>8</v>
      </c>
      <c r="AA279">
        <f t="shared" si="40"/>
        <v>52</v>
      </c>
      <c r="AB279" s="73">
        <f t="shared" si="41"/>
        <v>14.15</v>
      </c>
      <c r="AC279" s="73">
        <f t="shared" si="42"/>
        <v>13.6</v>
      </c>
      <c r="AD279" s="73">
        <f t="shared" si="43"/>
        <v>7.9</v>
      </c>
      <c r="AE279" s="73">
        <f t="shared" si="44"/>
        <v>34</v>
      </c>
      <c r="AF279" s="73">
        <f t="shared" si="45"/>
        <v>20.05</v>
      </c>
      <c r="AG279" s="73">
        <f t="shared" si="46"/>
        <v>1.85</v>
      </c>
      <c r="AH279" s="73">
        <f t="shared" si="47"/>
        <v>3.8</v>
      </c>
      <c r="AI279" s="73">
        <f t="shared" si="48"/>
        <v>16.425000000000001</v>
      </c>
      <c r="AJ279" s="73">
        <f t="shared" si="49"/>
        <v>9.4499999999999993</v>
      </c>
    </row>
    <row r="280" spans="1:36">
      <c r="A280">
        <v>279</v>
      </c>
      <c r="B280" s="233" t="s">
        <v>1532</v>
      </c>
      <c r="C280" t="s">
        <v>1331</v>
      </c>
      <c r="D280">
        <v>7</v>
      </c>
      <c r="E280">
        <v>59</v>
      </c>
      <c r="F280">
        <v>30</v>
      </c>
      <c r="G280">
        <v>52</v>
      </c>
      <c r="H280">
        <v>111</v>
      </c>
      <c r="I280">
        <v>3</v>
      </c>
      <c r="L280">
        <v>31</v>
      </c>
      <c r="M280">
        <v>6</v>
      </c>
      <c r="N280">
        <v>14</v>
      </c>
      <c r="O280">
        <v>5</v>
      </c>
      <c r="P280">
        <v>13</v>
      </c>
      <c r="Q280">
        <v>3</v>
      </c>
      <c r="R280">
        <v>6</v>
      </c>
      <c r="T280">
        <v>27</v>
      </c>
      <c r="U280">
        <v>87</v>
      </c>
      <c r="V280">
        <v>1</v>
      </c>
      <c r="W280">
        <v>1</v>
      </c>
      <c r="X280">
        <v>6</v>
      </c>
      <c r="Z280">
        <v>5</v>
      </c>
      <c r="AA280">
        <f t="shared" si="40"/>
        <v>12</v>
      </c>
      <c r="AB280" s="73">
        <f t="shared" si="41"/>
        <v>14.142857142857142</v>
      </c>
      <c r="AC280" s="73">
        <f t="shared" si="42"/>
        <v>15.428571428571429</v>
      </c>
      <c r="AD280" s="73">
        <f t="shared" si="43"/>
        <v>20.428571428571427</v>
      </c>
      <c r="AE280" s="73">
        <f t="shared" si="44"/>
        <v>27.142857142857142</v>
      </c>
      <c r="AF280" s="73">
        <f t="shared" si="45"/>
        <v>27.142857142857142</v>
      </c>
      <c r="AG280" s="73">
        <f t="shared" si="46"/>
        <v>2.5714285714285716</v>
      </c>
      <c r="AH280" s="73">
        <f t="shared" si="47"/>
        <v>2.8571428571428572</v>
      </c>
      <c r="AI280" s="73">
        <f t="shared" si="48"/>
        <v>8.3571428571428577</v>
      </c>
      <c r="AJ280" s="73">
        <f t="shared" si="49"/>
        <v>9.4285714285714288</v>
      </c>
    </row>
    <row r="281" spans="1:36">
      <c r="A281">
        <v>280</v>
      </c>
      <c r="B281" s="233" t="s">
        <v>1533</v>
      </c>
      <c r="C281" t="s">
        <v>1081</v>
      </c>
      <c r="D281">
        <v>10</v>
      </c>
      <c r="E281">
        <v>75</v>
      </c>
      <c r="F281">
        <v>36</v>
      </c>
      <c r="G281">
        <v>76</v>
      </c>
      <c r="H281">
        <v>151</v>
      </c>
      <c r="J281">
        <v>2</v>
      </c>
      <c r="L281">
        <v>25</v>
      </c>
      <c r="M281">
        <v>36</v>
      </c>
      <c r="N281">
        <v>16</v>
      </c>
      <c r="O281">
        <v>3</v>
      </c>
      <c r="P281">
        <v>15</v>
      </c>
      <c r="Q281">
        <v>5</v>
      </c>
      <c r="R281">
        <v>5</v>
      </c>
      <c r="T281">
        <v>49</v>
      </c>
      <c r="U281">
        <v>100</v>
      </c>
      <c r="V281">
        <v>2</v>
      </c>
      <c r="X281">
        <v>23</v>
      </c>
      <c r="Y281">
        <v>55</v>
      </c>
      <c r="Z281">
        <v>2</v>
      </c>
      <c r="AA281">
        <f t="shared" si="40"/>
        <v>10</v>
      </c>
      <c r="AB281" s="73">
        <f t="shared" si="41"/>
        <v>14.1</v>
      </c>
      <c r="AC281" s="73">
        <f t="shared" si="42"/>
        <v>13.4</v>
      </c>
      <c r="AD281" s="73">
        <f t="shared" si="43"/>
        <v>11.5</v>
      </c>
      <c r="AE281" s="73">
        <f t="shared" si="44"/>
        <v>20.100000000000001</v>
      </c>
      <c r="AF281" s="73">
        <f t="shared" si="45"/>
        <v>20.100000000000001</v>
      </c>
      <c r="AG281" s="73">
        <f t="shared" si="46"/>
        <v>0.2</v>
      </c>
      <c r="AH281" s="73">
        <f t="shared" si="47"/>
        <v>11.4</v>
      </c>
      <c r="AI281" s="73">
        <f t="shared" si="48"/>
        <v>7.45</v>
      </c>
      <c r="AJ281" s="73">
        <f t="shared" si="49"/>
        <v>7.4</v>
      </c>
    </row>
    <row r="282" spans="1:36">
      <c r="A282">
        <v>281</v>
      </c>
      <c r="B282" s="233" t="s">
        <v>1534</v>
      </c>
      <c r="C282" t="s">
        <v>1338</v>
      </c>
      <c r="D282">
        <v>22</v>
      </c>
      <c r="E282">
        <v>236</v>
      </c>
      <c r="F282">
        <v>117</v>
      </c>
      <c r="G282">
        <v>124</v>
      </c>
      <c r="H282">
        <v>360</v>
      </c>
      <c r="I282">
        <v>1</v>
      </c>
      <c r="J282">
        <v>3</v>
      </c>
      <c r="L282">
        <v>21</v>
      </c>
      <c r="M282">
        <v>62</v>
      </c>
      <c r="N282">
        <v>29</v>
      </c>
      <c r="O282">
        <v>2</v>
      </c>
      <c r="P282">
        <v>51</v>
      </c>
      <c r="Q282">
        <v>16</v>
      </c>
      <c r="R282">
        <v>25</v>
      </c>
      <c r="T282">
        <v>129</v>
      </c>
      <c r="U282">
        <v>230</v>
      </c>
      <c r="V282">
        <v>17</v>
      </c>
      <c r="W282">
        <v>2</v>
      </c>
      <c r="X282">
        <v>111</v>
      </c>
      <c r="Y282">
        <v>4</v>
      </c>
      <c r="Z282">
        <v>2</v>
      </c>
      <c r="AA282">
        <f t="shared" si="40"/>
        <v>50</v>
      </c>
      <c r="AB282" s="73">
        <f t="shared" si="41"/>
        <v>14.090909090909092</v>
      </c>
      <c r="AC282" s="73">
        <f t="shared" si="42"/>
        <v>19</v>
      </c>
      <c r="AD282" s="73">
        <f t="shared" si="43"/>
        <v>2.5</v>
      </c>
      <c r="AE282" s="73">
        <f t="shared" si="44"/>
        <v>19.136363636363637</v>
      </c>
      <c r="AF282" s="73">
        <f t="shared" si="45"/>
        <v>19.136363636363637</v>
      </c>
      <c r="AG282" s="73">
        <f t="shared" si="46"/>
        <v>0.40909090909090912</v>
      </c>
      <c r="AH282" s="73">
        <f t="shared" si="47"/>
        <v>7.5</v>
      </c>
      <c r="AI282" s="73">
        <f t="shared" si="48"/>
        <v>6.1818181818181817</v>
      </c>
      <c r="AJ282" s="73">
        <f t="shared" si="49"/>
        <v>7.0909090909090908</v>
      </c>
    </row>
    <row r="283" spans="1:36">
      <c r="A283">
        <v>282</v>
      </c>
      <c r="B283" s="233" t="s">
        <v>1535</v>
      </c>
      <c r="C283" t="s">
        <v>1340</v>
      </c>
      <c r="D283">
        <v>15</v>
      </c>
      <c r="E283">
        <v>123</v>
      </c>
      <c r="F283">
        <v>51</v>
      </c>
      <c r="G283">
        <v>102</v>
      </c>
      <c r="H283">
        <v>225</v>
      </c>
      <c r="I283">
        <v>16</v>
      </c>
      <c r="J283">
        <v>10</v>
      </c>
      <c r="L283">
        <v>34</v>
      </c>
      <c r="M283">
        <v>8</v>
      </c>
      <c r="N283">
        <v>37</v>
      </c>
      <c r="O283">
        <v>10</v>
      </c>
      <c r="P283">
        <v>28</v>
      </c>
      <c r="Q283">
        <v>11</v>
      </c>
      <c r="R283">
        <v>7</v>
      </c>
      <c r="T283">
        <v>73</v>
      </c>
      <c r="U283">
        <v>153</v>
      </c>
      <c r="V283">
        <v>1</v>
      </c>
      <c r="W283">
        <v>15</v>
      </c>
      <c r="X283">
        <v>11</v>
      </c>
      <c r="Y283">
        <v>3</v>
      </c>
      <c r="Z283">
        <v>10</v>
      </c>
      <c r="AA283">
        <f t="shared" si="40"/>
        <v>14</v>
      </c>
      <c r="AB283" s="73">
        <f t="shared" si="41"/>
        <v>14.066666666666666</v>
      </c>
      <c r="AC283" s="73">
        <f t="shared" si="42"/>
        <v>12.666666666666666</v>
      </c>
      <c r="AD283" s="73">
        <f t="shared" si="43"/>
        <v>10.4</v>
      </c>
      <c r="AE283" s="73">
        <f t="shared" si="44"/>
        <v>22.566666666666666</v>
      </c>
      <c r="AF283" s="73">
        <f t="shared" si="45"/>
        <v>22.566666666666666</v>
      </c>
      <c r="AG283" s="73">
        <f t="shared" si="46"/>
        <v>7.0666666666666664</v>
      </c>
      <c r="AH283" s="73">
        <f t="shared" si="47"/>
        <v>3.1333333333333333</v>
      </c>
      <c r="AI283" s="73">
        <f t="shared" si="48"/>
        <v>8.5666666666666664</v>
      </c>
      <c r="AJ283" s="73">
        <f t="shared" si="49"/>
        <v>12</v>
      </c>
    </row>
    <row r="284" spans="1:36">
      <c r="A284">
        <v>283</v>
      </c>
      <c r="B284" s="233" t="s">
        <v>1284</v>
      </c>
      <c r="C284" t="s">
        <v>1334</v>
      </c>
      <c r="D284">
        <v>22</v>
      </c>
      <c r="E284">
        <v>197</v>
      </c>
      <c r="F284">
        <v>77</v>
      </c>
      <c r="G284">
        <v>154</v>
      </c>
      <c r="H284">
        <v>351</v>
      </c>
      <c r="I284">
        <v>43</v>
      </c>
      <c r="J284">
        <v>24</v>
      </c>
      <c r="K284">
        <v>4</v>
      </c>
      <c r="L284">
        <v>89</v>
      </c>
      <c r="M284">
        <v>11</v>
      </c>
      <c r="N284">
        <v>68</v>
      </c>
      <c r="O284">
        <v>39</v>
      </c>
      <c r="P284">
        <v>52</v>
      </c>
      <c r="Q284">
        <v>19</v>
      </c>
      <c r="R284">
        <v>21</v>
      </c>
      <c r="T284">
        <v>174</v>
      </c>
      <c r="U284">
        <v>182</v>
      </c>
      <c r="V284">
        <v>7</v>
      </c>
      <c r="W284">
        <v>30</v>
      </c>
      <c r="X284">
        <v>20</v>
      </c>
      <c r="Y284">
        <v>3</v>
      </c>
      <c r="Z284">
        <v>14</v>
      </c>
      <c r="AA284">
        <f t="shared" si="40"/>
        <v>42</v>
      </c>
      <c r="AB284" s="73">
        <f t="shared" si="41"/>
        <v>14.045454545454545</v>
      </c>
      <c r="AC284" s="73">
        <f t="shared" si="42"/>
        <v>12.090909090909092</v>
      </c>
      <c r="AD284" s="73">
        <f t="shared" si="43"/>
        <v>18.318181818181817</v>
      </c>
      <c r="AE284" s="73">
        <f t="shared" si="44"/>
        <v>29.681818181818183</v>
      </c>
      <c r="AF284" s="73">
        <f t="shared" si="45"/>
        <v>29.59090909090909</v>
      </c>
      <c r="AG284" s="73">
        <f t="shared" si="46"/>
        <v>12.818181818181818</v>
      </c>
      <c r="AH284" s="73">
        <f t="shared" si="47"/>
        <v>2.6818181818181817</v>
      </c>
      <c r="AI284" s="73">
        <f t="shared" si="48"/>
        <v>11.386363636363637</v>
      </c>
      <c r="AJ284" s="73">
        <f t="shared" si="49"/>
        <v>14.772727272727273</v>
      </c>
    </row>
    <row r="285" spans="1:36">
      <c r="A285">
        <v>284</v>
      </c>
      <c r="B285" s="233" t="s">
        <v>1536</v>
      </c>
      <c r="C285" t="s">
        <v>1089</v>
      </c>
      <c r="D285">
        <v>22</v>
      </c>
      <c r="E285">
        <v>256</v>
      </c>
      <c r="F285">
        <v>120</v>
      </c>
      <c r="G285">
        <v>103</v>
      </c>
      <c r="H285">
        <v>359</v>
      </c>
      <c r="I285">
        <v>37</v>
      </c>
      <c r="J285">
        <v>25</v>
      </c>
      <c r="K285">
        <v>1</v>
      </c>
      <c r="L285">
        <v>72</v>
      </c>
      <c r="M285">
        <v>6</v>
      </c>
      <c r="N285">
        <v>73</v>
      </c>
      <c r="O285">
        <v>41</v>
      </c>
      <c r="P285">
        <v>54</v>
      </c>
      <c r="Q285">
        <v>21</v>
      </c>
      <c r="R285">
        <v>25</v>
      </c>
      <c r="T285">
        <v>134</v>
      </c>
      <c r="U285">
        <v>233</v>
      </c>
      <c r="V285">
        <v>7</v>
      </c>
      <c r="W285">
        <v>38</v>
      </c>
      <c r="X285">
        <v>16</v>
      </c>
      <c r="Y285">
        <v>4</v>
      </c>
      <c r="Z285">
        <v>18</v>
      </c>
      <c r="AA285">
        <f t="shared" si="40"/>
        <v>50</v>
      </c>
      <c r="AB285" s="73">
        <f t="shared" si="41"/>
        <v>14.045454545454545</v>
      </c>
      <c r="AC285" s="73">
        <f t="shared" si="42"/>
        <v>19.545454545454547</v>
      </c>
      <c r="AD285" s="73">
        <f t="shared" si="43"/>
        <v>14.090909090909092</v>
      </c>
      <c r="AE285" s="73">
        <f t="shared" si="44"/>
        <v>30.613636363636363</v>
      </c>
      <c r="AF285" s="73">
        <f t="shared" si="45"/>
        <v>30.59090909090909</v>
      </c>
      <c r="AG285" s="73">
        <f t="shared" si="46"/>
        <v>11.227272727272727</v>
      </c>
      <c r="AH285" s="73">
        <f t="shared" si="47"/>
        <v>1.8636363636363635</v>
      </c>
      <c r="AI285" s="73">
        <f t="shared" si="48"/>
        <v>11.477272727272727</v>
      </c>
      <c r="AJ285" s="73">
        <f t="shared" si="49"/>
        <v>16.5</v>
      </c>
    </row>
    <row r="286" spans="1:36">
      <c r="A286">
        <v>285</v>
      </c>
      <c r="B286" s="233" t="s">
        <v>1537</v>
      </c>
      <c r="C286" t="s">
        <v>1329</v>
      </c>
      <c r="D286">
        <v>14</v>
      </c>
      <c r="E286">
        <v>159</v>
      </c>
      <c r="F286">
        <v>63</v>
      </c>
      <c r="G286">
        <v>63</v>
      </c>
      <c r="H286">
        <v>222</v>
      </c>
      <c r="I286">
        <v>4</v>
      </c>
      <c r="J286">
        <v>6</v>
      </c>
      <c r="L286">
        <v>24</v>
      </c>
      <c r="M286">
        <v>34</v>
      </c>
      <c r="N286">
        <v>33</v>
      </c>
      <c r="O286">
        <v>13</v>
      </c>
      <c r="P286">
        <v>44</v>
      </c>
      <c r="Q286">
        <v>8</v>
      </c>
      <c r="R286">
        <v>13</v>
      </c>
      <c r="T286">
        <v>65</v>
      </c>
      <c r="U286">
        <v>158</v>
      </c>
      <c r="V286">
        <v>5</v>
      </c>
      <c r="W286">
        <v>4</v>
      </c>
      <c r="X286">
        <v>28</v>
      </c>
      <c r="Y286">
        <v>1</v>
      </c>
      <c r="Z286">
        <v>5</v>
      </c>
      <c r="AA286">
        <f t="shared" si="40"/>
        <v>26</v>
      </c>
      <c r="AB286" s="73">
        <f t="shared" si="41"/>
        <v>14</v>
      </c>
      <c r="AC286" s="73">
        <f t="shared" si="42"/>
        <v>16.142857142857142</v>
      </c>
      <c r="AD286" s="73">
        <f t="shared" si="43"/>
        <v>6.7142857142857144</v>
      </c>
      <c r="AE286" s="73">
        <f t="shared" si="44"/>
        <v>20.428571428571427</v>
      </c>
      <c r="AF286" s="73">
        <f t="shared" si="45"/>
        <v>20.428571428571427</v>
      </c>
      <c r="AG286" s="73">
        <f t="shared" si="46"/>
        <v>2.1428571428571428</v>
      </c>
      <c r="AH286" s="73">
        <f t="shared" si="47"/>
        <v>7.7857142857142856</v>
      </c>
      <c r="AI286" s="73">
        <f t="shared" si="48"/>
        <v>8.8571428571428577</v>
      </c>
      <c r="AJ286" s="73">
        <f t="shared" si="49"/>
        <v>10.285714285714286</v>
      </c>
    </row>
    <row r="287" spans="1:36">
      <c r="A287">
        <v>286</v>
      </c>
      <c r="B287" s="233" t="s">
        <v>1538</v>
      </c>
      <c r="C287" t="s">
        <v>1342</v>
      </c>
      <c r="D287">
        <v>19</v>
      </c>
      <c r="E287">
        <v>159</v>
      </c>
      <c r="F287">
        <v>59</v>
      </c>
      <c r="G287">
        <v>137</v>
      </c>
      <c r="H287">
        <v>296</v>
      </c>
      <c r="I287">
        <v>3</v>
      </c>
      <c r="J287">
        <v>1</v>
      </c>
      <c r="L287">
        <v>41</v>
      </c>
      <c r="M287">
        <v>48</v>
      </c>
      <c r="N287">
        <v>63</v>
      </c>
      <c r="O287">
        <v>14</v>
      </c>
      <c r="P287">
        <v>46</v>
      </c>
      <c r="Q287">
        <v>12</v>
      </c>
      <c r="R287">
        <v>15</v>
      </c>
      <c r="T287">
        <v>88</v>
      </c>
      <c r="U287">
        <v>202</v>
      </c>
      <c r="V287">
        <v>9</v>
      </c>
      <c r="X287">
        <v>33</v>
      </c>
      <c r="Y287">
        <v>26</v>
      </c>
      <c r="Z287">
        <v>3</v>
      </c>
      <c r="AA287">
        <f t="shared" si="40"/>
        <v>30</v>
      </c>
      <c r="AB287" s="73">
        <f t="shared" si="41"/>
        <v>14</v>
      </c>
      <c r="AC287" s="73">
        <f t="shared" si="42"/>
        <v>10.842105263157896</v>
      </c>
      <c r="AD287" s="73">
        <f t="shared" si="43"/>
        <v>9.2105263157894743</v>
      </c>
      <c r="AE287" s="73">
        <f t="shared" si="44"/>
        <v>18.315789473684209</v>
      </c>
      <c r="AF287" s="73">
        <f t="shared" si="45"/>
        <v>18.315789473684209</v>
      </c>
      <c r="AG287" s="73">
        <f t="shared" si="46"/>
        <v>1</v>
      </c>
      <c r="AH287" s="73">
        <f t="shared" si="47"/>
        <v>9.3157894736842106</v>
      </c>
      <c r="AI287" s="73">
        <f t="shared" si="48"/>
        <v>8.4210526315789469</v>
      </c>
      <c r="AJ287" s="73">
        <f t="shared" si="49"/>
        <v>11.789473684210526</v>
      </c>
    </row>
    <row r="288" spans="1:36">
      <c r="A288">
        <v>287</v>
      </c>
      <c r="B288" s="233" t="s">
        <v>1539</v>
      </c>
      <c r="C288" t="s">
        <v>1336</v>
      </c>
      <c r="D288">
        <v>11</v>
      </c>
      <c r="E288">
        <v>97</v>
      </c>
      <c r="F288">
        <v>34</v>
      </c>
      <c r="G288">
        <v>65</v>
      </c>
      <c r="H288">
        <v>162</v>
      </c>
      <c r="L288">
        <v>31</v>
      </c>
      <c r="M288">
        <v>30</v>
      </c>
      <c r="N288">
        <v>13</v>
      </c>
      <c r="O288">
        <v>3</v>
      </c>
      <c r="P288">
        <v>17</v>
      </c>
      <c r="Q288">
        <v>14</v>
      </c>
      <c r="R288">
        <v>4</v>
      </c>
      <c r="T288">
        <v>46</v>
      </c>
      <c r="U288">
        <v>115</v>
      </c>
      <c r="V288">
        <v>1</v>
      </c>
      <c r="X288">
        <v>31</v>
      </c>
      <c r="Y288">
        <v>3</v>
      </c>
      <c r="Z288">
        <v>1</v>
      </c>
      <c r="AA288">
        <f t="shared" si="40"/>
        <v>8</v>
      </c>
      <c r="AB288" s="73">
        <f t="shared" si="41"/>
        <v>14</v>
      </c>
      <c r="AC288" s="73">
        <f t="shared" si="42"/>
        <v>11.636363636363637</v>
      </c>
      <c r="AD288" s="73">
        <f t="shared" si="43"/>
        <v>13.363636363636363</v>
      </c>
      <c r="AE288" s="73">
        <f t="shared" si="44"/>
        <v>19.863636363636363</v>
      </c>
      <c r="AF288" s="73">
        <f t="shared" si="45"/>
        <v>19.863636363636363</v>
      </c>
      <c r="AG288" s="73">
        <f t="shared" si="46"/>
        <v>0</v>
      </c>
      <c r="AH288" s="73">
        <f t="shared" si="47"/>
        <v>8.6363636363636367</v>
      </c>
      <c r="AI288" s="73">
        <f t="shared" si="48"/>
        <v>7.4545454545454541</v>
      </c>
      <c r="AJ288" s="73">
        <f t="shared" si="49"/>
        <v>5.9090909090909092</v>
      </c>
    </row>
    <row r="289" spans="1:36">
      <c r="A289">
        <v>288</v>
      </c>
      <c r="B289" s="233" t="s">
        <v>1540</v>
      </c>
      <c r="C289" t="s">
        <v>1078</v>
      </c>
      <c r="D289">
        <v>21</v>
      </c>
      <c r="E289">
        <v>173</v>
      </c>
      <c r="F289">
        <v>75</v>
      </c>
      <c r="G289">
        <v>163</v>
      </c>
      <c r="H289">
        <v>336</v>
      </c>
      <c r="I289">
        <v>37</v>
      </c>
      <c r="J289">
        <v>25</v>
      </c>
      <c r="K289">
        <v>2</v>
      </c>
      <c r="L289">
        <v>76</v>
      </c>
      <c r="M289">
        <v>17</v>
      </c>
      <c r="N289">
        <v>42</v>
      </c>
      <c r="O289">
        <v>27</v>
      </c>
      <c r="P289">
        <v>48</v>
      </c>
      <c r="Q289">
        <v>22</v>
      </c>
      <c r="R289">
        <v>22</v>
      </c>
      <c r="T289">
        <v>140</v>
      </c>
      <c r="U289">
        <v>196</v>
      </c>
      <c r="V289">
        <v>10</v>
      </c>
      <c r="W289">
        <v>21</v>
      </c>
      <c r="X289">
        <v>16</v>
      </c>
      <c r="Y289">
        <v>4</v>
      </c>
      <c r="Z289">
        <v>12</v>
      </c>
      <c r="AA289">
        <f t="shared" si="40"/>
        <v>44</v>
      </c>
      <c r="AB289" s="73">
        <f t="shared" si="41"/>
        <v>13.904761904761905</v>
      </c>
      <c r="AC289" s="73">
        <f t="shared" si="42"/>
        <v>12.19047619047619</v>
      </c>
      <c r="AD289" s="73">
        <f t="shared" si="43"/>
        <v>16</v>
      </c>
      <c r="AE289" s="73">
        <f t="shared" si="44"/>
        <v>28.023809523809526</v>
      </c>
      <c r="AF289" s="73">
        <f t="shared" si="45"/>
        <v>27.976190476190474</v>
      </c>
      <c r="AG289" s="73">
        <f t="shared" si="46"/>
        <v>11.761904761904763</v>
      </c>
      <c r="AH289" s="73">
        <f t="shared" si="47"/>
        <v>2.3333333333333335</v>
      </c>
      <c r="AI289" s="73">
        <f t="shared" si="48"/>
        <v>9.7619047619047628</v>
      </c>
      <c r="AJ289" s="73">
        <f t="shared" si="49"/>
        <v>11</v>
      </c>
    </row>
    <row r="290" spans="1:36">
      <c r="A290">
        <v>289</v>
      </c>
      <c r="B290" s="233" t="s">
        <v>1541</v>
      </c>
      <c r="C290" t="s">
        <v>1336</v>
      </c>
      <c r="D290">
        <v>21</v>
      </c>
      <c r="E290">
        <v>164</v>
      </c>
      <c r="F290">
        <v>71</v>
      </c>
      <c r="G290">
        <v>156</v>
      </c>
      <c r="H290">
        <v>320</v>
      </c>
      <c r="I290">
        <v>3</v>
      </c>
      <c r="J290">
        <v>2</v>
      </c>
      <c r="L290">
        <v>48</v>
      </c>
      <c r="M290">
        <v>59</v>
      </c>
      <c r="N290">
        <v>19</v>
      </c>
      <c r="O290">
        <v>8</v>
      </c>
      <c r="P290">
        <v>36</v>
      </c>
      <c r="Q290">
        <v>22</v>
      </c>
      <c r="R290">
        <v>14</v>
      </c>
      <c r="T290">
        <v>102</v>
      </c>
      <c r="U290">
        <v>221</v>
      </c>
      <c r="V290">
        <v>9</v>
      </c>
      <c r="W290">
        <v>3</v>
      </c>
      <c r="X290">
        <v>55</v>
      </c>
      <c r="Y290">
        <v>10</v>
      </c>
      <c r="Z290">
        <v>4</v>
      </c>
      <c r="AA290">
        <f t="shared" si="40"/>
        <v>28</v>
      </c>
      <c r="AB290" s="73">
        <f t="shared" si="41"/>
        <v>13.904761904761905</v>
      </c>
      <c r="AC290" s="73">
        <f t="shared" si="42"/>
        <v>12.19047619047619</v>
      </c>
      <c r="AD290" s="73">
        <f t="shared" si="43"/>
        <v>10.095238095238095</v>
      </c>
      <c r="AE290" s="73">
        <f t="shared" si="44"/>
        <v>19.238095238095237</v>
      </c>
      <c r="AF290" s="73">
        <f t="shared" si="45"/>
        <v>19.238095238095237</v>
      </c>
      <c r="AG290" s="73">
        <f t="shared" si="46"/>
        <v>0.95238095238095233</v>
      </c>
      <c r="AH290" s="73">
        <f t="shared" si="47"/>
        <v>8</v>
      </c>
      <c r="AI290" s="73">
        <f t="shared" si="48"/>
        <v>7.4285714285714288</v>
      </c>
      <c r="AJ290" s="73">
        <f t="shared" si="49"/>
        <v>5.0476190476190474</v>
      </c>
    </row>
    <row r="291" spans="1:36">
      <c r="A291">
        <v>290</v>
      </c>
      <c r="B291" s="233" t="s">
        <v>1542</v>
      </c>
      <c r="C291" t="s">
        <v>1078</v>
      </c>
      <c r="D291">
        <v>20</v>
      </c>
      <c r="E291">
        <v>192</v>
      </c>
      <c r="F291">
        <v>63</v>
      </c>
      <c r="G291">
        <v>120</v>
      </c>
      <c r="H291">
        <v>312</v>
      </c>
      <c r="I291">
        <v>3</v>
      </c>
      <c r="J291">
        <v>1</v>
      </c>
      <c r="K291">
        <v>1</v>
      </c>
      <c r="L291">
        <v>47</v>
      </c>
      <c r="M291">
        <v>42</v>
      </c>
      <c r="N291">
        <v>38</v>
      </c>
      <c r="O291">
        <v>9</v>
      </c>
      <c r="P291">
        <v>44</v>
      </c>
      <c r="Q291">
        <v>17</v>
      </c>
      <c r="R291">
        <v>17</v>
      </c>
      <c r="T291">
        <v>99</v>
      </c>
      <c r="U291">
        <v>211</v>
      </c>
      <c r="V291">
        <v>3</v>
      </c>
      <c r="X291">
        <v>56</v>
      </c>
      <c r="Y291">
        <v>13</v>
      </c>
      <c r="Z291">
        <v>3</v>
      </c>
      <c r="AA291">
        <f t="shared" si="40"/>
        <v>34</v>
      </c>
      <c r="AB291" s="73">
        <f t="shared" si="41"/>
        <v>13.9</v>
      </c>
      <c r="AC291" s="73">
        <f t="shared" si="42"/>
        <v>10.9</v>
      </c>
      <c r="AD291" s="73">
        <f t="shared" si="43"/>
        <v>10.050000000000001</v>
      </c>
      <c r="AE291" s="73">
        <f t="shared" si="44"/>
        <v>18.774999999999999</v>
      </c>
      <c r="AF291" s="73">
        <f t="shared" si="45"/>
        <v>18.75</v>
      </c>
      <c r="AG291" s="73">
        <f t="shared" si="46"/>
        <v>0.95</v>
      </c>
      <c r="AH291" s="73">
        <f t="shared" si="47"/>
        <v>6.5</v>
      </c>
      <c r="AI291" s="73">
        <f t="shared" si="48"/>
        <v>7.45</v>
      </c>
      <c r="AJ291" s="73">
        <f t="shared" si="49"/>
        <v>7.45</v>
      </c>
    </row>
    <row r="292" spans="1:36">
      <c r="A292">
        <v>291</v>
      </c>
      <c r="B292" s="233" t="s">
        <v>1543</v>
      </c>
      <c r="C292" t="s">
        <v>1329</v>
      </c>
      <c r="D292">
        <v>8</v>
      </c>
      <c r="E292">
        <v>56</v>
      </c>
      <c r="F292">
        <v>33</v>
      </c>
      <c r="G292">
        <v>55</v>
      </c>
      <c r="H292">
        <v>111</v>
      </c>
      <c r="I292">
        <v>4</v>
      </c>
      <c r="J292">
        <v>2</v>
      </c>
      <c r="L292">
        <v>27</v>
      </c>
      <c r="M292">
        <v>6</v>
      </c>
      <c r="N292">
        <v>7</v>
      </c>
      <c r="O292">
        <v>11</v>
      </c>
      <c r="P292">
        <v>9</v>
      </c>
      <c r="Q292">
        <v>12</v>
      </c>
      <c r="T292">
        <v>42</v>
      </c>
      <c r="U292">
        <v>69</v>
      </c>
      <c r="V292">
        <v>1</v>
      </c>
      <c r="W292">
        <v>5</v>
      </c>
      <c r="X292">
        <v>8</v>
      </c>
      <c r="Z292">
        <v>2</v>
      </c>
      <c r="AA292">
        <f t="shared" si="40"/>
        <v>0</v>
      </c>
      <c r="AB292" s="73">
        <f t="shared" si="41"/>
        <v>13.875</v>
      </c>
      <c r="AC292" s="73">
        <f t="shared" si="42"/>
        <v>16.5</v>
      </c>
      <c r="AD292" s="73">
        <f t="shared" si="43"/>
        <v>16.875</v>
      </c>
      <c r="AE292" s="73">
        <f t="shared" si="44"/>
        <v>25.25</v>
      </c>
      <c r="AF292" s="73">
        <f t="shared" si="45"/>
        <v>25.25</v>
      </c>
      <c r="AG292" s="73">
        <f t="shared" si="46"/>
        <v>3.25</v>
      </c>
      <c r="AH292" s="73">
        <f t="shared" si="47"/>
        <v>3.125</v>
      </c>
      <c r="AI292" s="73">
        <f t="shared" si="48"/>
        <v>11.0625</v>
      </c>
      <c r="AJ292" s="73">
        <f t="shared" si="49"/>
        <v>7.75</v>
      </c>
    </row>
    <row r="293" spans="1:36">
      <c r="A293">
        <v>292</v>
      </c>
      <c r="B293" s="233" t="s">
        <v>1544</v>
      </c>
      <c r="C293" t="s">
        <v>1335</v>
      </c>
      <c r="D293">
        <v>8</v>
      </c>
      <c r="E293">
        <v>91</v>
      </c>
      <c r="F293">
        <v>50</v>
      </c>
      <c r="G293">
        <v>32</v>
      </c>
      <c r="H293">
        <v>123</v>
      </c>
      <c r="I293">
        <v>1</v>
      </c>
      <c r="J293">
        <v>1</v>
      </c>
      <c r="L293">
        <v>13</v>
      </c>
      <c r="M293">
        <v>27</v>
      </c>
      <c r="N293">
        <v>17</v>
      </c>
      <c r="O293">
        <v>3</v>
      </c>
      <c r="P293">
        <v>20</v>
      </c>
      <c r="Q293">
        <v>4</v>
      </c>
      <c r="R293">
        <v>6</v>
      </c>
      <c r="T293">
        <v>23</v>
      </c>
      <c r="U293">
        <v>105</v>
      </c>
      <c r="V293">
        <v>2</v>
      </c>
      <c r="W293">
        <v>1</v>
      </c>
      <c r="X293">
        <v>11</v>
      </c>
      <c r="Y293">
        <v>10</v>
      </c>
      <c r="Z293">
        <v>1</v>
      </c>
      <c r="AA293">
        <f t="shared" si="40"/>
        <v>12</v>
      </c>
      <c r="AB293" s="73">
        <f t="shared" si="41"/>
        <v>13.875</v>
      </c>
      <c r="AC293" s="73">
        <f t="shared" si="42"/>
        <v>23.5</v>
      </c>
      <c r="AD293" s="73">
        <f t="shared" si="43"/>
        <v>6.625</v>
      </c>
      <c r="AE293" s="73">
        <f t="shared" si="44"/>
        <v>23.1875</v>
      </c>
      <c r="AF293" s="73">
        <f t="shared" si="45"/>
        <v>23.1875</v>
      </c>
      <c r="AG293" s="73">
        <f t="shared" si="46"/>
        <v>0.875</v>
      </c>
      <c r="AH293" s="73">
        <f t="shared" si="47"/>
        <v>10.75</v>
      </c>
      <c r="AI293" s="73">
        <f t="shared" si="48"/>
        <v>7.3125</v>
      </c>
      <c r="AJ293" s="73">
        <f t="shared" si="49"/>
        <v>11.375</v>
      </c>
    </row>
    <row r="294" spans="1:36">
      <c r="A294">
        <v>293</v>
      </c>
      <c r="B294" s="233" t="s">
        <v>1545</v>
      </c>
      <c r="C294" t="s">
        <v>1336</v>
      </c>
      <c r="D294">
        <v>18</v>
      </c>
      <c r="E294">
        <v>146</v>
      </c>
      <c r="F294">
        <v>48</v>
      </c>
      <c r="G294">
        <v>129</v>
      </c>
      <c r="H294">
        <v>275</v>
      </c>
      <c r="I294">
        <v>11</v>
      </c>
      <c r="J294">
        <v>6</v>
      </c>
      <c r="L294">
        <v>54</v>
      </c>
      <c r="M294">
        <v>7</v>
      </c>
      <c r="N294">
        <v>53</v>
      </c>
      <c r="O294">
        <v>29</v>
      </c>
      <c r="P294">
        <v>40</v>
      </c>
      <c r="Q294">
        <v>10</v>
      </c>
      <c r="R294">
        <v>13</v>
      </c>
      <c r="T294">
        <v>106</v>
      </c>
      <c r="U294">
        <v>165</v>
      </c>
      <c r="W294">
        <v>7</v>
      </c>
      <c r="X294">
        <v>4</v>
      </c>
      <c r="Y294">
        <v>14</v>
      </c>
      <c r="Z294">
        <v>10</v>
      </c>
      <c r="AA294">
        <f t="shared" si="40"/>
        <v>26</v>
      </c>
      <c r="AB294" s="73">
        <f t="shared" si="41"/>
        <v>13.833333333333334</v>
      </c>
      <c r="AC294" s="73">
        <f t="shared" si="42"/>
        <v>9.2222222222222214</v>
      </c>
      <c r="AD294" s="73">
        <f t="shared" si="43"/>
        <v>13.555555555555555</v>
      </c>
      <c r="AE294" s="73">
        <f t="shared" si="44"/>
        <v>21.027777777777779</v>
      </c>
      <c r="AF294" s="73">
        <f t="shared" si="45"/>
        <v>21.027777777777779</v>
      </c>
      <c r="AG294" s="73">
        <f t="shared" si="46"/>
        <v>4</v>
      </c>
      <c r="AH294" s="73">
        <f t="shared" si="47"/>
        <v>2.6666666666666665</v>
      </c>
      <c r="AI294" s="73">
        <f t="shared" si="48"/>
        <v>11.027777777777779</v>
      </c>
      <c r="AJ294" s="73">
        <f t="shared" si="49"/>
        <v>11.277777777777779</v>
      </c>
    </row>
    <row r="295" spans="1:36">
      <c r="A295">
        <v>294</v>
      </c>
      <c r="B295" s="233" t="s">
        <v>1546</v>
      </c>
      <c r="C295" t="s">
        <v>1340</v>
      </c>
      <c r="D295">
        <v>17</v>
      </c>
      <c r="E295">
        <v>132</v>
      </c>
      <c r="F295">
        <v>76</v>
      </c>
      <c r="G295">
        <v>129</v>
      </c>
      <c r="H295">
        <v>261</v>
      </c>
      <c r="I295">
        <v>2</v>
      </c>
      <c r="J295">
        <v>2</v>
      </c>
      <c r="K295">
        <v>2</v>
      </c>
      <c r="L295">
        <v>42</v>
      </c>
      <c r="M295">
        <v>32</v>
      </c>
      <c r="N295">
        <v>32</v>
      </c>
      <c r="O295">
        <v>6</v>
      </c>
      <c r="P295">
        <v>30</v>
      </c>
      <c r="Q295">
        <v>12</v>
      </c>
      <c r="R295">
        <v>13</v>
      </c>
      <c r="T295">
        <v>91</v>
      </c>
      <c r="U295">
        <v>175</v>
      </c>
      <c r="V295">
        <v>7</v>
      </c>
      <c r="W295">
        <v>4</v>
      </c>
      <c r="X295">
        <v>59</v>
      </c>
      <c r="Y295">
        <v>1</v>
      </c>
      <c r="Z295">
        <v>1</v>
      </c>
      <c r="AA295">
        <f t="shared" si="40"/>
        <v>26</v>
      </c>
      <c r="AB295" s="73">
        <f t="shared" si="41"/>
        <v>13.823529411764707</v>
      </c>
      <c r="AC295" s="73">
        <f t="shared" si="42"/>
        <v>16.352941176470587</v>
      </c>
      <c r="AD295" s="73">
        <f t="shared" si="43"/>
        <v>10.823529411764707</v>
      </c>
      <c r="AE295" s="73">
        <f t="shared" si="44"/>
        <v>21.735294117647058</v>
      </c>
      <c r="AF295" s="73">
        <f t="shared" si="45"/>
        <v>21.676470588235293</v>
      </c>
      <c r="AG295" s="73">
        <f t="shared" si="46"/>
        <v>0.82352941176470584</v>
      </c>
      <c r="AH295" s="73">
        <f t="shared" si="47"/>
        <v>6</v>
      </c>
      <c r="AI295" s="73">
        <f t="shared" si="48"/>
        <v>7.2058823529411766</v>
      </c>
      <c r="AJ295" s="73">
        <f t="shared" si="49"/>
        <v>8.8235294117647065</v>
      </c>
    </row>
    <row r="296" spans="1:36">
      <c r="A296">
        <v>295</v>
      </c>
      <c r="B296" s="233" t="s">
        <v>1216</v>
      </c>
      <c r="C296" t="s">
        <v>1342</v>
      </c>
      <c r="D296">
        <v>21</v>
      </c>
      <c r="E296">
        <v>206</v>
      </c>
      <c r="F296">
        <v>149</v>
      </c>
      <c r="G296">
        <v>104</v>
      </c>
      <c r="H296">
        <v>310</v>
      </c>
      <c r="I296">
        <v>41</v>
      </c>
      <c r="J296">
        <v>33</v>
      </c>
      <c r="K296">
        <v>4</v>
      </c>
      <c r="L296">
        <v>29</v>
      </c>
      <c r="M296">
        <v>8</v>
      </c>
      <c r="N296">
        <v>47</v>
      </c>
      <c r="O296">
        <v>1</v>
      </c>
      <c r="P296">
        <v>39</v>
      </c>
      <c r="Q296">
        <v>19</v>
      </c>
      <c r="R296">
        <v>10</v>
      </c>
      <c r="T296">
        <v>123</v>
      </c>
      <c r="U296">
        <v>189</v>
      </c>
      <c r="V296">
        <v>43</v>
      </c>
      <c r="W296">
        <v>63</v>
      </c>
      <c r="X296">
        <v>24</v>
      </c>
      <c r="Y296">
        <v>3</v>
      </c>
      <c r="Z296">
        <v>12</v>
      </c>
      <c r="AA296">
        <f t="shared" si="40"/>
        <v>20</v>
      </c>
      <c r="AB296" s="73">
        <f t="shared" si="41"/>
        <v>13.80952380952381</v>
      </c>
      <c r="AC296" s="73">
        <f t="shared" si="42"/>
        <v>27.428571428571427</v>
      </c>
      <c r="AD296" s="73">
        <f t="shared" si="43"/>
        <v>5.9523809523809526</v>
      </c>
      <c r="AE296" s="73">
        <f t="shared" si="44"/>
        <v>30.80952380952381</v>
      </c>
      <c r="AF296" s="73">
        <f t="shared" si="45"/>
        <v>30.714285714285715</v>
      </c>
      <c r="AG296" s="73">
        <f t="shared" si="46"/>
        <v>13.285714285714286</v>
      </c>
      <c r="AH296" s="73">
        <f t="shared" si="47"/>
        <v>2.4285714285714284</v>
      </c>
      <c r="AI296" s="73">
        <f t="shared" si="48"/>
        <v>6.5714285714285712</v>
      </c>
      <c r="AJ296" s="73">
        <f t="shared" si="49"/>
        <v>16.761904761904763</v>
      </c>
    </row>
    <row r="297" spans="1:36">
      <c r="A297">
        <v>296</v>
      </c>
      <c r="B297" s="233" t="s">
        <v>1547</v>
      </c>
      <c r="C297" t="s">
        <v>1089</v>
      </c>
      <c r="D297">
        <v>19</v>
      </c>
      <c r="E297">
        <v>199</v>
      </c>
      <c r="F297">
        <v>78</v>
      </c>
      <c r="G297">
        <v>121</v>
      </c>
      <c r="H297">
        <v>320</v>
      </c>
      <c r="I297">
        <v>16</v>
      </c>
      <c r="J297">
        <v>15</v>
      </c>
      <c r="K297">
        <v>16</v>
      </c>
      <c r="L297">
        <v>92</v>
      </c>
      <c r="M297">
        <v>10</v>
      </c>
      <c r="N297">
        <v>74</v>
      </c>
      <c r="O297">
        <v>47</v>
      </c>
      <c r="P297">
        <v>62</v>
      </c>
      <c r="Q297">
        <v>21</v>
      </c>
      <c r="R297">
        <v>29</v>
      </c>
      <c r="T297">
        <v>143</v>
      </c>
      <c r="U297">
        <v>178</v>
      </c>
      <c r="V297">
        <v>15</v>
      </c>
      <c r="W297">
        <v>12</v>
      </c>
      <c r="X297">
        <v>23</v>
      </c>
      <c r="Y297">
        <v>5</v>
      </c>
      <c r="Z297">
        <v>11</v>
      </c>
      <c r="AA297">
        <f t="shared" si="40"/>
        <v>58</v>
      </c>
      <c r="AB297" s="73">
        <f t="shared" si="41"/>
        <v>13.789473684210526</v>
      </c>
      <c r="AC297" s="73">
        <f t="shared" si="42"/>
        <v>13.368421052631579</v>
      </c>
      <c r="AD297" s="73">
        <f t="shared" si="43"/>
        <v>21.157894736842106</v>
      </c>
      <c r="AE297" s="73">
        <f t="shared" si="44"/>
        <v>29.026315789473685</v>
      </c>
      <c r="AF297" s="73">
        <f t="shared" si="45"/>
        <v>28.605263157894736</v>
      </c>
      <c r="AG297" s="73">
        <f t="shared" si="46"/>
        <v>5.8421052631578947</v>
      </c>
      <c r="AH297" s="73">
        <f t="shared" si="47"/>
        <v>2.4210526315789473</v>
      </c>
      <c r="AI297" s="73">
        <f t="shared" si="48"/>
        <v>12.789473684210526</v>
      </c>
      <c r="AJ297" s="73">
        <f t="shared" si="49"/>
        <v>14.421052631578947</v>
      </c>
    </row>
    <row r="298" spans="1:36">
      <c r="A298">
        <v>297</v>
      </c>
      <c r="B298" s="233" t="s">
        <v>1548</v>
      </c>
      <c r="C298" t="s">
        <v>1329</v>
      </c>
      <c r="D298">
        <v>17</v>
      </c>
      <c r="E298">
        <v>134</v>
      </c>
      <c r="F298">
        <v>81</v>
      </c>
      <c r="G298">
        <v>126</v>
      </c>
      <c r="H298">
        <v>260</v>
      </c>
      <c r="I298">
        <v>12</v>
      </c>
      <c r="J298">
        <v>7</v>
      </c>
      <c r="K298">
        <v>6</v>
      </c>
      <c r="L298">
        <v>58</v>
      </c>
      <c r="M298">
        <v>16</v>
      </c>
      <c r="N298">
        <v>49</v>
      </c>
      <c r="O298">
        <v>19</v>
      </c>
      <c r="P298">
        <v>35</v>
      </c>
      <c r="Q298">
        <v>16</v>
      </c>
      <c r="R298">
        <v>13</v>
      </c>
      <c r="T298">
        <v>81</v>
      </c>
      <c r="U298">
        <v>186</v>
      </c>
      <c r="V298">
        <v>10</v>
      </c>
      <c r="W298">
        <v>8</v>
      </c>
      <c r="X298">
        <v>18</v>
      </c>
      <c r="Y298">
        <v>1</v>
      </c>
      <c r="Z298">
        <v>4</v>
      </c>
      <c r="AA298">
        <f t="shared" si="40"/>
        <v>26</v>
      </c>
      <c r="AB298" s="73">
        <f t="shared" si="41"/>
        <v>13.764705882352942</v>
      </c>
      <c r="AC298" s="73">
        <f t="shared" si="42"/>
        <v>17.529411764705884</v>
      </c>
      <c r="AD298" s="73">
        <f t="shared" si="43"/>
        <v>15.529411764705882</v>
      </c>
      <c r="AE298" s="73">
        <f t="shared" si="44"/>
        <v>26.676470588235293</v>
      </c>
      <c r="AF298" s="73">
        <f t="shared" si="45"/>
        <v>26.5</v>
      </c>
      <c r="AG298" s="73">
        <f t="shared" si="46"/>
        <v>4.6470588235294121</v>
      </c>
      <c r="AH298" s="73">
        <f t="shared" si="47"/>
        <v>4.1764705882352944</v>
      </c>
      <c r="AI298" s="73">
        <f t="shared" si="48"/>
        <v>9.4705882352941178</v>
      </c>
      <c r="AJ298" s="73">
        <f t="shared" si="49"/>
        <v>13.294117647058824</v>
      </c>
    </row>
    <row r="299" spans="1:36">
      <c r="A299">
        <v>298</v>
      </c>
      <c r="B299" s="233" t="s">
        <v>1549</v>
      </c>
      <c r="C299" t="s">
        <v>1331</v>
      </c>
      <c r="D299">
        <v>17</v>
      </c>
      <c r="E299">
        <v>152</v>
      </c>
      <c r="F299">
        <v>86</v>
      </c>
      <c r="G299">
        <v>105</v>
      </c>
      <c r="H299">
        <v>257</v>
      </c>
      <c r="I299">
        <v>32</v>
      </c>
      <c r="J299">
        <v>24</v>
      </c>
      <c r="L299">
        <v>34</v>
      </c>
      <c r="M299">
        <v>6</v>
      </c>
      <c r="N299">
        <v>50</v>
      </c>
      <c r="O299">
        <v>9</v>
      </c>
      <c r="P299">
        <v>37</v>
      </c>
      <c r="Q299">
        <v>10</v>
      </c>
      <c r="R299">
        <v>12</v>
      </c>
      <c r="T299">
        <v>105</v>
      </c>
      <c r="U299">
        <v>156</v>
      </c>
      <c r="V299">
        <v>19</v>
      </c>
      <c r="W299">
        <v>33</v>
      </c>
      <c r="X299">
        <v>18</v>
      </c>
      <c r="Y299">
        <v>3</v>
      </c>
      <c r="Z299">
        <v>11</v>
      </c>
      <c r="AA299">
        <f t="shared" si="40"/>
        <v>24</v>
      </c>
      <c r="AB299" s="73">
        <f t="shared" si="41"/>
        <v>13.705882352941176</v>
      </c>
      <c r="AC299" s="73">
        <f t="shared" si="42"/>
        <v>18.823529411764707</v>
      </c>
      <c r="AD299" s="73">
        <f t="shared" si="43"/>
        <v>8.5882352941176467</v>
      </c>
      <c r="AE299" s="73">
        <f t="shared" si="44"/>
        <v>27.617647058823529</v>
      </c>
      <c r="AF299" s="73">
        <f t="shared" si="45"/>
        <v>27.617647058823529</v>
      </c>
      <c r="AG299" s="73">
        <f t="shared" si="46"/>
        <v>12.705882352941176</v>
      </c>
      <c r="AH299" s="73">
        <f t="shared" si="47"/>
        <v>2.5882352941176472</v>
      </c>
      <c r="AI299" s="73">
        <f t="shared" si="48"/>
        <v>7.7352941176470589</v>
      </c>
      <c r="AJ299" s="73">
        <f t="shared" si="49"/>
        <v>16.235294117647058</v>
      </c>
    </row>
    <row r="300" spans="1:36">
      <c r="A300">
        <v>299</v>
      </c>
      <c r="B300" s="233" t="s">
        <v>1282</v>
      </c>
      <c r="C300" t="s">
        <v>1331</v>
      </c>
      <c r="D300">
        <v>22</v>
      </c>
      <c r="E300">
        <v>191</v>
      </c>
      <c r="F300">
        <v>145</v>
      </c>
      <c r="G300">
        <v>140</v>
      </c>
      <c r="H300">
        <v>331</v>
      </c>
      <c r="I300">
        <v>2</v>
      </c>
      <c r="J300">
        <v>1</v>
      </c>
      <c r="L300">
        <v>38</v>
      </c>
      <c r="M300">
        <v>56</v>
      </c>
      <c r="N300">
        <v>27</v>
      </c>
      <c r="O300">
        <v>2</v>
      </c>
      <c r="P300">
        <v>35</v>
      </c>
      <c r="Q300">
        <v>11</v>
      </c>
      <c r="R300">
        <v>15</v>
      </c>
      <c r="T300">
        <v>106</v>
      </c>
      <c r="U300">
        <v>228</v>
      </c>
      <c r="V300">
        <v>22</v>
      </c>
      <c r="X300">
        <v>134</v>
      </c>
      <c r="Y300">
        <v>4</v>
      </c>
      <c r="Z300">
        <v>4</v>
      </c>
      <c r="AA300">
        <f t="shared" si="40"/>
        <v>30</v>
      </c>
      <c r="AB300" s="73">
        <f t="shared" si="41"/>
        <v>13.681818181818182</v>
      </c>
      <c r="AC300" s="73">
        <f t="shared" si="42"/>
        <v>25</v>
      </c>
      <c r="AD300" s="73">
        <f t="shared" si="43"/>
        <v>7.2727272727272725</v>
      </c>
      <c r="AE300" s="73">
        <f t="shared" si="44"/>
        <v>23.954545454545453</v>
      </c>
      <c r="AF300" s="73">
        <f t="shared" si="45"/>
        <v>23.954545454545453</v>
      </c>
      <c r="AG300" s="73">
        <f t="shared" si="46"/>
        <v>0.59090909090909094</v>
      </c>
      <c r="AH300" s="73">
        <f t="shared" si="47"/>
        <v>7.5</v>
      </c>
      <c r="AI300" s="73">
        <f t="shared" si="48"/>
        <v>6.4318181818181817</v>
      </c>
      <c r="AJ300" s="73">
        <f t="shared" si="49"/>
        <v>9.0909090909090917</v>
      </c>
    </row>
    <row r="301" spans="1:36">
      <c r="A301">
        <v>300</v>
      </c>
      <c r="B301" s="233" t="s">
        <v>1550</v>
      </c>
      <c r="C301" t="s">
        <v>1330</v>
      </c>
      <c r="D301">
        <v>21</v>
      </c>
      <c r="E301">
        <v>142</v>
      </c>
      <c r="F301">
        <v>59</v>
      </c>
      <c r="G301">
        <v>189</v>
      </c>
      <c r="H301">
        <v>331</v>
      </c>
      <c r="I301">
        <v>15</v>
      </c>
      <c r="J301">
        <v>7</v>
      </c>
      <c r="L301">
        <v>105</v>
      </c>
      <c r="M301">
        <v>4</v>
      </c>
      <c r="N301">
        <v>46</v>
      </c>
      <c r="O301">
        <v>33</v>
      </c>
      <c r="P301">
        <v>44</v>
      </c>
      <c r="Q301">
        <v>29</v>
      </c>
      <c r="R301">
        <v>22</v>
      </c>
      <c r="T301">
        <v>145</v>
      </c>
      <c r="U301">
        <v>190</v>
      </c>
      <c r="V301">
        <v>2</v>
      </c>
      <c r="W301">
        <v>14</v>
      </c>
      <c r="X301">
        <v>19</v>
      </c>
      <c r="Y301">
        <v>1</v>
      </c>
      <c r="Z301">
        <v>10</v>
      </c>
      <c r="AA301">
        <f t="shared" si="40"/>
        <v>44</v>
      </c>
      <c r="AB301" s="73">
        <f t="shared" si="41"/>
        <v>13.666666666666666</v>
      </c>
      <c r="AC301" s="73">
        <f t="shared" si="42"/>
        <v>9.1428571428571423</v>
      </c>
      <c r="AD301" s="73">
        <f t="shared" si="43"/>
        <v>22.904761904761905</v>
      </c>
      <c r="AE301" s="73">
        <f t="shared" si="44"/>
        <v>26.214285714285715</v>
      </c>
      <c r="AF301" s="73">
        <f t="shared" si="45"/>
        <v>26.214285714285715</v>
      </c>
      <c r="AG301" s="73">
        <f t="shared" si="46"/>
        <v>4.6190476190476186</v>
      </c>
      <c r="AH301" s="73">
        <f t="shared" si="47"/>
        <v>0.66666666666666663</v>
      </c>
      <c r="AI301" s="73">
        <f t="shared" si="48"/>
        <v>10.5</v>
      </c>
      <c r="AJ301" s="73">
        <f t="shared" si="49"/>
        <v>8.7142857142857135</v>
      </c>
    </row>
    <row r="302" spans="1:36">
      <c r="A302">
        <v>301</v>
      </c>
      <c r="B302" s="233" t="s">
        <v>1551</v>
      </c>
      <c r="C302" t="s">
        <v>1328</v>
      </c>
      <c r="D302">
        <v>20</v>
      </c>
      <c r="E302">
        <v>159</v>
      </c>
      <c r="F302">
        <v>84</v>
      </c>
      <c r="G302">
        <v>142</v>
      </c>
      <c r="H302">
        <v>301</v>
      </c>
      <c r="I302">
        <v>26</v>
      </c>
      <c r="J302">
        <v>15</v>
      </c>
      <c r="L302">
        <v>78</v>
      </c>
      <c r="M302">
        <v>9</v>
      </c>
      <c r="N302">
        <v>55</v>
      </c>
      <c r="O302">
        <v>21</v>
      </c>
      <c r="P302">
        <v>32</v>
      </c>
      <c r="Q302">
        <v>13</v>
      </c>
      <c r="R302">
        <v>14</v>
      </c>
      <c r="T302">
        <v>145</v>
      </c>
      <c r="U302">
        <v>163</v>
      </c>
      <c r="V302">
        <v>19</v>
      </c>
      <c r="W302">
        <v>22</v>
      </c>
      <c r="X302">
        <v>26</v>
      </c>
      <c r="Z302">
        <v>15</v>
      </c>
      <c r="AA302">
        <f t="shared" si="40"/>
        <v>28</v>
      </c>
      <c r="AB302" s="73">
        <f t="shared" si="41"/>
        <v>13.65</v>
      </c>
      <c r="AC302" s="73">
        <f t="shared" si="42"/>
        <v>15.4</v>
      </c>
      <c r="AD302" s="73">
        <f t="shared" si="43"/>
        <v>18.100000000000001</v>
      </c>
      <c r="AE302" s="73">
        <f t="shared" si="44"/>
        <v>28.55</v>
      </c>
      <c r="AF302" s="73">
        <f t="shared" si="45"/>
        <v>28.55</v>
      </c>
      <c r="AG302" s="73">
        <f t="shared" si="46"/>
        <v>8.5500000000000007</v>
      </c>
      <c r="AH302" s="73">
        <f t="shared" si="47"/>
        <v>2.7</v>
      </c>
      <c r="AI302" s="73">
        <f t="shared" si="48"/>
        <v>9.2750000000000004</v>
      </c>
      <c r="AJ302" s="73">
        <f t="shared" si="49"/>
        <v>13.65</v>
      </c>
    </row>
    <row r="303" spans="1:36">
      <c r="A303">
        <v>302</v>
      </c>
      <c r="B303" s="233" t="s">
        <v>1552</v>
      </c>
      <c r="C303" t="s">
        <v>1340</v>
      </c>
      <c r="D303">
        <v>20</v>
      </c>
      <c r="E303">
        <v>164</v>
      </c>
      <c r="F303">
        <v>106</v>
      </c>
      <c r="G303">
        <v>127</v>
      </c>
      <c r="H303">
        <v>291</v>
      </c>
      <c r="I303">
        <v>2</v>
      </c>
      <c r="L303">
        <v>24</v>
      </c>
      <c r="M303">
        <v>50</v>
      </c>
      <c r="N303">
        <v>21</v>
      </c>
      <c r="O303">
        <v>3</v>
      </c>
      <c r="P303">
        <v>29</v>
      </c>
      <c r="Q303">
        <v>3</v>
      </c>
      <c r="R303">
        <v>9</v>
      </c>
      <c r="T303">
        <v>96</v>
      </c>
      <c r="U303">
        <v>186</v>
      </c>
      <c r="V303">
        <v>24</v>
      </c>
      <c r="W303">
        <v>3</v>
      </c>
      <c r="X303">
        <v>71</v>
      </c>
      <c r="Y303">
        <v>4</v>
      </c>
      <c r="Z303">
        <v>1</v>
      </c>
      <c r="AA303">
        <f t="shared" si="40"/>
        <v>18</v>
      </c>
      <c r="AB303" s="73">
        <f t="shared" si="41"/>
        <v>13.65</v>
      </c>
      <c r="AC303" s="73">
        <f t="shared" si="42"/>
        <v>20.3</v>
      </c>
      <c r="AD303" s="73">
        <f t="shared" si="43"/>
        <v>5.0999999999999996</v>
      </c>
      <c r="AE303" s="73">
        <f t="shared" si="44"/>
        <v>20.274999999999999</v>
      </c>
      <c r="AF303" s="73">
        <f t="shared" si="45"/>
        <v>20.274999999999999</v>
      </c>
      <c r="AG303" s="73">
        <f t="shared" si="46"/>
        <v>0.6</v>
      </c>
      <c r="AH303" s="73">
        <f t="shared" si="47"/>
        <v>7.65</v>
      </c>
      <c r="AI303" s="73">
        <f t="shared" si="48"/>
        <v>6.8250000000000002</v>
      </c>
      <c r="AJ303" s="73">
        <f t="shared" si="49"/>
        <v>7.75</v>
      </c>
    </row>
    <row r="304" spans="1:36">
      <c r="A304">
        <v>303</v>
      </c>
      <c r="B304" s="233" t="s">
        <v>1553</v>
      </c>
      <c r="C304" t="s">
        <v>1081</v>
      </c>
      <c r="D304">
        <v>17</v>
      </c>
      <c r="E304">
        <v>166</v>
      </c>
      <c r="F304">
        <v>60</v>
      </c>
      <c r="G304">
        <v>78</v>
      </c>
      <c r="H304">
        <v>244</v>
      </c>
      <c r="I304">
        <v>24</v>
      </c>
      <c r="J304">
        <v>15</v>
      </c>
      <c r="L304">
        <v>34</v>
      </c>
      <c r="M304">
        <v>13</v>
      </c>
      <c r="N304">
        <v>40</v>
      </c>
      <c r="O304">
        <v>15</v>
      </c>
      <c r="P304">
        <v>26</v>
      </c>
      <c r="Q304">
        <v>5</v>
      </c>
      <c r="R304">
        <v>6</v>
      </c>
      <c r="T304">
        <v>63</v>
      </c>
      <c r="U304">
        <v>182</v>
      </c>
      <c r="V304">
        <v>1</v>
      </c>
      <c r="W304">
        <v>15</v>
      </c>
      <c r="X304">
        <v>15</v>
      </c>
      <c r="Y304">
        <v>13</v>
      </c>
      <c r="Z304">
        <v>7</v>
      </c>
      <c r="AA304">
        <f t="shared" si="40"/>
        <v>12</v>
      </c>
      <c r="AB304" s="73">
        <f t="shared" si="41"/>
        <v>13.647058823529411</v>
      </c>
      <c r="AC304" s="73">
        <f t="shared" si="42"/>
        <v>13.411764705882353</v>
      </c>
      <c r="AD304" s="73">
        <f t="shared" si="43"/>
        <v>9.2941176470588243</v>
      </c>
      <c r="AE304" s="73">
        <f t="shared" si="44"/>
        <v>23.205882352941178</v>
      </c>
      <c r="AF304" s="73">
        <f t="shared" si="45"/>
        <v>23.205882352941178</v>
      </c>
      <c r="AG304" s="73">
        <f t="shared" si="46"/>
        <v>9.3529411764705888</v>
      </c>
      <c r="AH304" s="73">
        <f t="shared" si="47"/>
        <v>3.9411764705882355</v>
      </c>
      <c r="AI304" s="73">
        <f t="shared" si="48"/>
        <v>9.117647058823529</v>
      </c>
      <c r="AJ304" s="73">
        <f t="shared" si="49"/>
        <v>12.705882352941176</v>
      </c>
    </row>
    <row r="305" spans="1:36">
      <c r="A305">
        <v>304</v>
      </c>
      <c r="B305" s="233" t="s">
        <v>1554</v>
      </c>
      <c r="C305" t="s">
        <v>1333</v>
      </c>
      <c r="D305">
        <v>14</v>
      </c>
      <c r="E305">
        <v>141</v>
      </c>
      <c r="F305">
        <v>55</v>
      </c>
      <c r="G305">
        <v>68</v>
      </c>
      <c r="H305">
        <v>209</v>
      </c>
      <c r="I305">
        <v>7</v>
      </c>
      <c r="J305">
        <v>7</v>
      </c>
      <c r="K305">
        <v>2</v>
      </c>
      <c r="L305">
        <v>46</v>
      </c>
      <c r="M305">
        <v>39</v>
      </c>
      <c r="N305">
        <v>30</v>
      </c>
      <c r="O305">
        <v>18</v>
      </c>
      <c r="P305">
        <v>30</v>
      </c>
      <c r="Q305">
        <v>7</v>
      </c>
      <c r="R305">
        <v>9</v>
      </c>
      <c r="T305">
        <v>72</v>
      </c>
      <c r="U305">
        <v>136</v>
      </c>
      <c r="V305">
        <v>3</v>
      </c>
      <c r="W305">
        <v>5</v>
      </c>
      <c r="X305">
        <v>15</v>
      </c>
      <c r="Y305">
        <v>1</v>
      </c>
      <c r="Z305">
        <v>5</v>
      </c>
      <c r="AA305">
        <f t="shared" si="40"/>
        <v>18</v>
      </c>
      <c r="AB305" s="73">
        <f t="shared" si="41"/>
        <v>13.642857142857142</v>
      </c>
      <c r="AC305" s="73">
        <f t="shared" si="42"/>
        <v>14.428571428571429</v>
      </c>
      <c r="AD305" s="73">
        <f t="shared" si="43"/>
        <v>15.142857142857142</v>
      </c>
      <c r="AE305" s="73">
        <f t="shared" si="44"/>
        <v>24.071428571428573</v>
      </c>
      <c r="AF305" s="73">
        <f t="shared" si="45"/>
        <v>24</v>
      </c>
      <c r="AG305" s="73">
        <f t="shared" si="46"/>
        <v>3.5</v>
      </c>
      <c r="AH305" s="73">
        <f t="shared" si="47"/>
        <v>9.2142857142857135</v>
      </c>
      <c r="AI305" s="73">
        <f t="shared" si="48"/>
        <v>10.035714285714286</v>
      </c>
      <c r="AJ305" s="73">
        <f t="shared" si="49"/>
        <v>10.071428571428571</v>
      </c>
    </row>
    <row r="306" spans="1:36">
      <c r="A306">
        <v>305</v>
      </c>
      <c r="B306" s="233" t="s">
        <v>1555</v>
      </c>
      <c r="C306" t="s">
        <v>1335</v>
      </c>
      <c r="D306">
        <v>16</v>
      </c>
      <c r="E306">
        <v>189</v>
      </c>
      <c r="F306">
        <v>54</v>
      </c>
      <c r="G306">
        <v>49</v>
      </c>
      <c r="H306">
        <v>238</v>
      </c>
      <c r="I306">
        <v>6</v>
      </c>
      <c r="J306">
        <v>3</v>
      </c>
      <c r="L306">
        <v>30</v>
      </c>
      <c r="M306">
        <v>47</v>
      </c>
      <c r="N306">
        <v>27</v>
      </c>
      <c r="O306">
        <v>3</v>
      </c>
      <c r="P306">
        <v>33</v>
      </c>
      <c r="Q306">
        <v>8</v>
      </c>
      <c r="R306">
        <v>10</v>
      </c>
      <c r="T306">
        <v>47</v>
      </c>
      <c r="U306">
        <v>180</v>
      </c>
      <c r="V306">
        <v>3</v>
      </c>
      <c r="W306">
        <v>4</v>
      </c>
      <c r="X306">
        <v>20</v>
      </c>
      <c r="Y306">
        <v>5</v>
      </c>
      <c r="Z306">
        <v>3</v>
      </c>
      <c r="AA306">
        <f t="shared" si="40"/>
        <v>20</v>
      </c>
      <c r="AB306" s="73">
        <f t="shared" si="41"/>
        <v>13.625</v>
      </c>
      <c r="AC306" s="73">
        <f t="shared" si="42"/>
        <v>12.25</v>
      </c>
      <c r="AD306" s="73">
        <f t="shared" si="43"/>
        <v>8.125</v>
      </c>
      <c r="AE306" s="73">
        <f t="shared" si="44"/>
        <v>18.84375</v>
      </c>
      <c r="AF306" s="73">
        <f t="shared" si="45"/>
        <v>18.84375</v>
      </c>
      <c r="AG306" s="73">
        <f t="shared" si="46"/>
        <v>2.4375</v>
      </c>
      <c r="AH306" s="73">
        <f t="shared" si="47"/>
        <v>9.25</v>
      </c>
      <c r="AI306" s="73">
        <f t="shared" si="48"/>
        <v>6.75</v>
      </c>
      <c r="AJ306" s="73">
        <f t="shared" si="49"/>
        <v>7.9375</v>
      </c>
    </row>
    <row r="307" spans="1:36">
      <c r="A307">
        <v>306</v>
      </c>
      <c r="B307" s="233" t="s">
        <v>1556</v>
      </c>
      <c r="C307" t="s">
        <v>1335</v>
      </c>
      <c r="D307">
        <v>5</v>
      </c>
      <c r="E307">
        <v>40</v>
      </c>
      <c r="F307">
        <v>20</v>
      </c>
      <c r="G307">
        <v>34</v>
      </c>
      <c r="H307">
        <v>74</v>
      </c>
      <c r="I307">
        <v>2</v>
      </c>
      <c r="L307">
        <v>8</v>
      </c>
      <c r="M307">
        <v>8</v>
      </c>
      <c r="N307">
        <v>13</v>
      </c>
      <c r="O307">
        <v>7</v>
      </c>
      <c r="P307">
        <v>12</v>
      </c>
      <c r="Q307">
        <v>2</v>
      </c>
      <c r="R307">
        <v>3</v>
      </c>
      <c r="T307">
        <v>28</v>
      </c>
      <c r="U307">
        <v>48</v>
      </c>
      <c r="W307">
        <v>2</v>
      </c>
      <c r="X307">
        <v>5</v>
      </c>
      <c r="AA307">
        <f t="shared" si="40"/>
        <v>6</v>
      </c>
      <c r="AB307" s="73">
        <f t="shared" si="41"/>
        <v>13.6</v>
      </c>
      <c r="AC307" s="73">
        <f t="shared" si="42"/>
        <v>14.8</v>
      </c>
      <c r="AD307" s="73">
        <f t="shared" si="43"/>
        <v>6.8</v>
      </c>
      <c r="AE307" s="73">
        <f t="shared" si="44"/>
        <v>19.399999999999999</v>
      </c>
      <c r="AF307" s="73">
        <f t="shared" si="45"/>
        <v>19.399999999999999</v>
      </c>
      <c r="AG307" s="73">
        <f t="shared" si="46"/>
        <v>2.4</v>
      </c>
      <c r="AH307" s="73">
        <f t="shared" si="47"/>
        <v>6.2</v>
      </c>
      <c r="AI307" s="73">
        <f t="shared" si="48"/>
        <v>10.4</v>
      </c>
      <c r="AJ307" s="73">
        <f t="shared" si="49"/>
        <v>11.4</v>
      </c>
    </row>
    <row r="308" spans="1:36">
      <c r="A308">
        <v>307</v>
      </c>
      <c r="B308" s="233" t="s">
        <v>1557</v>
      </c>
      <c r="C308" t="s">
        <v>1334</v>
      </c>
      <c r="D308">
        <v>7</v>
      </c>
      <c r="E308">
        <v>49</v>
      </c>
      <c r="F308">
        <v>16</v>
      </c>
      <c r="G308">
        <v>54</v>
      </c>
      <c r="H308">
        <v>103</v>
      </c>
      <c r="I308">
        <v>3</v>
      </c>
      <c r="J308">
        <v>1</v>
      </c>
      <c r="L308">
        <v>19</v>
      </c>
      <c r="M308">
        <v>5</v>
      </c>
      <c r="N308">
        <v>17</v>
      </c>
      <c r="O308">
        <v>17</v>
      </c>
      <c r="P308">
        <v>13</v>
      </c>
      <c r="Q308">
        <v>7</v>
      </c>
      <c r="R308">
        <v>4</v>
      </c>
      <c r="T308">
        <v>41</v>
      </c>
      <c r="U308">
        <v>63</v>
      </c>
      <c r="X308">
        <v>5</v>
      </c>
      <c r="Y308">
        <v>1</v>
      </c>
      <c r="Z308">
        <v>3</v>
      </c>
      <c r="AA308">
        <f t="shared" si="40"/>
        <v>8</v>
      </c>
      <c r="AB308" s="73">
        <f t="shared" si="41"/>
        <v>13.571428571428571</v>
      </c>
      <c r="AC308" s="73">
        <f t="shared" si="42"/>
        <v>8</v>
      </c>
      <c r="AD308" s="73">
        <f t="shared" si="43"/>
        <v>12.428571428571429</v>
      </c>
      <c r="AE308" s="73">
        <f t="shared" si="44"/>
        <v>18.928571428571427</v>
      </c>
      <c r="AF308" s="73">
        <f t="shared" si="45"/>
        <v>18.928571428571427</v>
      </c>
      <c r="AG308" s="73">
        <f t="shared" si="46"/>
        <v>2.7142857142857144</v>
      </c>
      <c r="AH308" s="73">
        <f t="shared" si="47"/>
        <v>3.4285714285714284</v>
      </c>
      <c r="AI308" s="73">
        <f t="shared" si="48"/>
        <v>13.5</v>
      </c>
      <c r="AJ308" s="73">
        <f t="shared" si="49"/>
        <v>9.2857142857142865</v>
      </c>
    </row>
    <row r="309" spans="1:36">
      <c r="A309">
        <v>308</v>
      </c>
      <c r="B309" s="233" t="s">
        <v>1558</v>
      </c>
      <c r="C309" t="s">
        <v>1329</v>
      </c>
      <c r="D309">
        <v>7</v>
      </c>
      <c r="E309">
        <v>38</v>
      </c>
      <c r="F309">
        <v>24</v>
      </c>
      <c r="G309">
        <v>67</v>
      </c>
      <c r="H309">
        <v>105</v>
      </c>
      <c r="I309">
        <v>1</v>
      </c>
      <c r="J309">
        <v>3</v>
      </c>
      <c r="K309">
        <v>2</v>
      </c>
      <c r="L309">
        <v>7</v>
      </c>
      <c r="M309">
        <v>5</v>
      </c>
      <c r="N309">
        <v>11</v>
      </c>
      <c r="O309">
        <v>12</v>
      </c>
      <c r="P309">
        <v>12</v>
      </c>
      <c r="Q309">
        <v>3</v>
      </c>
      <c r="R309">
        <v>5</v>
      </c>
      <c r="T309">
        <v>41</v>
      </c>
      <c r="U309">
        <v>69</v>
      </c>
      <c r="V309">
        <v>2</v>
      </c>
      <c r="W309">
        <v>2</v>
      </c>
      <c r="X309">
        <v>12</v>
      </c>
      <c r="AA309">
        <f t="shared" si="40"/>
        <v>10</v>
      </c>
      <c r="AB309" s="73">
        <f t="shared" si="41"/>
        <v>13.571428571428571</v>
      </c>
      <c r="AC309" s="73">
        <f t="shared" si="42"/>
        <v>12.285714285714286</v>
      </c>
      <c r="AD309" s="73">
        <f t="shared" si="43"/>
        <v>3.5714285714285716</v>
      </c>
      <c r="AE309" s="73">
        <f t="shared" si="44"/>
        <v>16.214285714285715</v>
      </c>
      <c r="AF309" s="73">
        <f t="shared" si="45"/>
        <v>16.071428571428573</v>
      </c>
      <c r="AG309" s="73">
        <f t="shared" si="46"/>
        <v>1.2857142857142858</v>
      </c>
      <c r="AH309" s="73">
        <f t="shared" si="47"/>
        <v>2.2857142857142856</v>
      </c>
      <c r="AI309" s="73">
        <f t="shared" si="48"/>
        <v>11.214285714285714</v>
      </c>
      <c r="AJ309" s="73">
        <f t="shared" si="49"/>
        <v>7</v>
      </c>
    </row>
    <row r="310" spans="1:36">
      <c r="A310">
        <v>309</v>
      </c>
      <c r="B310" s="233" t="s">
        <v>1559</v>
      </c>
      <c r="C310" t="s">
        <v>1081</v>
      </c>
      <c r="D310">
        <v>18</v>
      </c>
      <c r="E310">
        <v>179</v>
      </c>
      <c r="F310">
        <v>58</v>
      </c>
      <c r="G310">
        <v>105</v>
      </c>
      <c r="H310">
        <v>284</v>
      </c>
      <c r="I310">
        <v>13</v>
      </c>
      <c r="J310">
        <v>8</v>
      </c>
      <c r="K310">
        <v>2</v>
      </c>
      <c r="L310">
        <v>47</v>
      </c>
      <c r="M310">
        <v>28</v>
      </c>
      <c r="N310">
        <v>68</v>
      </c>
      <c r="O310">
        <v>27</v>
      </c>
      <c r="P310">
        <v>47</v>
      </c>
      <c r="Q310">
        <v>8</v>
      </c>
      <c r="R310">
        <v>20</v>
      </c>
      <c r="T310">
        <v>92</v>
      </c>
      <c r="U310">
        <v>191</v>
      </c>
      <c r="V310">
        <v>2</v>
      </c>
      <c r="W310">
        <v>10</v>
      </c>
      <c r="X310">
        <v>26</v>
      </c>
      <c r="Y310">
        <v>13</v>
      </c>
      <c r="Z310">
        <v>10</v>
      </c>
      <c r="AA310">
        <f t="shared" si="40"/>
        <v>40</v>
      </c>
      <c r="AB310" s="73">
        <f t="shared" si="41"/>
        <v>13.555555555555555</v>
      </c>
      <c r="AC310" s="73">
        <f t="shared" si="42"/>
        <v>10.666666666666666</v>
      </c>
      <c r="AD310" s="73">
        <f t="shared" si="43"/>
        <v>10.833333333333334</v>
      </c>
      <c r="AE310" s="73">
        <f t="shared" si="44"/>
        <v>21.083333333333332</v>
      </c>
      <c r="AF310" s="73">
        <f t="shared" si="45"/>
        <v>21.027777777777779</v>
      </c>
      <c r="AG310" s="73">
        <f t="shared" si="46"/>
        <v>4.7777777777777777</v>
      </c>
      <c r="AH310" s="73">
        <f t="shared" si="47"/>
        <v>6.2222222222222223</v>
      </c>
      <c r="AI310" s="73">
        <f t="shared" si="48"/>
        <v>10.166666666666666</v>
      </c>
      <c r="AJ310" s="73">
        <f t="shared" si="49"/>
        <v>13.777777777777779</v>
      </c>
    </row>
    <row r="311" spans="1:36">
      <c r="A311">
        <v>310</v>
      </c>
      <c r="B311" s="233" t="s">
        <v>1560</v>
      </c>
      <c r="C311" t="s">
        <v>1081</v>
      </c>
      <c r="D311">
        <v>15</v>
      </c>
      <c r="E311">
        <v>106</v>
      </c>
      <c r="F311">
        <v>37</v>
      </c>
      <c r="G311">
        <v>137</v>
      </c>
      <c r="H311">
        <v>243</v>
      </c>
      <c r="I311">
        <v>2</v>
      </c>
      <c r="J311">
        <v>4</v>
      </c>
      <c r="K311">
        <v>1</v>
      </c>
      <c r="L311">
        <v>82</v>
      </c>
      <c r="M311">
        <v>14</v>
      </c>
      <c r="N311">
        <v>30</v>
      </c>
      <c r="O311">
        <v>40</v>
      </c>
      <c r="P311">
        <v>44</v>
      </c>
      <c r="Q311">
        <v>18</v>
      </c>
      <c r="R311">
        <v>20</v>
      </c>
      <c r="T311">
        <v>109</v>
      </c>
      <c r="U311">
        <v>139</v>
      </c>
      <c r="W311">
        <v>3</v>
      </c>
      <c r="X311">
        <v>15</v>
      </c>
      <c r="Y311">
        <v>1</v>
      </c>
      <c r="Z311">
        <v>4</v>
      </c>
      <c r="AA311">
        <f t="shared" si="40"/>
        <v>40</v>
      </c>
      <c r="AB311" s="73">
        <f t="shared" si="41"/>
        <v>13.533333333333333</v>
      </c>
      <c r="AC311" s="73">
        <f t="shared" si="42"/>
        <v>7.2</v>
      </c>
      <c r="AD311" s="73">
        <f t="shared" si="43"/>
        <v>24.666666666666668</v>
      </c>
      <c r="AE311" s="73">
        <f t="shared" si="44"/>
        <v>24.6</v>
      </c>
      <c r="AF311" s="73">
        <f t="shared" si="45"/>
        <v>24.566666666666666</v>
      </c>
      <c r="AG311" s="73">
        <f t="shared" si="46"/>
        <v>1.0666666666666667</v>
      </c>
      <c r="AH311" s="73">
        <f t="shared" si="47"/>
        <v>2.1333333333333333</v>
      </c>
      <c r="AI311" s="73">
        <f t="shared" si="48"/>
        <v>13.433333333333334</v>
      </c>
      <c r="AJ311" s="73">
        <f t="shared" si="49"/>
        <v>6.0666666666666664</v>
      </c>
    </row>
    <row r="312" spans="1:36">
      <c r="A312">
        <v>311</v>
      </c>
      <c r="B312" s="233" t="s">
        <v>1561</v>
      </c>
      <c r="C312" t="s">
        <v>1330</v>
      </c>
      <c r="D312">
        <v>17</v>
      </c>
      <c r="E312">
        <v>128</v>
      </c>
      <c r="F312">
        <v>69</v>
      </c>
      <c r="G312">
        <v>124</v>
      </c>
      <c r="H312">
        <v>252</v>
      </c>
      <c r="I312">
        <v>6</v>
      </c>
      <c r="J312">
        <v>13</v>
      </c>
      <c r="L312">
        <v>73</v>
      </c>
      <c r="M312">
        <v>15</v>
      </c>
      <c r="N312">
        <v>48</v>
      </c>
      <c r="O312">
        <v>5</v>
      </c>
      <c r="P312">
        <v>32</v>
      </c>
      <c r="Q312">
        <v>8</v>
      </c>
      <c r="R312">
        <v>11</v>
      </c>
      <c r="T312">
        <v>66</v>
      </c>
      <c r="U312">
        <v>185</v>
      </c>
      <c r="V312">
        <v>6</v>
      </c>
      <c r="W312">
        <v>13</v>
      </c>
      <c r="X312">
        <v>16</v>
      </c>
      <c r="Y312">
        <v>7</v>
      </c>
      <c r="Z312">
        <v>7</v>
      </c>
      <c r="AA312">
        <f t="shared" si="40"/>
        <v>22</v>
      </c>
      <c r="AB312" s="73">
        <f t="shared" si="41"/>
        <v>13.529411764705882</v>
      </c>
      <c r="AC312" s="73">
        <f t="shared" si="42"/>
        <v>14.941176470588236</v>
      </c>
      <c r="AD312" s="73">
        <f t="shared" si="43"/>
        <v>20.176470588235293</v>
      </c>
      <c r="AE312" s="73">
        <f t="shared" si="44"/>
        <v>26.411764705882351</v>
      </c>
      <c r="AF312" s="73">
        <f t="shared" si="45"/>
        <v>26.411764705882351</v>
      </c>
      <c r="AG312" s="73">
        <f t="shared" si="46"/>
        <v>2.8823529411764706</v>
      </c>
      <c r="AH312" s="73">
        <f t="shared" si="47"/>
        <v>4.1764705882352944</v>
      </c>
      <c r="AI312" s="73">
        <f t="shared" si="48"/>
        <v>7</v>
      </c>
      <c r="AJ312" s="73">
        <f t="shared" si="49"/>
        <v>11.941176470588236</v>
      </c>
    </row>
    <row r="313" spans="1:36">
      <c r="A313">
        <v>312</v>
      </c>
      <c r="B313" s="233" t="s">
        <v>1562</v>
      </c>
      <c r="C313" t="s">
        <v>1333</v>
      </c>
      <c r="D313">
        <v>19</v>
      </c>
      <c r="E313">
        <v>140</v>
      </c>
      <c r="F313">
        <v>61</v>
      </c>
      <c r="G313">
        <v>139</v>
      </c>
      <c r="H313">
        <v>279</v>
      </c>
      <c r="I313">
        <v>18</v>
      </c>
      <c r="J313">
        <v>13</v>
      </c>
      <c r="L313">
        <v>36</v>
      </c>
      <c r="M313">
        <v>12</v>
      </c>
      <c r="N313">
        <v>32</v>
      </c>
      <c r="O313">
        <v>14</v>
      </c>
      <c r="P313">
        <v>29</v>
      </c>
      <c r="Q313">
        <v>9</v>
      </c>
      <c r="R313">
        <v>11</v>
      </c>
      <c r="T313">
        <v>78</v>
      </c>
      <c r="U313">
        <v>206</v>
      </c>
      <c r="V313">
        <v>2</v>
      </c>
      <c r="W313">
        <v>17</v>
      </c>
      <c r="X313">
        <v>9</v>
      </c>
      <c r="Y313">
        <v>6</v>
      </c>
      <c r="Z313">
        <v>7</v>
      </c>
      <c r="AA313">
        <f t="shared" si="40"/>
        <v>22</v>
      </c>
      <c r="AB313" s="73">
        <f t="shared" si="41"/>
        <v>13.526315789473685</v>
      </c>
      <c r="AC313" s="73">
        <f t="shared" si="42"/>
        <v>11.684210526315789</v>
      </c>
      <c r="AD313" s="73">
        <f t="shared" si="43"/>
        <v>8.3157894736842106</v>
      </c>
      <c r="AE313" s="73">
        <f t="shared" si="44"/>
        <v>20.526315789473685</v>
      </c>
      <c r="AF313" s="73">
        <f t="shared" si="45"/>
        <v>20.526315789473685</v>
      </c>
      <c r="AG313" s="73">
        <f t="shared" si="46"/>
        <v>6.3684210526315788</v>
      </c>
      <c r="AH313" s="73">
        <f t="shared" si="47"/>
        <v>2.4210526315789473</v>
      </c>
      <c r="AI313" s="73">
        <f t="shared" si="48"/>
        <v>8.3947368421052637</v>
      </c>
      <c r="AJ313" s="73">
        <f t="shared" si="49"/>
        <v>9</v>
      </c>
    </row>
    <row r="314" spans="1:36">
      <c r="A314">
        <v>313</v>
      </c>
      <c r="B314" s="233" t="s">
        <v>1563</v>
      </c>
      <c r="C314" t="s">
        <v>1326</v>
      </c>
      <c r="D314">
        <v>4</v>
      </c>
      <c r="E314">
        <v>17</v>
      </c>
      <c r="F314">
        <v>11</v>
      </c>
      <c r="G314">
        <v>43</v>
      </c>
      <c r="H314">
        <v>60</v>
      </c>
      <c r="I314">
        <v>1</v>
      </c>
      <c r="K314">
        <v>1</v>
      </c>
      <c r="L314">
        <v>27</v>
      </c>
      <c r="M314">
        <v>3</v>
      </c>
      <c r="N314">
        <v>2</v>
      </c>
      <c r="O314">
        <v>8</v>
      </c>
      <c r="P314">
        <v>5</v>
      </c>
      <c r="Q314">
        <v>4</v>
      </c>
      <c r="R314">
        <v>3</v>
      </c>
      <c r="T314">
        <v>23</v>
      </c>
      <c r="U314">
        <v>39</v>
      </c>
      <c r="W314">
        <v>1</v>
      </c>
      <c r="X314">
        <v>4</v>
      </c>
      <c r="Z314">
        <v>1</v>
      </c>
      <c r="AA314">
        <f t="shared" si="40"/>
        <v>6</v>
      </c>
      <c r="AB314" s="73">
        <f t="shared" si="41"/>
        <v>13.5</v>
      </c>
      <c r="AC314" s="73">
        <f t="shared" si="42"/>
        <v>9.5</v>
      </c>
      <c r="AD314" s="73">
        <f t="shared" si="43"/>
        <v>32.25</v>
      </c>
      <c r="AE314" s="73">
        <f t="shared" si="44"/>
        <v>29.25</v>
      </c>
      <c r="AF314" s="73">
        <f t="shared" si="45"/>
        <v>29.125</v>
      </c>
      <c r="AG314" s="73">
        <f t="shared" si="46"/>
        <v>1.5</v>
      </c>
      <c r="AH314" s="73">
        <f t="shared" si="47"/>
        <v>1.25</v>
      </c>
      <c r="AI314" s="73">
        <f t="shared" si="48"/>
        <v>12</v>
      </c>
      <c r="AJ314" s="73">
        <f t="shared" si="49"/>
        <v>3.25</v>
      </c>
    </row>
    <row r="315" spans="1:36">
      <c r="A315">
        <v>314</v>
      </c>
      <c r="B315" s="233" t="s">
        <v>1564</v>
      </c>
      <c r="C315" t="s">
        <v>1095</v>
      </c>
      <c r="D315">
        <v>6</v>
      </c>
      <c r="E315">
        <v>39</v>
      </c>
      <c r="F315">
        <v>18</v>
      </c>
      <c r="G315">
        <v>54</v>
      </c>
      <c r="H315">
        <v>93</v>
      </c>
      <c r="J315">
        <v>1</v>
      </c>
      <c r="L315">
        <v>10</v>
      </c>
      <c r="M315">
        <v>7</v>
      </c>
      <c r="N315">
        <v>17</v>
      </c>
      <c r="O315">
        <v>1</v>
      </c>
      <c r="P315">
        <v>12</v>
      </c>
      <c r="R315">
        <v>6</v>
      </c>
      <c r="T315">
        <v>29</v>
      </c>
      <c r="U315">
        <v>68</v>
      </c>
      <c r="X315">
        <v>12</v>
      </c>
      <c r="Z315">
        <v>4</v>
      </c>
      <c r="AA315">
        <f t="shared" si="40"/>
        <v>12</v>
      </c>
      <c r="AB315" s="73">
        <f t="shared" si="41"/>
        <v>13.5</v>
      </c>
      <c r="AC315" s="73">
        <f t="shared" si="42"/>
        <v>10</v>
      </c>
      <c r="AD315" s="73">
        <f t="shared" si="43"/>
        <v>6.333333333333333</v>
      </c>
      <c r="AE315" s="73">
        <f t="shared" si="44"/>
        <v>16</v>
      </c>
      <c r="AF315" s="73">
        <f t="shared" si="45"/>
        <v>16</v>
      </c>
      <c r="AG315" s="73">
        <f t="shared" si="46"/>
        <v>0.16666666666666666</v>
      </c>
      <c r="AH315" s="73">
        <f t="shared" si="47"/>
        <v>4.333333333333333</v>
      </c>
      <c r="AI315" s="73">
        <f t="shared" si="48"/>
        <v>6.25</v>
      </c>
      <c r="AJ315" s="73">
        <f t="shared" si="49"/>
        <v>9.5</v>
      </c>
    </row>
    <row r="316" spans="1:36">
      <c r="A316">
        <v>315</v>
      </c>
      <c r="B316" s="233" t="s">
        <v>1565</v>
      </c>
      <c r="C316" t="s">
        <v>1328</v>
      </c>
      <c r="D316">
        <v>10</v>
      </c>
      <c r="E316">
        <v>80</v>
      </c>
      <c r="F316">
        <v>47</v>
      </c>
      <c r="G316">
        <v>67</v>
      </c>
      <c r="H316">
        <v>147</v>
      </c>
      <c r="L316">
        <v>24</v>
      </c>
      <c r="M316">
        <v>25</v>
      </c>
      <c r="N316">
        <v>10</v>
      </c>
      <c r="O316">
        <v>4</v>
      </c>
      <c r="P316">
        <v>19</v>
      </c>
      <c r="Q316">
        <v>6</v>
      </c>
      <c r="R316">
        <v>6</v>
      </c>
      <c r="T316">
        <v>62</v>
      </c>
      <c r="U316">
        <v>84</v>
      </c>
      <c r="V316">
        <v>11</v>
      </c>
      <c r="X316">
        <v>42</v>
      </c>
      <c r="Y316">
        <v>4</v>
      </c>
      <c r="Z316">
        <v>1</v>
      </c>
      <c r="AA316">
        <f t="shared" si="40"/>
        <v>12</v>
      </c>
      <c r="AB316" s="73">
        <f t="shared" si="41"/>
        <v>13.5</v>
      </c>
      <c r="AC316" s="73">
        <f t="shared" si="42"/>
        <v>17.600000000000001</v>
      </c>
      <c r="AD316" s="73">
        <f t="shared" si="43"/>
        <v>10.8</v>
      </c>
      <c r="AE316" s="73">
        <f t="shared" si="44"/>
        <v>21.55</v>
      </c>
      <c r="AF316" s="73">
        <f t="shared" si="45"/>
        <v>21.55</v>
      </c>
      <c r="AG316" s="73">
        <f t="shared" si="46"/>
        <v>0</v>
      </c>
      <c r="AH316" s="73">
        <f t="shared" si="47"/>
        <v>7.3</v>
      </c>
      <c r="AI316" s="73">
        <f t="shared" si="48"/>
        <v>7.35</v>
      </c>
      <c r="AJ316" s="73">
        <f t="shared" si="49"/>
        <v>6.5</v>
      </c>
    </row>
    <row r="317" spans="1:36">
      <c r="A317">
        <v>316</v>
      </c>
      <c r="B317" s="233" t="s">
        <v>1566</v>
      </c>
      <c r="C317" t="s">
        <v>1329</v>
      </c>
      <c r="D317">
        <v>21</v>
      </c>
      <c r="E317">
        <v>186</v>
      </c>
      <c r="F317">
        <v>89</v>
      </c>
      <c r="G317">
        <v>127</v>
      </c>
      <c r="H317">
        <v>313</v>
      </c>
      <c r="I317">
        <v>8</v>
      </c>
      <c r="J317">
        <v>9</v>
      </c>
      <c r="L317">
        <v>67</v>
      </c>
      <c r="M317">
        <v>32</v>
      </c>
      <c r="N317">
        <v>41</v>
      </c>
      <c r="O317">
        <v>14</v>
      </c>
      <c r="P317">
        <v>33</v>
      </c>
      <c r="Q317">
        <v>16</v>
      </c>
      <c r="R317">
        <v>15</v>
      </c>
      <c r="T317">
        <v>108</v>
      </c>
      <c r="U317">
        <v>206</v>
      </c>
      <c r="V317">
        <v>4</v>
      </c>
      <c r="W317">
        <v>5</v>
      </c>
      <c r="X317">
        <v>43</v>
      </c>
      <c r="Y317">
        <v>23</v>
      </c>
      <c r="Z317">
        <v>11</v>
      </c>
      <c r="AA317">
        <f t="shared" si="40"/>
        <v>30</v>
      </c>
      <c r="AB317" s="73">
        <f t="shared" si="41"/>
        <v>13.476190476190476</v>
      </c>
      <c r="AC317" s="73">
        <f t="shared" si="42"/>
        <v>15.523809523809524</v>
      </c>
      <c r="AD317" s="73">
        <f t="shared" si="43"/>
        <v>14.523809523809524</v>
      </c>
      <c r="AE317" s="73">
        <f t="shared" si="44"/>
        <v>23.833333333333332</v>
      </c>
      <c r="AF317" s="73">
        <f t="shared" si="45"/>
        <v>23.833333333333332</v>
      </c>
      <c r="AG317" s="73">
        <f t="shared" si="46"/>
        <v>2.7142857142857144</v>
      </c>
      <c r="AH317" s="73">
        <f t="shared" si="47"/>
        <v>5.0952380952380949</v>
      </c>
      <c r="AI317" s="73">
        <f t="shared" si="48"/>
        <v>8.0238095238095237</v>
      </c>
      <c r="AJ317" s="73">
        <f t="shared" si="49"/>
        <v>9.4285714285714288</v>
      </c>
    </row>
    <row r="318" spans="1:36">
      <c r="A318">
        <v>317</v>
      </c>
      <c r="B318" s="233" t="s">
        <v>1272</v>
      </c>
      <c r="C318" t="s">
        <v>1331</v>
      </c>
      <c r="D318">
        <v>18</v>
      </c>
      <c r="E318">
        <v>179</v>
      </c>
      <c r="F318">
        <v>120</v>
      </c>
      <c r="G318">
        <v>87</v>
      </c>
      <c r="H318">
        <v>266</v>
      </c>
      <c r="I318">
        <v>4</v>
      </c>
      <c r="J318">
        <v>2</v>
      </c>
      <c r="L318">
        <v>43</v>
      </c>
      <c r="M318">
        <v>44</v>
      </c>
      <c r="N318">
        <v>33</v>
      </c>
      <c r="O318">
        <v>1</v>
      </c>
      <c r="P318">
        <v>32</v>
      </c>
      <c r="Q318">
        <v>9</v>
      </c>
      <c r="R318">
        <v>12</v>
      </c>
      <c r="T318">
        <v>92</v>
      </c>
      <c r="U318">
        <v>171</v>
      </c>
      <c r="V318">
        <v>26</v>
      </c>
      <c r="W318">
        <v>3</v>
      </c>
      <c r="X318">
        <v>98</v>
      </c>
      <c r="Y318">
        <v>10</v>
      </c>
      <c r="Z318">
        <v>4</v>
      </c>
      <c r="AA318">
        <f t="shared" si="40"/>
        <v>24</v>
      </c>
      <c r="AB318" s="73">
        <f t="shared" si="41"/>
        <v>13.444444444444445</v>
      </c>
      <c r="AC318" s="73">
        <f t="shared" si="42"/>
        <v>25.333333333333332</v>
      </c>
      <c r="AD318" s="73">
        <f t="shared" si="43"/>
        <v>10.611111111111111</v>
      </c>
      <c r="AE318" s="73">
        <f t="shared" si="44"/>
        <v>26.083333333333332</v>
      </c>
      <c r="AF318" s="73">
        <f t="shared" si="45"/>
        <v>26.083333333333332</v>
      </c>
      <c r="AG318" s="73">
        <f t="shared" si="46"/>
        <v>1.4444444444444444</v>
      </c>
      <c r="AH318" s="73">
        <f t="shared" si="47"/>
        <v>7.833333333333333</v>
      </c>
      <c r="AI318" s="73">
        <f t="shared" si="48"/>
        <v>6.2222222222222223</v>
      </c>
      <c r="AJ318" s="73">
        <f t="shared" si="49"/>
        <v>11.277777777777779</v>
      </c>
    </row>
    <row r="319" spans="1:36">
      <c r="A319">
        <v>318</v>
      </c>
      <c r="B319" s="233" t="s">
        <v>1567</v>
      </c>
      <c r="C319" t="s">
        <v>1326</v>
      </c>
      <c r="D319">
        <v>22</v>
      </c>
      <c r="E319">
        <v>142</v>
      </c>
      <c r="F319">
        <v>109</v>
      </c>
      <c r="G319">
        <v>183</v>
      </c>
      <c r="H319">
        <v>325</v>
      </c>
      <c r="I319">
        <v>18</v>
      </c>
      <c r="J319">
        <v>17</v>
      </c>
      <c r="K319">
        <v>4</v>
      </c>
      <c r="L319">
        <v>119</v>
      </c>
      <c r="M319">
        <v>9</v>
      </c>
      <c r="N319">
        <v>27</v>
      </c>
      <c r="O319">
        <v>4</v>
      </c>
      <c r="P319">
        <v>32</v>
      </c>
      <c r="Q319">
        <v>20</v>
      </c>
      <c r="R319">
        <v>15</v>
      </c>
      <c r="T319">
        <v>117</v>
      </c>
      <c r="U319">
        <v>212</v>
      </c>
      <c r="V319">
        <v>16</v>
      </c>
      <c r="W319">
        <v>27</v>
      </c>
      <c r="X319">
        <v>27</v>
      </c>
      <c r="Y319">
        <v>8</v>
      </c>
      <c r="Z319">
        <v>14</v>
      </c>
      <c r="AA319">
        <f t="shared" si="40"/>
        <v>30</v>
      </c>
      <c r="AB319" s="73">
        <f t="shared" si="41"/>
        <v>13.409090909090908</v>
      </c>
      <c r="AC319" s="73">
        <f t="shared" si="42"/>
        <v>18.454545454545453</v>
      </c>
      <c r="AD319" s="73">
        <f t="shared" si="43"/>
        <v>25.681818181818183</v>
      </c>
      <c r="AE319" s="73">
        <f t="shared" si="44"/>
        <v>32.386363636363633</v>
      </c>
      <c r="AF319" s="73">
        <f t="shared" si="45"/>
        <v>32.295454545454547</v>
      </c>
      <c r="AG319" s="73">
        <f t="shared" si="46"/>
        <v>5.6818181818181817</v>
      </c>
      <c r="AH319" s="73">
        <f t="shared" si="47"/>
        <v>1.0909090909090908</v>
      </c>
      <c r="AI319" s="73">
        <f t="shared" si="48"/>
        <v>6.5681818181818183</v>
      </c>
      <c r="AJ319" s="73">
        <f t="shared" si="49"/>
        <v>8.9090909090909083</v>
      </c>
    </row>
    <row r="320" spans="1:36">
      <c r="A320">
        <v>319</v>
      </c>
      <c r="B320" s="233" t="s">
        <v>1568</v>
      </c>
      <c r="C320" t="s">
        <v>1335</v>
      </c>
      <c r="D320">
        <v>15</v>
      </c>
      <c r="E320">
        <v>122</v>
      </c>
      <c r="F320">
        <v>48</v>
      </c>
      <c r="G320">
        <v>99</v>
      </c>
      <c r="H320">
        <v>221</v>
      </c>
      <c r="I320">
        <v>7</v>
      </c>
      <c r="J320">
        <v>10</v>
      </c>
      <c r="L320">
        <v>54</v>
      </c>
      <c r="M320">
        <v>13</v>
      </c>
      <c r="N320">
        <v>43</v>
      </c>
      <c r="O320">
        <v>21</v>
      </c>
      <c r="P320">
        <v>29</v>
      </c>
      <c r="Q320">
        <v>6</v>
      </c>
      <c r="R320">
        <v>10</v>
      </c>
      <c r="T320">
        <v>72</v>
      </c>
      <c r="U320">
        <v>141</v>
      </c>
      <c r="V320">
        <v>1</v>
      </c>
      <c r="W320">
        <v>9</v>
      </c>
      <c r="X320">
        <v>10</v>
      </c>
      <c r="Y320">
        <v>3</v>
      </c>
      <c r="Z320">
        <v>9</v>
      </c>
      <c r="AA320">
        <f t="shared" si="40"/>
        <v>20</v>
      </c>
      <c r="AB320" s="73">
        <f t="shared" si="41"/>
        <v>13.4</v>
      </c>
      <c r="AC320" s="73">
        <f t="shared" si="42"/>
        <v>11.466666666666667</v>
      </c>
      <c r="AD320" s="73">
        <f t="shared" si="43"/>
        <v>16.666666666666668</v>
      </c>
      <c r="AE320" s="73">
        <f t="shared" si="44"/>
        <v>23.166666666666668</v>
      </c>
      <c r="AF320" s="73">
        <f t="shared" si="45"/>
        <v>23.166666666666668</v>
      </c>
      <c r="AG320" s="73">
        <f t="shared" si="46"/>
        <v>3.4666666666666668</v>
      </c>
      <c r="AH320" s="73">
        <f t="shared" si="47"/>
        <v>4.1333333333333337</v>
      </c>
      <c r="AI320" s="73">
        <f t="shared" si="48"/>
        <v>10.233333333333333</v>
      </c>
      <c r="AJ320" s="73">
        <f t="shared" si="49"/>
        <v>11.4</v>
      </c>
    </row>
    <row r="321" spans="1:36">
      <c r="A321">
        <v>320</v>
      </c>
      <c r="B321" s="233" t="s">
        <v>1569</v>
      </c>
      <c r="C321" t="s">
        <v>1330</v>
      </c>
      <c r="D321">
        <v>20</v>
      </c>
      <c r="E321">
        <v>215</v>
      </c>
      <c r="F321">
        <v>89</v>
      </c>
      <c r="G321">
        <v>95</v>
      </c>
      <c r="H321">
        <v>310</v>
      </c>
      <c r="I321">
        <v>4</v>
      </c>
      <c r="J321">
        <v>7</v>
      </c>
      <c r="L321">
        <v>71</v>
      </c>
      <c r="M321">
        <v>57</v>
      </c>
      <c r="N321">
        <v>42</v>
      </c>
      <c r="O321">
        <v>6</v>
      </c>
      <c r="P321">
        <v>47</v>
      </c>
      <c r="Q321">
        <v>13</v>
      </c>
      <c r="R321">
        <v>22</v>
      </c>
      <c r="T321">
        <v>90</v>
      </c>
      <c r="U321">
        <v>227</v>
      </c>
      <c r="V321">
        <v>1</v>
      </c>
      <c r="W321">
        <v>4</v>
      </c>
      <c r="X321">
        <v>56</v>
      </c>
      <c r="Y321">
        <v>4</v>
      </c>
      <c r="Z321">
        <v>3</v>
      </c>
      <c r="AA321">
        <f t="shared" si="40"/>
        <v>44</v>
      </c>
      <c r="AB321" s="73">
        <f t="shared" si="41"/>
        <v>13.3</v>
      </c>
      <c r="AC321" s="73">
        <f t="shared" si="42"/>
        <v>15.6</v>
      </c>
      <c r="AD321" s="73">
        <f t="shared" si="43"/>
        <v>15.55</v>
      </c>
      <c r="AE321" s="73">
        <f t="shared" si="44"/>
        <v>24.1</v>
      </c>
      <c r="AF321" s="73">
        <f t="shared" si="45"/>
        <v>24.1</v>
      </c>
      <c r="AG321" s="73">
        <f t="shared" si="46"/>
        <v>1.55</v>
      </c>
      <c r="AH321" s="73">
        <f t="shared" si="47"/>
        <v>8.4499999999999993</v>
      </c>
      <c r="AI321" s="73">
        <f t="shared" si="48"/>
        <v>6.45</v>
      </c>
      <c r="AJ321" s="73">
        <f t="shared" si="49"/>
        <v>8.9499999999999993</v>
      </c>
    </row>
    <row r="322" spans="1:36">
      <c r="A322">
        <v>321</v>
      </c>
      <c r="B322" s="233" t="s">
        <v>1570</v>
      </c>
      <c r="C322" t="s">
        <v>1329</v>
      </c>
      <c r="D322">
        <v>21</v>
      </c>
      <c r="E322">
        <v>198</v>
      </c>
      <c r="F322">
        <v>130</v>
      </c>
      <c r="G322">
        <v>103</v>
      </c>
      <c r="H322">
        <v>301</v>
      </c>
      <c r="I322">
        <v>20</v>
      </c>
      <c r="J322">
        <v>17</v>
      </c>
      <c r="K322">
        <v>1</v>
      </c>
      <c r="L322">
        <v>37</v>
      </c>
      <c r="M322">
        <v>23</v>
      </c>
      <c r="N322">
        <v>42</v>
      </c>
      <c r="O322">
        <v>5</v>
      </c>
      <c r="P322">
        <v>30</v>
      </c>
      <c r="Q322">
        <v>18</v>
      </c>
      <c r="R322">
        <v>11</v>
      </c>
      <c r="T322">
        <v>107</v>
      </c>
      <c r="U322">
        <v>190</v>
      </c>
      <c r="V322">
        <v>22</v>
      </c>
      <c r="W322">
        <v>20</v>
      </c>
      <c r="X322">
        <v>28</v>
      </c>
      <c r="Z322">
        <v>1</v>
      </c>
      <c r="AA322">
        <f t="shared" ref="AA322:AA385" si="50">R322*2</f>
        <v>22</v>
      </c>
      <c r="AB322" s="73">
        <f t="shared" ref="AB322:AB385" si="51">(H322-AA322)/D322</f>
        <v>13.285714285714286</v>
      </c>
      <c r="AC322" s="73">
        <f t="shared" ref="AC322:AC385" si="52">(F322*4-AA322)/D322</f>
        <v>23.714285714285715</v>
      </c>
      <c r="AD322" s="73">
        <f t="shared" ref="AD322:AD385" si="53">(L322*5-AA322)/D322</f>
        <v>7.7619047619047619</v>
      </c>
      <c r="AE322" s="73">
        <f t="shared" ref="AE322:AE385" si="54">((H322+4*F322+5*L322+6*I322+J322+K322)/2-AA322)/D322</f>
        <v>26.19047619047619</v>
      </c>
      <c r="AF322" s="73">
        <f t="shared" ref="AF322:AF385" si="55">((H322+4*F322+5*L322+6*I322+J322)/2-AA322)/D322</f>
        <v>26.166666666666668</v>
      </c>
      <c r="AG322" s="73">
        <f t="shared" ref="AG322:AG385" si="56">(I322*6+J322)/D322</f>
        <v>6.5238095238095237</v>
      </c>
      <c r="AH322" s="73">
        <f t="shared" ref="AH322:AH385" si="57">(3*M322+N322-AA322)/D322</f>
        <v>4.2380952380952381</v>
      </c>
      <c r="AI322" s="73">
        <f t="shared" ref="AI322:AI385" si="58">(H322/2+O322*3-AA322)/D322</f>
        <v>6.833333333333333</v>
      </c>
      <c r="AJ322" s="73">
        <f t="shared" ref="AJ322:AJ385" si="59">(3*N322+2*I322+F322-AA322)/D322</f>
        <v>13.047619047619047</v>
      </c>
    </row>
    <row r="323" spans="1:36">
      <c r="A323">
        <v>322</v>
      </c>
      <c r="B323" s="233" t="s">
        <v>1571</v>
      </c>
      <c r="C323" t="s">
        <v>1337</v>
      </c>
      <c r="D323">
        <v>15</v>
      </c>
      <c r="E323">
        <v>120</v>
      </c>
      <c r="F323">
        <v>70</v>
      </c>
      <c r="G323">
        <v>95</v>
      </c>
      <c r="H323">
        <v>215</v>
      </c>
      <c r="I323">
        <v>2</v>
      </c>
      <c r="J323">
        <v>1</v>
      </c>
      <c r="L323">
        <v>20</v>
      </c>
      <c r="M323">
        <v>31</v>
      </c>
      <c r="N323">
        <v>21</v>
      </c>
      <c r="O323">
        <v>8</v>
      </c>
      <c r="P323">
        <v>22</v>
      </c>
      <c r="Q323">
        <v>8</v>
      </c>
      <c r="R323">
        <v>8</v>
      </c>
      <c r="T323">
        <v>42</v>
      </c>
      <c r="U323">
        <v>170</v>
      </c>
      <c r="V323">
        <v>6</v>
      </c>
      <c r="W323">
        <v>4</v>
      </c>
      <c r="X323">
        <v>24</v>
      </c>
      <c r="Y323">
        <v>14</v>
      </c>
      <c r="Z323">
        <v>3</v>
      </c>
      <c r="AA323">
        <f t="shared" si="50"/>
        <v>16</v>
      </c>
      <c r="AB323" s="73">
        <f t="shared" si="51"/>
        <v>13.266666666666667</v>
      </c>
      <c r="AC323" s="73">
        <f t="shared" si="52"/>
        <v>17.600000000000001</v>
      </c>
      <c r="AD323" s="73">
        <f t="shared" si="53"/>
        <v>5.6</v>
      </c>
      <c r="AE323" s="73">
        <f t="shared" si="54"/>
        <v>19.2</v>
      </c>
      <c r="AF323" s="73">
        <f t="shared" si="55"/>
        <v>19.2</v>
      </c>
      <c r="AG323" s="73">
        <f t="shared" si="56"/>
        <v>0.8666666666666667</v>
      </c>
      <c r="AH323" s="73">
        <f t="shared" si="57"/>
        <v>6.5333333333333332</v>
      </c>
      <c r="AI323" s="73">
        <f t="shared" si="58"/>
        <v>7.7</v>
      </c>
      <c r="AJ323" s="73">
        <f t="shared" si="59"/>
        <v>8.0666666666666664</v>
      </c>
    </row>
    <row r="324" spans="1:36">
      <c r="A324">
        <v>323</v>
      </c>
      <c r="B324" s="233" t="s">
        <v>1572</v>
      </c>
      <c r="C324" t="s">
        <v>1089</v>
      </c>
      <c r="D324">
        <v>17</v>
      </c>
      <c r="E324">
        <v>145</v>
      </c>
      <c r="F324">
        <v>44</v>
      </c>
      <c r="G324">
        <v>118</v>
      </c>
      <c r="H324">
        <v>263</v>
      </c>
      <c r="I324">
        <v>13</v>
      </c>
      <c r="J324">
        <v>3</v>
      </c>
      <c r="L324">
        <v>81</v>
      </c>
      <c r="M324">
        <v>14</v>
      </c>
      <c r="N324">
        <v>34</v>
      </c>
      <c r="O324">
        <v>47</v>
      </c>
      <c r="P324">
        <v>32</v>
      </c>
      <c r="Q324">
        <v>14</v>
      </c>
      <c r="R324">
        <v>19</v>
      </c>
      <c r="T324">
        <v>113</v>
      </c>
      <c r="U324">
        <v>153</v>
      </c>
      <c r="V324">
        <v>2</v>
      </c>
      <c r="W324">
        <v>7</v>
      </c>
      <c r="X324">
        <v>13</v>
      </c>
      <c r="Z324">
        <v>6</v>
      </c>
      <c r="AA324">
        <f t="shared" si="50"/>
        <v>38</v>
      </c>
      <c r="AB324" s="73">
        <f t="shared" si="51"/>
        <v>13.235294117647058</v>
      </c>
      <c r="AC324" s="73">
        <f t="shared" si="52"/>
        <v>8.117647058823529</v>
      </c>
      <c r="AD324" s="73">
        <f t="shared" si="53"/>
        <v>21.588235294117649</v>
      </c>
      <c r="AE324" s="73">
        <f t="shared" si="54"/>
        <v>24.970588235294116</v>
      </c>
      <c r="AF324" s="73">
        <f t="shared" si="55"/>
        <v>24.970588235294116</v>
      </c>
      <c r="AG324" s="73">
        <f t="shared" si="56"/>
        <v>4.7647058823529411</v>
      </c>
      <c r="AH324" s="73">
        <f t="shared" si="57"/>
        <v>2.2352941176470589</v>
      </c>
      <c r="AI324" s="73">
        <f t="shared" si="58"/>
        <v>13.794117647058824</v>
      </c>
      <c r="AJ324" s="73">
        <f t="shared" si="59"/>
        <v>7.882352941176471</v>
      </c>
    </row>
    <row r="325" spans="1:36">
      <c r="A325">
        <v>324</v>
      </c>
      <c r="B325" s="233" t="s">
        <v>1573</v>
      </c>
      <c r="C325" t="s">
        <v>1340</v>
      </c>
      <c r="D325">
        <v>13</v>
      </c>
      <c r="E325">
        <v>99</v>
      </c>
      <c r="F325">
        <v>67</v>
      </c>
      <c r="G325">
        <v>81</v>
      </c>
      <c r="H325">
        <v>180</v>
      </c>
      <c r="I325">
        <v>17</v>
      </c>
      <c r="J325">
        <v>8</v>
      </c>
      <c r="K325">
        <v>6</v>
      </c>
      <c r="L325">
        <v>17</v>
      </c>
      <c r="M325">
        <v>9</v>
      </c>
      <c r="N325">
        <v>35</v>
      </c>
      <c r="O325">
        <v>10</v>
      </c>
      <c r="P325">
        <v>19</v>
      </c>
      <c r="Q325">
        <v>7</v>
      </c>
      <c r="R325">
        <v>4</v>
      </c>
      <c r="T325">
        <v>49</v>
      </c>
      <c r="U325">
        <v>125</v>
      </c>
      <c r="V325">
        <v>3</v>
      </c>
      <c r="W325">
        <v>19</v>
      </c>
      <c r="X325">
        <v>14</v>
      </c>
      <c r="Y325">
        <v>2</v>
      </c>
      <c r="Z325">
        <v>4</v>
      </c>
      <c r="AA325">
        <f t="shared" si="50"/>
        <v>8</v>
      </c>
      <c r="AB325" s="73">
        <f t="shared" si="51"/>
        <v>13.23076923076923</v>
      </c>
      <c r="AC325" s="73">
        <f t="shared" si="52"/>
        <v>20</v>
      </c>
      <c r="AD325" s="73">
        <f t="shared" si="53"/>
        <v>5.9230769230769234</v>
      </c>
      <c r="AE325" s="73">
        <f t="shared" si="54"/>
        <v>24.346153846153847</v>
      </c>
      <c r="AF325" s="73">
        <f t="shared" si="55"/>
        <v>24.115384615384617</v>
      </c>
      <c r="AG325" s="73">
        <f t="shared" si="56"/>
        <v>8.4615384615384617</v>
      </c>
      <c r="AH325" s="73">
        <f t="shared" si="57"/>
        <v>4.1538461538461542</v>
      </c>
      <c r="AI325" s="73">
        <f t="shared" si="58"/>
        <v>8.615384615384615</v>
      </c>
      <c r="AJ325" s="73">
        <f t="shared" si="59"/>
        <v>15.23076923076923</v>
      </c>
    </row>
    <row r="326" spans="1:36">
      <c r="A326">
        <v>325</v>
      </c>
      <c r="B326" s="233" t="s">
        <v>1574</v>
      </c>
      <c r="C326" t="s">
        <v>1078</v>
      </c>
      <c r="D326">
        <v>15</v>
      </c>
      <c r="E326">
        <v>158</v>
      </c>
      <c r="F326">
        <v>54</v>
      </c>
      <c r="G326">
        <v>50</v>
      </c>
      <c r="H326">
        <v>208</v>
      </c>
      <c r="I326">
        <v>4</v>
      </c>
      <c r="J326">
        <v>1</v>
      </c>
      <c r="L326">
        <v>36</v>
      </c>
      <c r="M326">
        <v>39</v>
      </c>
      <c r="N326">
        <v>33</v>
      </c>
      <c r="O326">
        <v>6</v>
      </c>
      <c r="P326">
        <v>33</v>
      </c>
      <c r="Q326">
        <v>9</v>
      </c>
      <c r="R326">
        <v>5</v>
      </c>
      <c r="T326">
        <v>85</v>
      </c>
      <c r="U326">
        <v>128</v>
      </c>
      <c r="V326">
        <v>8</v>
      </c>
      <c r="W326">
        <v>2</v>
      </c>
      <c r="X326">
        <v>54</v>
      </c>
      <c r="Z326">
        <v>2</v>
      </c>
      <c r="AA326">
        <f t="shared" si="50"/>
        <v>10</v>
      </c>
      <c r="AB326" s="73">
        <f t="shared" si="51"/>
        <v>13.2</v>
      </c>
      <c r="AC326" s="73">
        <f t="shared" si="52"/>
        <v>13.733333333333333</v>
      </c>
      <c r="AD326" s="73">
        <f t="shared" si="53"/>
        <v>11.333333333333334</v>
      </c>
      <c r="AE326" s="73">
        <f t="shared" si="54"/>
        <v>20.3</v>
      </c>
      <c r="AF326" s="73">
        <f t="shared" si="55"/>
        <v>20.3</v>
      </c>
      <c r="AG326" s="73">
        <f t="shared" si="56"/>
        <v>1.6666666666666667</v>
      </c>
      <c r="AH326" s="73">
        <f t="shared" si="57"/>
        <v>9.3333333333333339</v>
      </c>
      <c r="AI326" s="73">
        <f t="shared" si="58"/>
        <v>7.4666666666666668</v>
      </c>
      <c r="AJ326" s="73">
        <f t="shared" si="59"/>
        <v>10.066666666666666</v>
      </c>
    </row>
    <row r="327" spans="1:36">
      <c r="A327">
        <v>326</v>
      </c>
      <c r="B327" s="233" t="s">
        <v>1575</v>
      </c>
      <c r="C327" t="s">
        <v>1326</v>
      </c>
      <c r="D327">
        <v>5</v>
      </c>
      <c r="E327">
        <v>38</v>
      </c>
      <c r="F327">
        <v>14</v>
      </c>
      <c r="G327">
        <v>38</v>
      </c>
      <c r="H327">
        <v>76</v>
      </c>
      <c r="J327">
        <v>1</v>
      </c>
      <c r="L327">
        <v>15</v>
      </c>
      <c r="M327">
        <v>10</v>
      </c>
      <c r="N327">
        <v>6</v>
      </c>
      <c r="O327">
        <v>5</v>
      </c>
      <c r="P327">
        <v>13</v>
      </c>
      <c r="Q327">
        <v>3</v>
      </c>
      <c r="R327">
        <v>5</v>
      </c>
      <c r="T327">
        <v>23</v>
      </c>
      <c r="U327">
        <v>56</v>
      </c>
      <c r="W327">
        <v>2</v>
      </c>
      <c r="X327">
        <v>7</v>
      </c>
      <c r="Y327">
        <v>1</v>
      </c>
      <c r="AA327">
        <f t="shared" si="50"/>
        <v>10</v>
      </c>
      <c r="AB327" s="73">
        <f t="shared" si="51"/>
        <v>13.2</v>
      </c>
      <c r="AC327" s="73">
        <f t="shared" si="52"/>
        <v>9.1999999999999993</v>
      </c>
      <c r="AD327" s="73">
        <f t="shared" si="53"/>
        <v>13</v>
      </c>
      <c r="AE327" s="73">
        <f t="shared" si="54"/>
        <v>18.8</v>
      </c>
      <c r="AF327" s="73">
        <f t="shared" si="55"/>
        <v>18.8</v>
      </c>
      <c r="AG327" s="73">
        <f t="shared" si="56"/>
        <v>0.2</v>
      </c>
      <c r="AH327" s="73">
        <f t="shared" si="57"/>
        <v>5.2</v>
      </c>
      <c r="AI327" s="73">
        <f t="shared" si="58"/>
        <v>8.6</v>
      </c>
      <c r="AJ327" s="73">
        <f t="shared" si="59"/>
        <v>4.4000000000000004</v>
      </c>
    </row>
    <row r="328" spans="1:36">
      <c r="A328">
        <v>327</v>
      </c>
      <c r="B328" s="233" t="s">
        <v>1576</v>
      </c>
      <c r="C328" t="s">
        <v>1078</v>
      </c>
      <c r="D328">
        <v>11</v>
      </c>
      <c r="E328">
        <v>65</v>
      </c>
      <c r="F328">
        <v>39</v>
      </c>
      <c r="G328">
        <v>100</v>
      </c>
      <c r="H328">
        <v>165</v>
      </c>
      <c r="I328">
        <v>4</v>
      </c>
      <c r="J328">
        <v>6</v>
      </c>
      <c r="K328">
        <v>7</v>
      </c>
      <c r="L328">
        <v>48</v>
      </c>
      <c r="M328">
        <v>6</v>
      </c>
      <c r="N328">
        <v>31</v>
      </c>
      <c r="O328">
        <v>24</v>
      </c>
      <c r="P328">
        <v>26</v>
      </c>
      <c r="Q328">
        <v>10</v>
      </c>
      <c r="R328">
        <v>10</v>
      </c>
      <c r="T328">
        <v>84</v>
      </c>
      <c r="U328">
        <v>85</v>
      </c>
      <c r="V328">
        <v>5</v>
      </c>
      <c r="W328">
        <v>9</v>
      </c>
      <c r="X328">
        <v>19</v>
      </c>
      <c r="Y328">
        <v>1</v>
      </c>
      <c r="Z328">
        <v>10</v>
      </c>
      <c r="AA328">
        <f t="shared" si="50"/>
        <v>20</v>
      </c>
      <c r="AB328" s="73">
        <f t="shared" si="51"/>
        <v>13.181818181818182</v>
      </c>
      <c r="AC328" s="73">
        <f t="shared" si="52"/>
        <v>12.363636363636363</v>
      </c>
      <c r="AD328" s="73">
        <f t="shared" si="53"/>
        <v>20</v>
      </c>
      <c r="AE328" s="73">
        <f t="shared" si="54"/>
        <v>25.363636363636363</v>
      </c>
      <c r="AF328" s="73">
        <f t="shared" si="55"/>
        <v>25.045454545454547</v>
      </c>
      <c r="AG328" s="73">
        <f t="shared" si="56"/>
        <v>2.7272727272727271</v>
      </c>
      <c r="AH328" s="73">
        <f t="shared" si="57"/>
        <v>2.6363636363636362</v>
      </c>
      <c r="AI328" s="73">
        <f t="shared" si="58"/>
        <v>12.227272727272727</v>
      </c>
      <c r="AJ328" s="73">
        <f t="shared" si="59"/>
        <v>10.909090909090908</v>
      </c>
    </row>
    <row r="329" spans="1:36">
      <c r="A329">
        <v>328</v>
      </c>
      <c r="B329" s="233" t="s">
        <v>1577</v>
      </c>
      <c r="C329" t="s">
        <v>1329</v>
      </c>
      <c r="D329">
        <v>19</v>
      </c>
      <c r="E329">
        <v>146</v>
      </c>
      <c r="F329">
        <v>75</v>
      </c>
      <c r="G329">
        <v>136</v>
      </c>
      <c r="H329">
        <v>282</v>
      </c>
      <c r="I329">
        <v>29</v>
      </c>
      <c r="J329">
        <v>25</v>
      </c>
      <c r="K329">
        <v>1</v>
      </c>
      <c r="L329">
        <v>72</v>
      </c>
      <c r="M329">
        <v>10</v>
      </c>
      <c r="N329">
        <v>43</v>
      </c>
      <c r="O329">
        <v>19</v>
      </c>
      <c r="P329">
        <v>38</v>
      </c>
      <c r="Q329">
        <v>15</v>
      </c>
      <c r="R329">
        <v>16</v>
      </c>
      <c r="T329">
        <v>109</v>
      </c>
      <c r="U329">
        <v>175</v>
      </c>
      <c r="V329">
        <v>4</v>
      </c>
      <c r="W329">
        <v>28</v>
      </c>
      <c r="X329">
        <v>16</v>
      </c>
      <c r="Y329">
        <v>13</v>
      </c>
      <c r="Z329">
        <v>9</v>
      </c>
      <c r="AA329">
        <f t="shared" si="50"/>
        <v>32</v>
      </c>
      <c r="AB329" s="73">
        <f t="shared" si="51"/>
        <v>13.157894736842104</v>
      </c>
      <c r="AC329" s="73">
        <f t="shared" si="52"/>
        <v>14.105263157894736</v>
      </c>
      <c r="AD329" s="73">
        <f t="shared" si="53"/>
        <v>17.263157894736842</v>
      </c>
      <c r="AE329" s="73">
        <f t="shared" si="54"/>
        <v>28.368421052631579</v>
      </c>
      <c r="AF329" s="73">
        <f t="shared" si="55"/>
        <v>28.342105263157894</v>
      </c>
      <c r="AG329" s="73">
        <f t="shared" si="56"/>
        <v>10.473684210526315</v>
      </c>
      <c r="AH329" s="73">
        <f t="shared" si="57"/>
        <v>2.1578947368421053</v>
      </c>
      <c r="AI329" s="73">
        <f t="shared" si="58"/>
        <v>8.7368421052631575</v>
      </c>
      <c r="AJ329" s="73">
        <f t="shared" si="59"/>
        <v>12.105263157894736</v>
      </c>
    </row>
    <row r="330" spans="1:36">
      <c r="A330">
        <v>329</v>
      </c>
      <c r="B330" s="233" t="s">
        <v>1578</v>
      </c>
      <c r="C330" t="s">
        <v>1095</v>
      </c>
      <c r="D330">
        <v>19</v>
      </c>
      <c r="E330">
        <v>117</v>
      </c>
      <c r="F330">
        <v>94</v>
      </c>
      <c r="G330">
        <v>149</v>
      </c>
      <c r="H330">
        <v>266</v>
      </c>
      <c r="J330">
        <v>2</v>
      </c>
      <c r="L330">
        <v>43</v>
      </c>
      <c r="M330">
        <v>35</v>
      </c>
      <c r="N330">
        <v>13</v>
      </c>
      <c r="O330">
        <v>2</v>
      </c>
      <c r="P330">
        <v>18</v>
      </c>
      <c r="Q330">
        <v>17</v>
      </c>
      <c r="R330">
        <v>8</v>
      </c>
      <c r="T330">
        <v>111</v>
      </c>
      <c r="U330">
        <v>159</v>
      </c>
      <c r="V330">
        <v>20</v>
      </c>
      <c r="X330">
        <v>117</v>
      </c>
      <c r="Z330">
        <v>1</v>
      </c>
      <c r="AA330">
        <f t="shared" si="50"/>
        <v>16</v>
      </c>
      <c r="AB330" s="73">
        <f t="shared" si="51"/>
        <v>13.157894736842104</v>
      </c>
      <c r="AC330" s="73">
        <f t="shared" si="52"/>
        <v>18.94736842105263</v>
      </c>
      <c r="AD330" s="73">
        <f t="shared" si="53"/>
        <v>10.473684210526315</v>
      </c>
      <c r="AE330" s="73">
        <f t="shared" si="54"/>
        <v>21.763157894736842</v>
      </c>
      <c r="AF330" s="73">
        <f t="shared" si="55"/>
        <v>21.763157894736842</v>
      </c>
      <c r="AG330" s="73">
        <f t="shared" si="56"/>
        <v>0.10526315789473684</v>
      </c>
      <c r="AH330" s="73">
        <f t="shared" si="57"/>
        <v>5.3684210526315788</v>
      </c>
      <c r="AI330" s="73">
        <f t="shared" si="58"/>
        <v>6.4736842105263159</v>
      </c>
      <c r="AJ330" s="73">
        <f t="shared" si="59"/>
        <v>6.1578947368421053</v>
      </c>
    </row>
    <row r="331" spans="1:36">
      <c r="A331">
        <v>330</v>
      </c>
      <c r="B331" s="233" t="s">
        <v>1579</v>
      </c>
      <c r="C331" t="s">
        <v>1334</v>
      </c>
      <c r="D331">
        <v>10</v>
      </c>
      <c r="E331">
        <v>92</v>
      </c>
      <c r="F331">
        <v>35</v>
      </c>
      <c r="G331">
        <v>57</v>
      </c>
      <c r="H331">
        <v>149</v>
      </c>
      <c r="I331">
        <v>1</v>
      </c>
      <c r="J331">
        <v>2</v>
      </c>
      <c r="K331">
        <v>1</v>
      </c>
      <c r="L331">
        <v>45</v>
      </c>
      <c r="M331">
        <v>13</v>
      </c>
      <c r="N331">
        <v>17</v>
      </c>
      <c r="O331">
        <v>16</v>
      </c>
      <c r="P331">
        <v>24</v>
      </c>
      <c r="Q331">
        <v>13</v>
      </c>
      <c r="R331">
        <v>9</v>
      </c>
      <c r="T331">
        <v>53</v>
      </c>
      <c r="U331">
        <v>95</v>
      </c>
      <c r="V331">
        <v>2</v>
      </c>
      <c r="W331">
        <v>3</v>
      </c>
      <c r="X331">
        <v>19</v>
      </c>
      <c r="Z331">
        <v>1</v>
      </c>
      <c r="AA331">
        <f t="shared" si="50"/>
        <v>18</v>
      </c>
      <c r="AB331" s="73">
        <f t="shared" si="51"/>
        <v>13.1</v>
      </c>
      <c r="AC331" s="73">
        <f t="shared" si="52"/>
        <v>12.2</v>
      </c>
      <c r="AD331" s="73">
        <f t="shared" si="53"/>
        <v>20.7</v>
      </c>
      <c r="AE331" s="73">
        <f t="shared" si="54"/>
        <v>24.35</v>
      </c>
      <c r="AF331" s="73">
        <f t="shared" si="55"/>
        <v>24.3</v>
      </c>
      <c r="AG331" s="73">
        <f t="shared" si="56"/>
        <v>0.8</v>
      </c>
      <c r="AH331" s="73">
        <f t="shared" si="57"/>
        <v>3.8</v>
      </c>
      <c r="AI331" s="73">
        <f t="shared" si="58"/>
        <v>10.45</v>
      </c>
      <c r="AJ331" s="73">
        <f t="shared" si="59"/>
        <v>7</v>
      </c>
    </row>
    <row r="332" spans="1:36">
      <c r="A332">
        <v>331</v>
      </c>
      <c r="B332" s="233" t="s">
        <v>1580</v>
      </c>
      <c r="C332" t="s">
        <v>1331</v>
      </c>
      <c r="D332">
        <v>13</v>
      </c>
      <c r="E332">
        <v>102</v>
      </c>
      <c r="F332">
        <v>46</v>
      </c>
      <c r="G332">
        <v>82</v>
      </c>
      <c r="H332">
        <v>184</v>
      </c>
      <c r="I332">
        <v>10</v>
      </c>
      <c r="J332">
        <v>6</v>
      </c>
      <c r="K332">
        <v>1</v>
      </c>
      <c r="L332">
        <v>36</v>
      </c>
      <c r="M332">
        <v>7</v>
      </c>
      <c r="N332">
        <v>27</v>
      </c>
      <c r="O332">
        <v>12</v>
      </c>
      <c r="P332">
        <v>16</v>
      </c>
      <c r="Q332">
        <v>9</v>
      </c>
      <c r="R332">
        <v>7</v>
      </c>
      <c r="T332">
        <v>58</v>
      </c>
      <c r="U332">
        <v>128</v>
      </c>
      <c r="V332">
        <v>3</v>
      </c>
      <c r="W332">
        <v>10</v>
      </c>
      <c r="X332">
        <v>9</v>
      </c>
      <c r="Z332">
        <v>4</v>
      </c>
      <c r="AA332">
        <f t="shared" si="50"/>
        <v>14</v>
      </c>
      <c r="AB332" s="73">
        <f t="shared" si="51"/>
        <v>13.076923076923077</v>
      </c>
      <c r="AC332" s="73">
        <f t="shared" si="52"/>
        <v>13.076923076923077</v>
      </c>
      <c r="AD332" s="73">
        <f t="shared" si="53"/>
        <v>12.76923076923077</v>
      </c>
      <c r="AE332" s="73">
        <f t="shared" si="54"/>
        <v>22.576923076923077</v>
      </c>
      <c r="AF332" s="73">
        <f t="shared" si="55"/>
        <v>22.53846153846154</v>
      </c>
      <c r="AG332" s="73">
        <f t="shared" si="56"/>
        <v>5.0769230769230766</v>
      </c>
      <c r="AH332" s="73">
        <f t="shared" si="57"/>
        <v>2.6153846153846154</v>
      </c>
      <c r="AI332" s="73">
        <f t="shared" si="58"/>
        <v>8.7692307692307701</v>
      </c>
      <c r="AJ332" s="73">
        <f t="shared" si="59"/>
        <v>10.23076923076923</v>
      </c>
    </row>
    <row r="333" spans="1:36">
      <c r="A333">
        <v>332</v>
      </c>
      <c r="B333" s="233" t="s">
        <v>1581</v>
      </c>
      <c r="C333" t="s">
        <v>1338</v>
      </c>
      <c r="D333">
        <v>20</v>
      </c>
      <c r="E333">
        <v>160</v>
      </c>
      <c r="F333">
        <v>64</v>
      </c>
      <c r="G333">
        <v>131</v>
      </c>
      <c r="H333">
        <v>291</v>
      </c>
      <c r="I333">
        <v>8</v>
      </c>
      <c r="J333">
        <v>5</v>
      </c>
      <c r="K333">
        <v>630</v>
      </c>
      <c r="L333">
        <v>43</v>
      </c>
      <c r="M333">
        <v>15</v>
      </c>
      <c r="N333">
        <v>48</v>
      </c>
      <c r="O333">
        <v>43</v>
      </c>
      <c r="P333">
        <v>40</v>
      </c>
      <c r="Q333">
        <v>22</v>
      </c>
      <c r="R333">
        <v>15</v>
      </c>
      <c r="T333">
        <v>122</v>
      </c>
      <c r="U333">
        <v>169</v>
      </c>
      <c r="V333">
        <v>18</v>
      </c>
      <c r="W333">
        <v>6</v>
      </c>
      <c r="X333">
        <v>50</v>
      </c>
      <c r="Z333">
        <v>9</v>
      </c>
      <c r="AA333">
        <f t="shared" si="50"/>
        <v>30</v>
      </c>
      <c r="AB333" s="73">
        <f t="shared" si="51"/>
        <v>13.05</v>
      </c>
      <c r="AC333" s="73">
        <f t="shared" si="52"/>
        <v>11.3</v>
      </c>
      <c r="AD333" s="73">
        <f t="shared" si="53"/>
        <v>9.25</v>
      </c>
      <c r="AE333" s="73">
        <f t="shared" si="54"/>
        <v>34.625</v>
      </c>
      <c r="AF333" s="73">
        <f t="shared" si="55"/>
        <v>18.875</v>
      </c>
      <c r="AG333" s="73">
        <f t="shared" si="56"/>
        <v>2.65</v>
      </c>
      <c r="AH333" s="73">
        <f t="shared" si="57"/>
        <v>3.15</v>
      </c>
      <c r="AI333" s="73">
        <f t="shared" si="58"/>
        <v>12.225</v>
      </c>
      <c r="AJ333" s="73">
        <f t="shared" si="59"/>
        <v>9.6999999999999993</v>
      </c>
    </row>
    <row r="334" spans="1:36">
      <c r="A334">
        <v>333</v>
      </c>
      <c r="B334" s="233" t="s">
        <v>1582</v>
      </c>
      <c r="C334" t="s">
        <v>1078</v>
      </c>
      <c r="D334">
        <v>1</v>
      </c>
      <c r="E334">
        <v>6</v>
      </c>
      <c r="F334">
        <v>1</v>
      </c>
      <c r="G334">
        <v>9</v>
      </c>
      <c r="H334">
        <v>15</v>
      </c>
      <c r="I334">
        <v>1</v>
      </c>
      <c r="L334">
        <v>6</v>
      </c>
      <c r="M334">
        <v>1</v>
      </c>
      <c r="N334">
        <v>2</v>
      </c>
      <c r="O334">
        <v>1</v>
      </c>
      <c r="P334">
        <v>2</v>
      </c>
      <c r="R334">
        <v>1</v>
      </c>
      <c r="T334">
        <v>4</v>
      </c>
      <c r="U334">
        <v>10</v>
      </c>
      <c r="Z334">
        <v>1</v>
      </c>
      <c r="AA334">
        <f t="shared" si="50"/>
        <v>2</v>
      </c>
      <c r="AB334" s="73">
        <f t="shared" si="51"/>
        <v>13</v>
      </c>
      <c r="AC334" s="73">
        <f t="shared" si="52"/>
        <v>2</v>
      </c>
      <c r="AD334" s="73">
        <f t="shared" si="53"/>
        <v>28</v>
      </c>
      <c r="AE334" s="73">
        <f t="shared" si="54"/>
        <v>25.5</v>
      </c>
      <c r="AF334" s="73">
        <f t="shared" si="55"/>
        <v>25.5</v>
      </c>
      <c r="AG334" s="73">
        <f t="shared" si="56"/>
        <v>6</v>
      </c>
      <c r="AH334" s="73">
        <f t="shared" si="57"/>
        <v>3</v>
      </c>
      <c r="AI334" s="73">
        <f t="shared" si="58"/>
        <v>8.5</v>
      </c>
      <c r="AJ334" s="73">
        <f t="shared" si="59"/>
        <v>7</v>
      </c>
    </row>
    <row r="335" spans="1:36">
      <c r="A335">
        <v>334</v>
      </c>
      <c r="B335" s="233" t="s">
        <v>1583</v>
      </c>
      <c r="C335" t="s">
        <v>1333</v>
      </c>
      <c r="D335">
        <v>7</v>
      </c>
      <c r="E335">
        <v>33</v>
      </c>
      <c r="F335">
        <v>15</v>
      </c>
      <c r="G335">
        <v>68</v>
      </c>
      <c r="H335">
        <v>101</v>
      </c>
      <c r="I335">
        <v>4</v>
      </c>
      <c r="J335">
        <v>1</v>
      </c>
      <c r="L335">
        <v>27</v>
      </c>
      <c r="M335">
        <v>7</v>
      </c>
      <c r="N335">
        <v>8</v>
      </c>
      <c r="O335">
        <v>21</v>
      </c>
      <c r="P335">
        <v>17</v>
      </c>
      <c r="Q335">
        <v>7</v>
      </c>
      <c r="R335">
        <v>5</v>
      </c>
      <c r="T335">
        <v>61</v>
      </c>
      <c r="U335">
        <v>42</v>
      </c>
      <c r="V335">
        <v>2</v>
      </c>
      <c r="W335">
        <v>3</v>
      </c>
      <c r="X335">
        <v>9</v>
      </c>
      <c r="Z335">
        <v>1</v>
      </c>
      <c r="AA335">
        <f t="shared" si="50"/>
        <v>10</v>
      </c>
      <c r="AB335" s="73">
        <f t="shared" si="51"/>
        <v>13</v>
      </c>
      <c r="AC335" s="73">
        <f t="shared" si="52"/>
        <v>7.1428571428571432</v>
      </c>
      <c r="AD335" s="73">
        <f t="shared" si="53"/>
        <v>17.857142857142858</v>
      </c>
      <c r="AE335" s="73">
        <f t="shared" si="54"/>
        <v>21.5</v>
      </c>
      <c r="AF335" s="73">
        <f t="shared" si="55"/>
        <v>21.5</v>
      </c>
      <c r="AG335" s="73">
        <f t="shared" si="56"/>
        <v>3.5714285714285716</v>
      </c>
      <c r="AH335" s="73">
        <f t="shared" si="57"/>
        <v>2.7142857142857144</v>
      </c>
      <c r="AI335" s="73">
        <f t="shared" si="58"/>
        <v>14.785714285714286</v>
      </c>
      <c r="AJ335" s="73">
        <f t="shared" si="59"/>
        <v>5.2857142857142856</v>
      </c>
    </row>
    <row r="336" spans="1:36">
      <c r="A336">
        <v>335</v>
      </c>
      <c r="B336" s="233" t="s">
        <v>1584</v>
      </c>
      <c r="C336" t="s">
        <v>1335</v>
      </c>
      <c r="D336">
        <v>19</v>
      </c>
      <c r="E336">
        <v>187</v>
      </c>
      <c r="F336">
        <v>107</v>
      </c>
      <c r="G336">
        <v>112</v>
      </c>
      <c r="H336">
        <v>299</v>
      </c>
      <c r="I336">
        <v>4</v>
      </c>
      <c r="J336">
        <v>1</v>
      </c>
      <c r="K336">
        <v>2</v>
      </c>
      <c r="L336">
        <v>45</v>
      </c>
      <c r="M336">
        <v>49</v>
      </c>
      <c r="N336">
        <v>24</v>
      </c>
      <c r="O336">
        <v>17</v>
      </c>
      <c r="P336">
        <v>42</v>
      </c>
      <c r="Q336">
        <v>17</v>
      </c>
      <c r="R336">
        <v>26</v>
      </c>
      <c r="T336">
        <v>95</v>
      </c>
      <c r="U336">
        <v>201</v>
      </c>
      <c r="V336">
        <v>9</v>
      </c>
      <c r="W336">
        <v>3</v>
      </c>
      <c r="X336">
        <v>55</v>
      </c>
      <c r="Y336">
        <v>2</v>
      </c>
      <c r="Z336">
        <v>2</v>
      </c>
      <c r="AA336">
        <f t="shared" si="50"/>
        <v>52</v>
      </c>
      <c r="AB336" s="73">
        <f t="shared" si="51"/>
        <v>13</v>
      </c>
      <c r="AC336" s="73">
        <f t="shared" si="52"/>
        <v>19.789473684210527</v>
      </c>
      <c r="AD336" s="73">
        <f t="shared" si="53"/>
        <v>9.1052631578947363</v>
      </c>
      <c r="AE336" s="73">
        <f t="shared" si="54"/>
        <v>23.026315789473685</v>
      </c>
      <c r="AF336" s="73">
        <f t="shared" si="55"/>
        <v>22.973684210526315</v>
      </c>
      <c r="AG336" s="73">
        <f t="shared" si="56"/>
        <v>1.3157894736842106</v>
      </c>
      <c r="AH336" s="73">
        <f t="shared" si="57"/>
        <v>6.2631578947368425</v>
      </c>
      <c r="AI336" s="73">
        <f t="shared" si="58"/>
        <v>7.8157894736842106</v>
      </c>
      <c r="AJ336" s="73">
        <f t="shared" si="59"/>
        <v>7.1052631578947372</v>
      </c>
    </row>
    <row r="337" spans="1:36">
      <c r="A337">
        <v>336</v>
      </c>
      <c r="B337" s="233" t="s">
        <v>1585</v>
      </c>
      <c r="C337" t="s">
        <v>1326</v>
      </c>
      <c r="D337">
        <v>2</v>
      </c>
      <c r="E337">
        <v>9</v>
      </c>
      <c r="F337">
        <v>2</v>
      </c>
      <c r="G337">
        <v>21</v>
      </c>
      <c r="H337">
        <v>30</v>
      </c>
      <c r="L337">
        <v>17</v>
      </c>
      <c r="M337">
        <v>1</v>
      </c>
      <c r="N337">
        <v>4</v>
      </c>
      <c r="O337">
        <v>4</v>
      </c>
      <c r="P337">
        <v>7</v>
      </c>
      <c r="Q337">
        <v>3</v>
      </c>
      <c r="R337">
        <v>2</v>
      </c>
      <c r="T337">
        <v>19</v>
      </c>
      <c r="U337">
        <v>12</v>
      </c>
      <c r="V337">
        <v>1</v>
      </c>
      <c r="W337">
        <v>1</v>
      </c>
      <c r="X337">
        <v>6</v>
      </c>
      <c r="Z337">
        <v>1</v>
      </c>
      <c r="AA337">
        <f t="shared" si="50"/>
        <v>4</v>
      </c>
      <c r="AB337" s="73">
        <f t="shared" si="51"/>
        <v>13</v>
      </c>
      <c r="AC337" s="73">
        <f t="shared" si="52"/>
        <v>2</v>
      </c>
      <c r="AD337" s="73">
        <f t="shared" si="53"/>
        <v>40.5</v>
      </c>
      <c r="AE337" s="73">
        <f t="shared" si="54"/>
        <v>28.75</v>
      </c>
      <c r="AF337" s="73">
        <f t="shared" si="55"/>
        <v>28.75</v>
      </c>
      <c r="AG337" s="73">
        <f t="shared" si="56"/>
        <v>0</v>
      </c>
      <c r="AH337" s="73">
        <f t="shared" si="57"/>
        <v>1.5</v>
      </c>
      <c r="AI337" s="73">
        <f t="shared" si="58"/>
        <v>11.5</v>
      </c>
      <c r="AJ337" s="73">
        <f t="shared" si="59"/>
        <v>5</v>
      </c>
    </row>
    <row r="338" spans="1:36">
      <c r="A338">
        <v>337</v>
      </c>
      <c r="B338" s="233" t="s">
        <v>1412</v>
      </c>
      <c r="C338" t="s">
        <v>1081</v>
      </c>
      <c r="D338">
        <v>22</v>
      </c>
      <c r="E338">
        <v>219</v>
      </c>
      <c r="F338">
        <v>153</v>
      </c>
      <c r="G338">
        <v>120</v>
      </c>
      <c r="H338">
        <v>339</v>
      </c>
      <c r="I338">
        <v>66</v>
      </c>
      <c r="J338">
        <v>34</v>
      </c>
      <c r="K338">
        <v>12</v>
      </c>
      <c r="L338">
        <v>37</v>
      </c>
      <c r="M338">
        <v>3</v>
      </c>
      <c r="N338">
        <v>56</v>
      </c>
      <c r="O338">
        <v>4</v>
      </c>
      <c r="P338">
        <v>57</v>
      </c>
      <c r="Q338">
        <v>31</v>
      </c>
      <c r="R338">
        <v>27</v>
      </c>
      <c r="T338">
        <v>178</v>
      </c>
      <c r="U338">
        <v>167</v>
      </c>
      <c r="V338">
        <v>62</v>
      </c>
      <c r="W338">
        <v>76</v>
      </c>
      <c r="X338">
        <v>36</v>
      </c>
      <c r="Y338">
        <v>5</v>
      </c>
      <c r="Z338">
        <v>24</v>
      </c>
      <c r="AA338">
        <f t="shared" si="50"/>
        <v>54</v>
      </c>
      <c r="AB338" s="73">
        <f t="shared" si="51"/>
        <v>12.954545454545455</v>
      </c>
      <c r="AC338" s="73">
        <f t="shared" si="52"/>
        <v>25.363636363636363</v>
      </c>
      <c r="AD338" s="73">
        <f t="shared" si="53"/>
        <v>5.9545454545454541</v>
      </c>
      <c r="AE338" s="73">
        <f t="shared" si="54"/>
        <v>33.409090909090907</v>
      </c>
      <c r="AF338" s="73">
        <f t="shared" si="55"/>
        <v>33.136363636363633</v>
      </c>
      <c r="AG338" s="73">
        <f t="shared" si="56"/>
        <v>19.545454545454547</v>
      </c>
      <c r="AH338" s="73">
        <f t="shared" si="57"/>
        <v>0.5</v>
      </c>
      <c r="AI338" s="73">
        <f t="shared" si="58"/>
        <v>5.7954545454545459</v>
      </c>
      <c r="AJ338" s="73">
        <f t="shared" si="59"/>
        <v>18.136363636363637</v>
      </c>
    </row>
    <row r="339" spans="1:36">
      <c r="A339">
        <v>338</v>
      </c>
      <c r="B339" s="233" t="s">
        <v>1586</v>
      </c>
      <c r="C339" t="s">
        <v>1337</v>
      </c>
      <c r="D339">
        <v>11</v>
      </c>
      <c r="E339">
        <v>88</v>
      </c>
      <c r="F339">
        <v>47</v>
      </c>
      <c r="G339">
        <v>65</v>
      </c>
      <c r="H339">
        <v>153</v>
      </c>
      <c r="I339">
        <v>13</v>
      </c>
      <c r="J339">
        <v>7</v>
      </c>
      <c r="L339">
        <v>26</v>
      </c>
      <c r="M339">
        <v>4</v>
      </c>
      <c r="N339">
        <v>25</v>
      </c>
      <c r="O339">
        <v>6</v>
      </c>
      <c r="P339">
        <v>26</v>
      </c>
      <c r="Q339">
        <v>9</v>
      </c>
      <c r="R339">
        <v>6</v>
      </c>
      <c r="T339">
        <v>62</v>
      </c>
      <c r="U339">
        <v>90</v>
      </c>
      <c r="V339">
        <v>3</v>
      </c>
      <c r="W339">
        <v>14</v>
      </c>
      <c r="X339">
        <v>7</v>
      </c>
      <c r="Y339">
        <v>1</v>
      </c>
      <c r="Z339">
        <v>6</v>
      </c>
      <c r="AA339">
        <f t="shared" si="50"/>
        <v>12</v>
      </c>
      <c r="AB339" s="73">
        <f t="shared" si="51"/>
        <v>12.818181818181818</v>
      </c>
      <c r="AC339" s="73">
        <f t="shared" si="52"/>
        <v>16</v>
      </c>
      <c r="AD339" s="73">
        <f t="shared" si="53"/>
        <v>10.727272727272727</v>
      </c>
      <c r="AE339" s="73">
        <f t="shared" si="54"/>
        <v>24.181818181818183</v>
      </c>
      <c r="AF339" s="73">
        <f t="shared" si="55"/>
        <v>24.181818181818183</v>
      </c>
      <c r="AG339" s="73">
        <f t="shared" si="56"/>
        <v>7.7272727272727275</v>
      </c>
      <c r="AH339" s="73">
        <f t="shared" si="57"/>
        <v>2.2727272727272729</v>
      </c>
      <c r="AI339" s="73">
        <f t="shared" si="58"/>
        <v>7.5</v>
      </c>
      <c r="AJ339" s="73">
        <f t="shared" si="59"/>
        <v>12.363636363636363</v>
      </c>
    </row>
    <row r="340" spans="1:36">
      <c r="A340">
        <v>339</v>
      </c>
      <c r="B340" s="233" t="s">
        <v>1235</v>
      </c>
      <c r="C340" t="s">
        <v>1335</v>
      </c>
      <c r="D340">
        <v>19</v>
      </c>
      <c r="E340">
        <v>156</v>
      </c>
      <c r="F340">
        <v>127</v>
      </c>
      <c r="G340">
        <v>101</v>
      </c>
      <c r="H340">
        <v>257</v>
      </c>
      <c r="J340">
        <v>1</v>
      </c>
      <c r="K340">
        <v>1</v>
      </c>
      <c r="L340">
        <v>25</v>
      </c>
      <c r="M340">
        <v>46</v>
      </c>
      <c r="N340">
        <v>11</v>
      </c>
      <c r="O340">
        <v>2</v>
      </c>
      <c r="P340">
        <v>26</v>
      </c>
      <c r="Q340">
        <v>12</v>
      </c>
      <c r="R340">
        <v>7</v>
      </c>
      <c r="T340">
        <v>87</v>
      </c>
      <c r="U340">
        <v>172</v>
      </c>
      <c r="V340">
        <v>21</v>
      </c>
      <c r="X340">
        <v>99</v>
      </c>
      <c r="AA340">
        <f t="shared" si="50"/>
        <v>14</v>
      </c>
      <c r="AB340" s="73">
        <f t="shared" si="51"/>
        <v>12.789473684210526</v>
      </c>
      <c r="AC340" s="73">
        <f t="shared" si="52"/>
        <v>26</v>
      </c>
      <c r="AD340" s="73">
        <f t="shared" si="53"/>
        <v>5.8421052631578947</v>
      </c>
      <c r="AE340" s="73">
        <f t="shared" si="54"/>
        <v>22.736842105263158</v>
      </c>
      <c r="AF340" s="73">
        <f t="shared" si="55"/>
        <v>22.710526315789473</v>
      </c>
      <c r="AG340" s="73">
        <f t="shared" si="56"/>
        <v>5.2631578947368418E-2</v>
      </c>
      <c r="AH340" s="73">
        <f t="shared" si="57"/>
        <v>7.1052631578947372</v>
      </c>
      <c r="AI340" s="73">
        <f t="shared" si="58"/>
        <v>6.3421052631578947</v>
      </c>
      <c r="AJ340" s="73">
        <f t="shared" si="59"/>
        <v>7.6842105263157894</v>
      </c>
    </row>
    <row r="341" spans="1:36">
      <c r="A341">
        <v>340</v>
      </c>
      <c r="B341" s="233" t="s">
        <v>1587</v>
      </c>
      <c r="C341" t="s">
        <v>1115</v>
      </c>
      <c r="D341">
        <v>8</v>
      </c>
      <c r="E341">
        <v>68</v>
      </c>
      <c r="F341">
        <v>38</v>
      </c>
      <c r="G341">
        <v>46</v>
      </c>
      <c r="H341">
        <v>114</v>
      </c>
      <c r="I341">
        <v>12</v>
      </c>
      <c r="J341">
        <v>8</v>
      </c>
      <c r="L341">
        <v>26</v>
      </c>
      <c r="N341">
        <v>18</v>
      </c>
      <c r="O341">
        <v>2</v>
      </c>
      <c r="P341">
        <v>18</v>
      </c>
      <c r="Q341">
        <v>12</v>
      </c>
      <c r="R341">
        <v>6</v>
      </c>
      <c r="T341">
        <v>65</v>
      </c>
      <c r="U341">
        <v>53</v>
      </c>
      <c r="V341">
        <v>15</v>
      </c>
      <c r="W341">
        <v>17</v>
      </c>
      <c r="X341">
        <v>8</v>
      </c>
      <c r="Z341">
        <v>6</v>
      </c>
      <c r="AA341">
        <f t="shared" si="50"/>
        <v>12</v>
      </c>
      <c r="AB341" s="73">
        <f t="shared" si="51"/>
        <v>12.75</v>
      </c>
      <c r="AC341" s="73">
        <f t="shared" si="52"/>
        <v>17.5</v>
      </c>
      <c r="AD341" s="73">
        <f t="shared" si="53"/>
        <v>14.75</v>
      </c>
      <c r="AE341" s="73">
        <f t="shared" si="54"/>
        <v>28.25</v>
      </c>
      <c r="AF341" s="73">
        <f t="shared" si="55"/>
        <v>28.25</v>
      </c>
      <c r="AG341" s="73">
        <f t="shared" si="56"/>
        <v>10</v>
      </c>
      <c r="AH341" s="73">
        <f t="shared" si="57"/>
        <v>0.75</v>
      </c>
      <c r="AI341" s="73">
        <f t="shared" si="58"/>
        <v>6.375</v>
      </c>
      <c r="AJ341" s="73">
        <f t="shared" si="59"/>
        <v>13</v>
      </c>
    </row>
    <row r="342" spans="1:36">
      <c r="A342">
        <v>341</v>
      </c>
      <c r="B342" s="233" t="s">
        <v>1588</v>
      </c>
      <c r="C342" t="s">
        <v>1337</v>
      </c>
      <c r="D342">
        <v>4</v>
      </c>
      <c r="E342">
        <v>34</v>
      </c>
      <c r="F342">
        <v>14</v>
      </c>
      <c r="G342">
        <v>19</v>
      </c>
      <c r="H342">
        <v>53</v>
      </c>
      <c r="J342">
        <v>1</v>
      </c>
      <c r="L342">
        <v>5</v>
      </c>
      <c r="M342">
        <v>8</v>
      </c>
      <c r="N342">
        <v>7</v>
      </c>
      <c r="P342">
        <v>3</v>
      </c>
      <c r="Q342">
        <v>3</v>
      </c>
      <c r="R342">
        <v>1</v>
      </c>
      <c r="T342">
        <v>20</v>
      </c>
      <c r="U342">
        <v>33</v>
      </c>
      <c r="X342">
        <v>10</v>
      </c>
      <c r="Z342">
        <v>1</v>
      </c>
      <c r="AA342">
        <f t="shared" si="50"/>
        <v>2</v>
      </c>
      <c r="AB342" s="73">
        <f t="shared" si="51"/>
        <v>12.75</v>
      </c>
      <c r="AC342" s="73">
        <f t="shared" si="52"/>
        <v>13.5</v>
      </c>
      <c r="AD342" s="73">
        <f t="shared" si="53"/>
        <v>5.75</v>
      </c>
      <c r="AE342" s="73">
        <f t="shared" si="54"/>
        <v>16.375</v>
      </c>
      <c r="AF342" s="73">
        <f t="shared" si="55"/>
        <v>16.375</v>
      </c>
      <c r="AG342" s="73">
        <f t="shared" si="56"/>
        <v>0.25</v>
      </c>
      <c r="AH342" s="73">
        <f t="shared" si="57"/>
        <v>7.25</v>
      </c>
      <c r="AI342" s="73">
        <f t="shared" si="58"/>
        <v>6.125</v>
      </c>
      <c r="AJ342" s="73">
        <f t="shared" si="59"/>
        <v>8.25</v>
      </c>
    </row>
    <row r="343" spans="1:36">
      <c r="A343">
        <v>342</v>
      </c>
      <c r="B343" s="233" t="s">
        <v>1589</v>
      </c>
      <c r="C343" t="s">
        <v>1089</v>
      </c>
      <c r="D343">
        <v>19</v>
      </c>
      <c r="E343">
        <v>150</v>
      </c>
      <c r="F343">
        <v>81</v>
      </c>
      <c r="G343">
        <v>124</v>
      </c>
      <c r="H343">
        <v>274</v>
      </c>
      <c r="L343">
        <v>51</v>
      </c>
      <c r="M343">
        <v>45</v>
      </c>
      <c r="N343">
        <v>24</v>
      </c>
      <c r="O343">
        <v>8</v>
      </c>
      <c r="P343">
        <v>28</v>
      </c>
      <c r="Q343">
        <v>12</v>
      </c>
      <c r="R343">
        <v>16</v>
      </c>
      <c r="T343">
        <v>75</v>
      </c>
      <c r="U343">
        <v>205</v>
      </c>
      <c r="V343">
        <v>7</v>
      </c>
      <c r="W343">
        <v>2</v>
      </c>
      <c r="X343">
        <v>49</v>
      </c>
      <c r="Y343">
        <v>1</v>
      </c>
      <c r="AA343">
        <f t="shared" si="50"/>
        <v>32</v>
      </c>
      <c r="AB343" s="73">
        <f t="shared" si="51"/>
        <v>12.736842105263158</v>
      </c>
      <c r="AC343" s="73">
        <f t="shared" si="52"/>
        <v>15.368421052631579</v>
      </c>
      <c r="AD343" s="73">
        <f t="shared" si="53"/>
        <v>11.736842105263158</v>
      </c>
      <c r="AE343" s="73">
        <f t="shared" si="54"/>
        <v>20.763157894736842</v>
      </c>
      <c r="AF343" s="73">
        <f t="shared" si="55"/>
        <v>20.763157894736842</v>
      </c>
      <c r="AG343" s="73">
        <f t="shared" si="56"/>
        <v>0</v>
      </c>
      <c r="AH343" s="73">
        <f t="shared" si="57"/>
        <v>6.6842105263157894</v>
      </c>
      <c r="AI343" s="73">
        <f t="shared" si="58"/>
        <v>6.7894736842105265</v>
      </c>
      <c r="AJ343" s="73">
        <f t="shared" si="59"/>
        <v>6.3684210526315788</v>
      </c>
    </row>
    <row r="344" spans="1:36">
      <c r="A344">
        <v>343</v>
      </c>
      <c r="B344" s="233" t="s">
        <v>1590</v>
      </c>
      <c r="C344" t="s">
        <v>1089</v>
      </c>
      <c r="D344">
        <v>15</v>
      </c>
      <c r="E344">
        <v>102</v>
      </c>
      <c r="F344">
        <v>42</v>
      </c>
      <c r="G344">
        <v>139</v>
      </c>
      <c r="H344">
        <v>241</v>
      </c>
      <c r="I344">
        <v>5</v>
      </c>
      <c r="J344">
        <v>4</v>
      </c>
      <c r="K344">
        <v>4</v>
      </c>
      <c r="L344">
        <v>72</v>
      </c>
      <c r="M344">
        <v>13</v>
      </c>
      <c r="N344">
        <v>27</v>
      </c>
      <c r="O344">
        <v>55</v>
      </c>
      <c r="P344">
        <v>40</v>
      </c>
      <c r="Q344">
        <v>12</v>
      </c>
      <c r="R344">
        <v>25</v>
      </c>
      <c r="T344">
        <v>121</v>
      </c>
      <c r="U344">
        <v>119</v>
      </c>
      <c r="V344">
        <v>3</v>
      </c>
      <c r="W344">
        <v>4</v>
      </c>
      <c r="X344">
        <v>14</v>
      </c>
      <c r="Z344">
        <v>10</v>
      </c>
      <c r="AA344">
        <f t="shared" si="50"/>
        <v>50</v>
      </c>
      <c r="AB344" s="73">
        <f t="shared" si="51"/>
        <v>12.733333333333333</v>
      </c>
      <c r="AC344" s="73">
        <f t="shared" si="52"/>
        <v>7.8666666666666663</v>
      </c>
      <c r="AD344" s="73">
        <f t="shared" si="53"/>
        <v>20.666666666666668</v>
      </c>
      <c r="AE344" s="73">
        <f t="shared" si="54"/>
        <v>23.566666666666666</v>
      </c>
      <c r="AF344" s="73">
        <f t="shared" si="55"/>
        <v>23.433333333333334</v>
      </c>
      <c r="AG344" s="73">
        <f t="shared" si="56"/>
        <v>2.2666666666666666</v>
      </c>
      <c r="AH344" s="73">
        <f t="shared" si="57"/>
        <v>1.0666666666666667</v>
      </c>
      <c r="AI344" s="73">
        <f t="shared" si="58"/>
        <v>15.7</v>
      </c>
      <c r="AJ344" s="73">
        <f t="shared" si="59"/>
        <v>5.5333333333333332</v>
      </c>
    </row>
    <row r="345" spans="1:36">
      <c r="A345">
        <v>344</v>
      </c>
      <c r="B345" s="233" t="s">
        <v>1591</v>
      </c>
      <c r="C345" t="s">
        <v>1336</v>
      </c>
      <c r="D345">
        <v>22</v>
      </c>
      <c r="E345">
        <v>163</v>
      </c>
      <c r="F345">
        <v>76</v>
      </c>
      <c r="G345">
        <v>167</v>
      </c>
      <c r="H345">
        <v>330</v>
      </c>
      <c r="I345">
        <v>5</v>
      </c>
      <c r="J345">
        <v>4</v>
      </c>
      <c r="K345">
        <v>26</v>
      </c>
      <c r="L345">
        <v>73</v>
      </c>
      <c r="M345">
        <v>40</v>
      </c>
      <c r="N345">
        <v>50</v>
      </c>
      <c r="O345">
        <v>22</v>
      </c>
      <c r="P345">
        <v>55</v>
      </c>
      <c r="Q345">
        <v>11</v>
      </c>
      <c r="R345">
        <v>25</v>
      </c>
      <c r="T345">
        <v>141</v>
      </c>
      <c r="U345">
        <v>185</v>
      </c>
      <c r="V345">
        <v>11</v>
      </c>
      <c r="W345">
        <v>4</v>
      </c>
      <c r="X345">
        <v>72</v>
      </c>
      <c r="Y345">
        <v>2</v>
      </c>
      <c r="Z345">
        <v>2</v>
      </c>
      <c r="AA345">
        <f t="shared" si="50"/>
        <v>50</v>
      </c>
      <c r="AB345" s="73">
        <f t="shared" si="51"/>
        <v>12.727272727272727</v>
      </c>
      <c r="AC345" s="73">
        <f t="shared" si="52"/>
        <v>11.545454545454545</v>
      </c>
      <c r="AD345" s="73">
        <f t="shared" si="53"/>
        <v>14.318181818181818</v>
      </c>
      <c r="AE345" s="73">
        <f t="shared" si="54"/>
        <v>21.795454545454547</v>
      </c>
      <c r="AF345" s="73">
        <f t="shared" si="55"/>
        <v>21.204545454545453</v>
      </c>
      <c r="AG345" s="73">
        <f t="shared" si="56"/>
        <v>1.5454545454545454</v>
      </c>
      <c r="AH345" s="73">
        <f t="shared" si="57"/>
        <v>5.4545454545454541</v>
      </c>
      <c r="AI345" s="73">
        <f t="shared" si="58"/>
        <v>8.2272727272727266</v>
      </c>
      <c r="AJ345" s="73">
        <f t="shared" si="59"/>
        <v>8.454545454545455</v>
      </c>
    </row>
    <row r="346" spans="1:36">
      <c r="A346">
        <v>345</v>
      </c>
      <c r="B346" s="233" t="s">
        <v>1592</v>
      </c>
      <c r="C346" t="s">
        <v>1095</v>
      </c>
      <c r="D346">
        <v>7</v>
      </c>
      <c r="E346">
        <v>50</v>
      </c>
      <c r="F346">
        <v>24</v>
      </c>
      <c r="G346">
        <v>51</v>
      </c>
      <c r="H346">
        <v>101</v>
      </c>
      <c r="I346">
        <v>1</v>
      </c>
      <c r="J346">
        <v>1</v>
      </c>
      <c r="L346">
        <v>14</v>
      </c>
      <c r="M346">
        <v>10</v>
      </c>
      <c r="N346">
        <v>14</v>
      </c>
      <c r="O346">
        <v>3</v>
      </c>
      <c r="P346">
        <v>11</v>
      </c>
      <c r="Q346">
        <v>4</v>
      </c>
      <c r="R346">
        <v>6</v>
      </c>
      <c r="T346">
        <v>23</v>
      </c>
      <c r="U346">
        <v>77</v>
      </c>
      <c r="V346">
        <v>1</v>
      </c>
      <c r="W346">
        <v>1</v>
      </c>
      <c r="X346">
        <v>11</v>
      </c>
      <c r="Y346">
        <v>4</v>
      </c>
      <c r="Z346">
        <v>3</v>
      </c>
      <c r="AA346">
        <f t="shared" si="50"/>
        <v>12</v>
      </c>
      <c r="AB346" s="73">
        <f t="shared" si="51"/>
        <v>12.714285714285714</v>
      </c>
      <c r="AC346" s="73">
        <f t="shared" si="52"/>
        <v>12</v>
      </c>
      <c r="AD346" s="73">
        <f t="shared" si="53"/>
        <v>8.2857142857142865</v>
      </c>
      <c r="AE346" s="73">
        <f t="shared" si="54"/>
        <v>17.857142857142858</v>
      </c>
      <c r="AF346" s="73">
        <f t="shared" si="55"/>
        <v>17.857142857142858</v>
      </c>
      <c r="AG346" s="73">
        <f t="shared" si="56"/>
        <v>1</v>
      </c>
      <c r="AH346" s="73">
        <f t="shared" si="57"/>
        <v>4.5714285714285712</v>
      </c>
      <c r="AI346" s="73">
        <f t="shared" si="58"/>
        <v>6.7857142857142856</v>
      </c>
      <c r="AJ346" s="73">
        <f t="shared" si="59"/>
        <v>8</v>
      </c>
    </row>
    <row r="347" spans="1:36">
      <c r="A347">
        <v>346</v>
      </c>
      <c r="B347" s="233" t="s">
        <v>1593</v>
      </c>
      <c r="C347" t="s">
        <v>1331</v>
      </c>
      <c r="D347">
        <v>10</v>
      </c>
      <c r="E347">
        <v>76</v>
      </c>
      <c r="F347">
        <v>46</v>
      </c>
      <c r="G347">
        <v>59</v>
      </c>
      <c r="H347">
        <v>135</v>
      </c>
      <c r="I347">
        <v>6</v>
      </c>
      <c r="J347">
        <v>3</v>
      </c>
      <c r="L347">
        <v>24</v>
      </c>
      <c r="M347">
        <v>13</v>
      </c>
      <c r="N347">
        <v>17</v>
      </c>
      <c r="O347">
        <v>6</v>
      </c>
      <c r="P347">
        <v>17</v>
      </c>
      <c r="Q347">
        <v>9</v>
      </c>
      <c r="R347">
        <v>4</v>
      </c>
      <c r="T347">
        <v>46</v>
      </c>
      <c r="U347">
        <v>93</v>
      </c>
      <c r="V347">
        <v>2</v>
      </c>
      <c r="W347">
        <v>7</v>
      </c>
      <c r="X347">
        <v>8</v>
      </c>
      <c r="Y347">
        <v>2</v>
      </c>
      <c r="Z347">
        <v>3</v>
      </c>
      <c r="AA347">
        <f t="shared" si="50"/>
        <v>8</v>
      </c>
      <c r="AB347" s="73">
        <f t="shared" si="51"/>
        <v>12.7</v>
      </c>
      <c r="AC347" s="73">
        <f t="shared" si="52"/>
        <v>17.600000000000001</v>
      </c>
      <c r="AD347" s="73">
        <f t="shared" si="53"/>
        <v>11.2</v>
      </c>
      <c r="AE347" s="73">
        <f t="shared" si="54"/>
        <v>23.1</v>
      </c>
      <c r="AF347" s="73">
        <f t="shared" si="55"/>
        <v>23.1</v>
      </c>
      <c r="AG347" s="73">
        <f t="shared" si="56"/>
        <v>3.9</v>
      </c>
      <c r="AH347" s="73">
        <f t="shared" si="57"/>
        <v>4.8</v>
      </c>
      <c r="AI347" s="73">
        <f t="shared" si="58"/>
        <v>7.75</v>
      </c>
      <c r="AJ347" s="73">
        <f t="shared" si="59"/>
        <v>10.1</v>
      </c>
    </row>
    <row r="348" spans="1:36">
      <c r="A348">
        <v>347</v>
      </c>
      <c r="B348" s="233" t="s">
        <v>1594</v>
      </c>
      <c r="C348" t="s">
        <v>1328</v>
      </c>
      <c r="D348">
        <v>18</v>
      </c>
      <c r="E348">
        <v>131</v>
      </c>
      <c r="F348">
        <v>55</v>
      </c>
      <c r="G348">
        <v>118</v>
      </c>
      <c r="H348">
        <v>249</v>
      </c>
      <c r="I348">
        <v>5</v>
      </c>
      <c r="J348">
        <v>2</v>
      </c>
      <c r="L348">
        <v>69</v>
      </c>
      <c r="M348">
        <v>33</v>
      </c>
      <c r="N348">
        <v>27</v>
      </c>
      <c r="O348">
        <v>5</v>
      </c>
      <c r="P348">
        <v>27</v>
      </c>
      <c r="Q348">
        <v>10</v>
      </c>
      <c r="R348">
        <v>11</v>
      </c>
      <c r="T348">
        <v>71</v>
      </c>
      <c r="U348">
        <v>169</v>
      </c>
      <c r="V348">
        <v>4</v>
      </c>
      <c r="W348">
        <v>3</v>
      </c>
      <c r="X348">
        <v>18</v>
      </c>
      <c r="Y348">
        <v>7</v>
      </c>
      <c r="Z348">
        <v>8</v>
      </c>
      <c r="AA348">
        <f t="shared" si="50"/>
        <v>22</v>
      </c>
      <c r="AB348" s="73">
        <f t="shared" si="51"/>
        <v>12.611111111111111</v>
      </c>
      <c r="AC348" s="73">
        <f t="shared" si="52"/>
        <v>11</v>
      </c>
      <c r="AD348" s="73">
        <f t="shared" si="53"/>
        <v>17.944444444444443</v>
      </c>
      <c r="AE348" s="73">
        <f t="shared" si="54"/>
        <v>22.277777777777779</v>
      </c>
      <c r="AF348" s="73">
        <f t="shared" si="55"/>
        <v>22.277777777777779</v>
      </c>
      <c r="AG348" s="73">
        <f t="shared" si="56"/>
        <v>1.7777777777777777</v>
      </c>
      <c r="AH348" s="73">
        <f t="shared" si="57"/>
        <v>5.7777777777777777</v>
      </c>
      <c r="AI348" s="73">
        <f t="shared" si="58"/>
        <v>6.5277777777777777</v>
      </c>
      <c r="AJ348" s="73">
        <f t="shared" si="59"/>
        <v>6.8888888888888893</v>
      </c>
    </row>
    <row r="349" spans="1:36">
      <c r="A349">
        <v>348</v>
      </c>
      <c r="B349" s="233" t="s">
        <v>1595</v>
      </c>
      <c r="C349" t="s">
        <v>1326</v>
      </c>
      <c r="D349">
        <v>5</v>
      </c>
      <c r="E349">
        <v>44</v>
      </c>
      <c r="F349">
        <v>29</v>
      </c>
      <c r="G349">
        <v>27</v>
      </c>
      <c r="H349">
        <v>71</v>
      </c>
      <c r="L349">
        <v>6</v>
      </c>
      <c r="M349">
        <v>9</v>
      </c>
      <c r="N349">
        <v>4</v>
      </c>
      <c r="P349">
        <v>12</v>
      </c>
      <c r="Q349">
        <v>5</v>
      </c>
      <c r="R349">
        <v>4</v>
      </c>
      <c r="T349">
        <v>28</v>
      </c>
      <c r="U349">
        <v>45</v>
      </c>
      <c r="V349">
        <v>4</v>
      </c>
      <c r="X349">
        <v>17</v>
      </c>
      <c r="AA349">
        <f t="shared" si="50"/>
        <v>8</v>
      </c>
      <c r="AB349" s="73">
        <f t="shared" si="51"/>
        <v>12.6</v>
      </c>
      <c r="AC349" s="73">
        <f t="shared" si="52"/>
        <v>21.6</v>
      </c>
      <c r="AD349" s="73">
        <f t="shared" si="53"/>
        <v>4.4000000000000004</v>
      </c>
      <c r="AE349" s="73">
        <f t="shared" si="54"/>
        <v>20.100000000000001</v>
      </c>
      <c r="AF349" s="73">
        <f t="shared" si="55"/>
        <v>20.100000000000001</v>
      </c>
      <c r="AG349" s="73">
        <f t="shared" si="56"/>
        <v>0</v>
      </c>
      <c r="AH349" s="73">
        <f t="shared" si="57"/>
        <v>4.5999999999999996</v>
      </c>
      <c r="AI349" s="73">
        <f t="shared" si="58"/>
        <v>5.5</v>
      </c>
      <c r="AJ349" s="73">
        <f t="shared" si="59"/>
        <v>6.6</v>
      </c>
    </row>
    <row r="350" spans="1:36">
      <c r="A350">
        <v>349</v>
      </c>
      <c r="B350" s="233" t="s">
        <v>1256</v>
      </c>
      <c r="C350" t="s">
        <v>1115</v>
      </c>
      <c r="D350">
        <v>14</v>
      </c>
      <c r="E350">
        <v>135</v>
      </c>
      <c r="F350">
        <v>79</v>
      </c>
      <c r="G350">
        <v>74</v>
      </c>
      <c r="H350">
        <v>209</v>
      </c>
      <c r="I350">
        <v>29</v>
      </c>
      <c r="J350">
        <v>15</v>
      </c>
      <c r="L350">
        <v>56</v>
      </c>
      <c r="M350">
        <v>5</v>
      </c>
      <c r="N350">
        <v>27</v>
      </c>
      <c r="O350">
        <v>8</v>
      </c>
      <c r="P350">
        <v>39</v>
      </c>
      <c r="Q350">
        <v>20</v>
      </c>
      <c r="R350">
        <v>17</v>
      </c>
      <c r="T350">
        <v>110</v>
      </c>
      <c r="U350">
        <v>104</v>
      </c>
      <c r="V350">
        <v>24</v>
      </c>
      <c r="W350">
        <v>34</v>
      </c>
      <c r="X350">
        <v>12</v>
      </c>
      <c r="Y350">
        <v>1</v>
      </c>
      <c r="Z350">
        <v>12</v>
      </c>
      <c r="AA350">
        <f t="shared" si="50"/>
        <v>34</v>
      </c>
      <c r="AB350" s="73">
        <f t="shared" si="51"/>
        <v>12.5</v>
      </c>
      <c r="AC350" s="73">
        <f t="shared" si="52"/>
        <v>20.142857142857142</v>
      </c>
      <c r="AD350" s="73">
        <f t="shared" si="53"/>
        <v>17.571428571428573</v>
      </c>
      <c r="AE350" s="73">
        <f t="shared" si="54"/>
        <v>33.071428571428569</v>
      </c>
      <c r="AF350" s="73">
        <f t="shared" si="55"/>
        <v>33.071428571428569</v>
      </c>
      <c r="AG350" s="73">
        <f t="shared" si="56"/>
        <v>13.5</v>
      </c>
      <c r="AH350" s="73">
        <f t="shared" si="57"/>
        <v>0.5714285714285714</v>
      </c>
      <c r="AI350" s="73">
        <f t="shared" si="58"/>
        <v>6.75</v>
      </c>
      <c r="AJ350" s="73">
        <f t="shared" si="59"/>
        <v>13.142857142857142</v>
      </c>
    </row>
    <row r="351" spans="1:36">
      <c r="A351">
        <v>350</v>
      </c>
      <c r="B351" s="233" t="s">
        <v>1596</v>
      </c>
      <c r="C351" t="s">
        <v>1342</v>
      </c>
      <c r="D351">
        <v>4</v>
      </c>
      <c r="E351">
        <v>19</v>
      </c>
      <c r="F351">
        <v>9</v>
      </c>
      <c r="G351">
        <v>37</v>
      </c>
      <c r="H351">
        <v>56</v>
      </c>
      <c r="I351">
        <v>2</v>
      </c>
      <c r="L351">
        <v>11</v>
      </c>
      <c r="M351">
        <v>2</v>
      </c>
      <c r="N351">
        <v>7</v>
      </c>
      <c r="O351">
        <v>6</v>
      </c>
      <c r="P351">
        <v>10</v>
      </c>
      <c r="Q351">
        <v>1</v>
      </c>
      <c r="R351">
        <v>3</v>
      </c>
      <c r="T351">
        <v>23</v>
      </c>
      <c r="U351">
        <v>33</v>
      </c>
      <c r="W351">
        <v>2</v>
      </c>
      <c r="X351">
        <v>3</v>
      </c>
      <c r="Z351">
        <v>1</v>
      </c>
      <c r="AA351">
        <f t="shared" si="50"/>
        <v>6</v>
      </c>
      <c r="AB351" s="73">
        <f t="shared" si="51"/>
        <v>12.5</v>
      </c>
      <c r="AC351" s="73">
        <f t="shared" si="52"/>
        <v>7.5</v>
      </c>
      <c r="AD351" s="73">
        <f t="shared" si="53"/>
        <v>12.25</v>
      </c>
      <c r="AE351" s="73">
        <f t="shared" si="54"/>
        <v>18.375</v>
      </c>
      <c r="AF351" s="73">
        <f t="shared" si="55"/>
        <v>18.375</v>
      </c>
      <c r="AG351" s="73">
        <f t="shared" si="56"/>
        <v>3</v>
      </c>
      <c r="AH351" s="73">
        <f t="shared" si="57"/>
        <v>1.75</v>
      </c>
      <c r="AI351" s="73">
        <f t="shared" si="58"/>
        <v>10</v>
      </c>
      <c r="AJ351" s="73">
        <f t="shared" si="59"/>
        <v>7</v>
      </c>
    </row>
    <row r="352" spans="1:36">
      <c r="A352">
        <v>351</v>
      </c>
      <c r="B352" s="233" t="s">
        <v>1597</v>
      </c>
      <c r="C352" t="s">
        <v>1329</v>
      </c>
      <c r="D352">
        <v>2</v>
      </c>
      <c r="E352">
        <v>16</v>
      </c>
      <c r="F352">
        <v>10</v>
      </c>
      <c r="G352">
        <v>11</v>
      </c>
      <c r="H352">
        <v>27</v>
      </c>
      <c r="L352">
        <v>2</v>
      </c>
      <c r="M352">
        <v>6</v>
      </c>
      <c r="N352">
        <v>1</v>
      </c>
      <c r="P352">
        <v>8</v>
      </c>
      <c r="R352">
        <v>1</v>
      </c>
      <c r="T352">
        <v>8</v>
      </c>
      <c r="U352">
        <v>20</v>
      </c>
      <c r="V352">
        <v>1</v>
      </c>
      <c r="X352">
        <v>9</v>
      </c>
      <c r="AA352">
        <f t="shared" si="50"/>
        <v>2</v>
      </c>
      <c r="AB352" s="73">
        <f t="shared" si="51"/>
        <v>12.5</v>
      </c>
      <c r="AC352" s="73">
        <f t="shared" si="52"/>
        <v>19</v>
      </c>
      <c r="AD352" s="73">
        <f t="shared" si="53"/>
        <v>4</v>
      </c>
      <c r="AE352" s="73">
        <f t="shared" si="54"/>
        <v>18.25</v>
      </c>
      <c r="AF352" s="73">
        <f t="shared" si="55"/>
        <v>18.25</v>
      </c>
      <c r="AG352" s="73">
        <f t="shared" si="56"/>
        <v>0</v>
      </c>
      <c r="AH352" s="73">
        <f t="shared" si="57"/>
        <v>8.5</v>
      </c>
      <c r="AI352" s="73">
        <f t="shared" si="58"/>
        <v>5.75</v>
      </c>
      <c r="AJ352" s="73">
        <f t="shared" si="59"/>
        <v>5.5</v>
      </c>
    </row>
    <row r="353" spans="1:36">
      <c r="A353">
        <v>352</v>
      </c>
      <c r="B353" s="233" t="s">
        <v>1598</v>
      </c>
      <c r="C353" t="s">
        <v>1081</v>
      </c>
      <c r="D353">
        <v>4</v>
      </c>
      <c r="E353">
        <v>29</v>
      </c>
      <c r="F353">
        <v>19</v>
      </c>
      <c r="G353">
        <v>27</v>
      </c>
      <c r="H353">
        <v>56</v>
      </c>
      <c r="L353">
        <v>14</v>
      </c>
      <c r="M353">
        <v>5</v>
      </c>
      <c r="N353">
        <v>6</v>
      </c>
      <c r="O353">
        <v>5</v>
      </c>
      <c r="P353">
        <v>8</v>
      </c>
      <c r="Q353">
        <v>1</v>
      </c>
      <c r="R353">
        <v>3</v>
      </c>
      <c r="T353">
        <v>17</v>
      </c>
      <c r="U353">
        <v>42</v>
      </c>
      <c r="X353">
        <v>6</v>
      </c>
      <c r="Z353">
        <v>2</v>
      </c>
      <c r="AA353">
        <f t="shared" si="50"/>
        <v>6</v>
      </c>
      <c r="AB353" s="73">
        <f t="shared" si="51"/>
        <v>12.5</v>
      </c>
      <c r="AC353" s="73">
        <f t="shared" si="52"/>
        <v>17.5</v>
      </c>
      <c r="AD353" s="73">
        <f t="shared" si="53"/>
        <v>16</v>
      </c>
      <c r="AE353" s="73">
        <f t="shared" si="54"/>
        <v>23.75</v>
      </c>
      <c r="AF353" s="73">
        <f t="shared" si="55"/>
        <v>23.75</v>
      </c>
      <c r="AG353" s="73">
        <f t="shared" si="56"/>
        <v>0</v>
      </c>
      <c r="AH353" s="73">
        <f t="shared" si="57"/>
        <v>3.75</v>
      </c>
      <c r="AI353" s="73">
        <f t="shared" si="58"/>
        <v>9.25</v>
      </c>
      <c r="AJ353" s="73">
        <f t="shared" si="59"/>
        <v>7.75</v>
      </c>
    </row>
    <row r="354" spans="1:36">
      <c r="A354">
        <v>353</v>
      </c>
      <c r="B354" s="233" t="s">
        <v>1599</v>
      </c>
      <c r="C354" t="s">
        <v>1334</v>
      </c>
      <c r="D354">
        <v>2</v>
      </c>
      <c r="E354">
        <v>16</v>
      </c>
      <c r="F354">
        <v>4</v>
      </c>
      <c r="G354">
        <v>13</v>
      </c>
      <c r="H354">
        <v>29</v>
      </c>
      <c r="L354">
        <v>1</v>
      </c>
      <c r="M354">
        <v>1</v>
      </c>
      <c r="N354">
        <v>8</v>
      </c>
      <c r="O354">
        <v>7</v>
      </c>
      <c r="P354">
        <v>2</v>
      </c>
      <c r="Q354">
        <v>1</v>
      </c>
      <c r="R354">
        <v>2</v>
      </c>
      <c r="T354">
        <v>15</v>
      </c>
      <c r="U354">
        <v>14</v>
      </c>
      <c r="Z354">
        <v>1</v>
      </c>
      <c r="AA354">
        <f t="shared" si="50"/>
        <v>4</v>
      </c>
      <c r="AB354" s="73">
        <f t="shared" si="51"/>
        <v>12.5</v>
      </c>
      <c r="AC354" s="73">
        <f t="shared" si="52"/>
        <v>6</v>
      </c>
      <c r="AD354" s="73">
        <f t="shared" si="53"/>
        <v>0.5</v>
      </c>
      <c r="AE354" s="73">
        <f t="shared" si="54"/>
        <v>10.5</v>
      </c>
      <c r="AF354" s="73">
        <f t="shared" si="55"/>
        <v>10.5</v>
      </c>
      <c r="AG354" s="73">
        <f t="shared" si="56"/>
        <v>0</v>
      </c>
      <c r="AH354" s="73">
        <f t="shared" si="57"/>
        <v>3.5</v>
      </c>
      <c r="AI354" s="73">
        <f t="shared" si="58"/>
        <v>15.75</v>
      </c>
      <c r="AJ354" s="73">
        <f t="shared" si="59"/>
        <v>12</v>
      </c>
    </row>
    <row r="355" spans="1:36">
      <c r="A355">
        <v>354</v>
      </c>
      <c r="B355" s="233" t="s">
        <v>1600</v>
      </c>
      <c r="C355" t="s">
        <v>1078</v>
      </c>
      <c r="D355">
        <v>15</v>
      </c>
      <c r="E355">
        <v>134</v>
      </c>
      <c r="F355">
        <v>45</v>
      </c>
      <c r="G355">
        <v>77</v>
      </c>
      <c r="H355">
        <v>211</v>
      </c>
      <c r="I355">
        <v>10</v>
      </c>
      <c r="J355">
        <v>6</v>
      </c>
      <c r="L355">
        <v>38</v>
      </c>
      <c r="M355">
        <v>15</v>
      </c>
      <c r="N355">
        <v>35</v>
      </c>
      <c r="O355">
        <v>16</v>
      </c>
      <c r="P355">
        <v>33</v>
      </c>
      <c r="Q355">
        <v>7</v>
      </c>
      <c r="R355">
        <v>12</v>
      </c>
      <c r="T355">
        <v>76</v>
      </c>
      <c r="U355">
        <v>137</v>
      </c>
      <c r="V355">
        <v>2</v>
      </c>
      <c r="W355">
        <v>6</v>
      </c>
      <c r="X355">
        <v>18</v>
      </c>
      <c r="Y355">
        <v>7</v>
      </c>
      <c r="Z355">
        <v>13</v>
      </c>
      <c r="AA355">
        <f t="shared" si="50"/>
        <v>24</v>
      </c>
      <c r="AB355" s="73">
        <f t="shared" si="51"/>
        <v>12.466666666666667</v>
      </c>
      <c r="AC355" s="73">
        <f t="shared" si="52"/>
        <v>10.4</v>
      </c>
      <c r="AD355" s="73">
        <f t="shared" si="53"/>
        <v>11.066666666666666</v>
      </c>
      <c r="AE355" s="73">
        <f t="shared" si="54"/>
        <v>19.966666666666665</v>
      </c>
      <c r="AF355" s="73">
        <f t="shared" si="55"/>
        <v>19.966666666666665</v>
      </c>
      <c r="AG355" s="73">
        <f t="shared" si="56"/>
        <v>4.4000000000000004</v>
      </c>
      <c r="AH355" s="73">
        <f t="shared" si="57"/>
        <v>3.7333333333333334</v>
      </c>
      <c r="AI355" s="73">
        <f t="shared" si="58"/>
        <v>8.6333333333333329</v>
      </c>
      <c r="AJ355" s="73">
        <f t="shared" si="59"/>
        <v>9.7333333333333325</v>
      </c>
    </row>
    <row r="356" spans="1:36">
      <c r="A356">
        <v>355</v>
      </c>
      <c r="B356" s="233" t="s">
        <v>1601</v>
      </c>
      <c r="C356" t="s">
        <v>1115</v>
      </c>
      <c r="D356">
        <v>14</v>
      </c>
      <c r="E356">
        <v>122</v>
      </c>
      <c r="F356">
        <v>59</v>
      </c>
      <c r="G356">
        <v>70</v>
      </c>
      <c r="H356">
        <v>192</v>
      </c>
      <c r="I356">
        <v>2</v>
      </c>
      <c r="J356">
        <v>2</v>
      </c>
      <c r="L356">
        <v>30</v>
      </c>
      <c r="M356">
        <v>29</v>
      </c>
      <c r="N356">
        <v>26</v>
      </c>
      <c r="O356">
        <v>5</v>
      </c>
      <c r="P356">
        <v>17</v>
      </c>
      <c r="Q356">
        <v>6</v>
      </c>
      <c r="R356">
        <v>9</v>
      </c>
      <c r="T356">
        <v>59</v>
      </c>
      <c r="U356">
        <v>137</v>
      </c>
      <c r="V356">
        <v>5</v>
      </c>
      <c r="X356">
        <v>35</v>
      </c>
      <c r="Y356">
        <v>2</v>
      </c>
      <c r="Z356">
        <v>4</v>
      </c>
      <c r="AA356">
        <f t="shared" si="50"/>
        <v>18</v>
      </c>
      <c r="AB356" s="73">
        <f t="shared" si="51"/>
        <v>12.428571428571429</v>
      </c>
      <c r="AC356" s="73">
        <f t="shared" si="52"/>
        <v>15.571428571428571</v>
      </c>
      <c r="AD356" s="73">
        <f t="shared" si="53"/>
        <v>9.4285714285714288</v>
      </c>
      <c r="AE356" s="73">
        <f t="shared" si="54"/>
        <v>19.857142857142858</v>
      </c>
      <c r="AF356" s="73">
        <f t="shared" si="55"/>
        <v>19.857142857142858</v>
      </c>
      <c r="AG356" s="73">
        <f t="shared" si="56"/>
        <v>1</v>
      </c>
      <c r="AH356" s="73">
        <f t="shared" si="57"/>
        <v>6.7857142857142856</v>
      </c>
      <c r="AI356" s="73">
        <f t="shared" si="58"/>
        <v>6.6428571428571432</v>
      </c>
      <c r="AJ356" s="73">
        <f t="shared" si="59"/>
        <v>8.7857142857142865</v>
      </c>
    </row>
    <row r="357" spans="1:36">
      <c r="A357">
        <v>356</v>
      </c>
      <c r="B357" s="233" t="s">
        <v>1602</v>
      </c>
      <c r="C357" t="s">
        <v>1338</v>
      </c>
      <c r="D357">
        <v>22</v>
      </c>
      <c r="E357">
        <v>180</v>
      </c>
      <c r="F357">
        <v>115</v>
      </c>
      <c r="G357">
        <v>123</v>
      </c>
      <c r="H357">
        <v>303</v>
      </c>
      <c r="J357">
        <v>1</v>
      </c>
      <c r="L357">
        <v>35</v>
      </c>
      <c r="M357">
        <v>52</v>
      </c>
      <c r="N357">
        <v>17</v>
      </c>
      <c r="O357">
        <v>5</v>
      </c>
      <c r="P357">
        <v>33</v>
      </c>
      <c r="Q357">
        <v>13</v>
      </c>
      <c r="R357">
        <v>15</v>
      </c>
      <c r="T357">
        <v>105</v>
      </c>
      <c r="U357">
        <v>204</v>
      </c>
      <c r="V357">
        <v>15</v>
      </c>
      <c r="X357">
        <v>97</v>
      </c>
      <c r="Y357">
        <v>1</v>
      </c>
      <c r="AA357">
        <f t="shared" si="50"/>
        <v>30</v>
      </c>
      <c r="AB357" s="73">
        <f t="shared" si="51"/>
        <v>12.409090909090908</v>
      </c>
      <c r="AC357" s="73">
        <f t="shared" si="52"/>
        <v>19.545454545454547</v>
      </c>
      <c r="AD357" s="73">
        <f t="shared" si="53"/>
        <v>6.5909090909090908</v>
      </c>
      <c r="AE357" s="73">
        <f t="shared" si="54"/>
        <v>19.977272727272727</v>
      </c>
      <c r="AF357" s="73">
        <f t="shared" si="55"/>
        <v>19.977272727272727</v>
      </c>
      <c r="AG357" s="73">
        <f t="shared" si="56"/>
        <v>4.5454545454545456E-2</v>
      </c>
      <c r="AH357" s="73">
        <f t="shared" si="57"/>
        <v>6.5</v>
      </c>
      <c r="AI357" s="73">
        <f t="shared" si="58"/>
        <v>6.2045454545454541</v>
      </c>
      <c r="AJ357" s="73">
        <f t="shared" si="59"/>
        <v>6.1818181818181817</v>
      </c>
    </row>
    <row r="358" spans="1:36">
      <c r="A358">
        <v>357</v>
      </c>
      <c r="B358" s="233" t="s">
        <v>1200</v>
      </c>
      <c r="C358" t="s">
        <v>1338</v>
      </c>
      <c r="D358">
        <v>22</v>
      </c>
      <c r="E358">
        <v>214</v>
      </c>
      <c r="F358">
        <v>71</v>
      </c>
      <c r="G358">
        <v>86</v>
      </c>
      <c r="H358">
        <v>300</v>
      </c>
      <c r="I358">
        <v>66</v>
      </c>
      <c r="J358">
        <v>30</v>
      </c>
      <c r="L358">
        <v>79</v>
      </c>
      <c r="M358">
        <v>8</v>
      </c>
      <c r="N358">
        <v>47</v>
      </c>
      <c r="O358">
        <v>30</v>
      </c>
      <c r="P358">
        <v>44</v>
      </c>
      <c r="Q358">
        <v>28</v>
      </c>
      <c r="R358">
        <v>14</v>
      </c>
      <c r="T358">
        <v>156</v>
      </c>
      <c r="U358">
        <v>136</v>
      </c>
      <c r="V358">
        <v>17</v>
      </c>
      <c r="W358">
        <v>45</v>
      </c>
      <c r="X358">
        <v>17</v>
      </c>
      <c r="Y358">
        <v>10</v>
      </c>
      <c r="Z358">
        <v>22</v>
      </c>
      <c r="AA358">
        <f t="shared" si="50"/>
        <v>28</v>
      </c>
      <c r="AB358" s="73">
        <f t="shared" si="51"/>
        <v>12.363636363636363</v>
      </c>
      <c r="AC358" s="73">
        <f t="shared" si="52"/>
        <v>11.636363636363637</v>
      </c>
      <c r="AD358" s="73">
        <f t="shared" si="53"/>
        <v>16.681818181818183</v>
      </c>
      <c r="AE358" s="73">
        <f t="shared" si="54"/>
        <v>30.65909090909091</v>
      </c>
      <c r="AF358" s="73">
        <f t="shared" si="55"/>
        <v>30.65909090909091</v>
      </c>
      <c r="AG358" s="73">
        <f t="shared" si="56"/>
        <v>19.363636363636363</v>
      </c>
      <c r="AH358" s="73">
        <f t="shared" si="57"/>
        <v>1.9545454545454546</v>
      </c>
      <c r="AI358" s="73">
        <f t="shared" si="58"/>
        <v>9.6363636363636367</v>
      </c>
      <c r="AJ358" s="73">
        <f t="shared" si="59"/>
        <v>14.363636363636363</v>
      </c>
    </row>
    <row r="359" spans="1:36">
      <c r="A359">
        <v>358</v>
      </c>
      <c r="B359" s="233" t="s">
        <v>1603</v>
      </c>
      <c r="C359" t="s">
        <v>1081</v>
      </c>
      <c r="D359">
        <v>3</v>
      </c>
      <c r="E359">
        <v>12</v>
      </c>
      <c r="F359">
        <v>7</v>
      </c>
      <c r="G359">
        <v>29</v>
      </c>
      <c r="H359">
        <v>41</v>
      </c>
      <c r="L359">
        <v>15</v>
      </c>
      <c r="M359">
        <v>1</v>
      </c>
      <c r="N359">
        <v>5</v>
      </c>
      <c r="O359">
        <v>4</v>
      </c>
      <c r="P359">
        <v>3</v>
      </c>
      <c r="Q359">
        <v>1</v>
      </c>
      <c r="R359">
        <v>2</v>
      </c>
      <c r="T359">
        <v>20</v>
      </c>
      <c r="U359">
        <v>22</v>
      </c>
      <c r="X359">
        <v>6</v>
      </c>
      <c r="AA359">
        <f t="shared" si="50"/>
        <v>4</v>
      </c>
      <c r="AB359" s="73">
        <f t="shared" si="51"/>
        <v>12.333333333333334</v>
      </c>
      <c r="AC359" s="73">
        <f t="shared" si="52"/>
        <v>8</v>
      </c>
      <c r="AD359" s="73">
        <f t="shared" si="53"/>
        <v>23.666666666666668</v>
      </c>
      <c r="AE359" s="73">
        <f t="shared" si="54"/>
        <v>22.666666666666668</v>
      </c>
      <c r="AF359" s="73">
        <f t="shared" si="55"/>
        <v>22.666666666666668</v>
      </c>
      <c r="AG359" s="73">
        <f t="shared" si="56"/>
        <v>0</v>
      </c>
      <c r="AH359" s="73">
        <f t="shared" si="57"/>
        <v>1.3333333333333333</v>
      </c>
      <c r="AI359" s="73">
        <f t="shared" si="58"/>
        <v>9.5</v>
      </c>
      <c r="AJ359" s="73">
        <f t="shared" si="59"/>
        <v>6</v>
      </c>
    </row>
    <row r="360" spans="1:36">
      <c r="A360">
        <v>359</v>
      </c>
      <c r="B360" s="233" t="s">
        <v>1289</v>
      </c>
      <c r="C360" t="s">
        <v>1095</v>
      </c>
      <c r="D360">
        <v>19</v>
      </c>
      <c r="E360">
        <v>153</v>
      </c>
      <c r="F360">
        <v>68</v>
      </c>
      <c r="G360">
        <v>123</v>
      </c>
      <c r="H360">
        <v>276</v>
      </c>
      <c r="I360">
        <v>37</v>
      </c>
      <c r="J360">
        <v>20</v>
      </c>
      <c r="K360">
        <v>3</v>
      </c>
      <c r="L360">
        <v>35</v>
      </c>
      <c r="M360">
        <v>13</v>
      </c>
      <c r="N360">
        <v>41</v>
      </c>
      <c r="O360">
        <v>28</v>
      </c>
      <c r="P360">
        <v>42</v>
      </c>
      <c r="Q360">
        <v>18</v>
      </c>
      <c r="R360">
        <v>21</v>
      </c>
      <c r="T360">
        <v>133</v>
      </c>
      <c r="U360">
        <v>156</v>
      </c>
      <c r="V360">
        <v>9</v>
      </c>
      <c r="W360">
        <v>23</v>
      </c>
      <c r="X360">
        <v>21</v>
      </c>
      <c r="Y360">
        <v>6</v>
      </c>
      <c r="Z360">
        <v>11</v>
      </c>
      <c r="AA360">
        <f t="shared" si="50"/>
        <v>42</v>
      </c>
      <c r="AB360" s="73">
        <f t="shared" si="51"/>
        <v>12.315789473684211</v>
      </c>
      <c r="AC360" s="73">
        <f t="shared" si="52"/>
        <v>12.105263157894736</v>
      </c>
      <c r="AD360" s="73">
        <f t="shared" si="53"/>
        <v>7</v>
      </c>
      <c r="AE360" s="73">
        <f t="shared" si="54"/>
        <v>23.263157894736842</v>
      </c>
      <c r="AF360" s="73">
        <f t="shared" si="55"/>
        <v>23.184210526315791</v>
      </c>
      <c r="AG360" s="73">
        <f t="shared" si="56"/>
        <v>12.736842105263158</v>
      </c>
      <c r="AH360" s="73">
        <f t="shared" si="57"/>
        <v>2</v>
      </c>
      <c r="AI360" s="73">
        <f t="shared" si="58"/>
        <v>9.473684210526315</v>
      </c>
      <c r="AJ360" s="73">
        <f t="shared" si="59"/>
        <v>11.736842105263158</v>
      </c>
    </row>
    <row r="361" spans="1:36">
      <c r="A361">
        <v>360</v>
      </c>
      <c r="B361" s="233" t="s">
        <v>1604</v>
      </c>
      <c r="C361" t="s">
        <v>1340</v>
      </c>
      <c r="D361">
        <v>7</v>
      </c>
      <c r="E361">
        <v>53</v>
      </c>
      <c r="F361">
        <v>27</v>
      </c>
      <c r="G361">
        <v>41</v>
      </c>
      <c r="H361">
        <v>94</v>
      </c>
      <c r="I361">
        <v>3</v>
      </c>
      <c r="J361">
        <v>3</v>
      </c>
      <c r="L361">
        <v>14</v>
      </c>
      <c r="M361">
        <v>4</v>
      </c>
      <c r="N361">
        <v>16</v>
      </c>
      <c r="O361">
        <v>3</v>
      </c>
      <c r="P361">
        <v>11</v>
      </c>
      <c r="Q361">
        <v>2</v>
      </c>
      <c r="R361">
        <v>4</v>
      </c>
      <c r="T361">
        <v>31</v>
      </c>
      <c r="U361">
        <v>61</v>
      </c>
      <c r="V361">
        <v>1</v>
      </c>
      <c r="W361">
        <v>5</v>
      </c>
      <c r="X361">
        <v>6</v>
      </c>
      <c r="Y361">
        <v>1</v>
      </c>
      <c r="Z361">
        <v>3</v>
      </c>
      <c r="AA361">
        <f t="shared" si="50"/>
        <v>8</v>
      </c>
      <c r="AB361" s="73">
        <f t="shared" si="51"/>
        <v>12.285714285714286</v>
      </c>
      <c r="AC361" s="73">
        <f t="shared" si="52"/>
        <v>14.285714285714286</v>
      </c>
      <c r="AD361" s="73">
        <f t="shared" si="53"/>
        <v>8.8571428571428577</v>
      </c>
      <c r="AE361" s="73">
        <f t="shared" si="54"/>
        <v>19.785714285714285</v>
      </c>
      <c r="AF361" s="73">
        <f t="shared" si="55"/>
        <v>19.785714285714285</v>
      </c>
      <c r="AG361" s="73">
        <f t="shared" si="56"/>
        <v>3</v>
      </c>
      <c r="AH361" s="73">
        <f t="shared" si="57"/>
        <v>2.8571428571428572</v>
      </c>
      <c r="AI361" s="73">
        <f t="shared" si="58"/>
        <v>6.8571428571428568</v>
      </c>
      <c r="AJ361" s="73">
        <f t="shared" si="59"/>
        <v>10.428571428571429</v>
      </c>
    </row>
    <row r="362" spans="1:36">
      <c r="A362">
        <v>361</v>
      </c>
      <c r="B362" s="233" t="s">
        <v>1605</v>
      </c>
      <c r="C362" t="s">
        <v>1329</v>
      </c>
      <c r="D362">
        <v>12</v>
      </c>
      <c r="E362">
        <v>102</v>
      </c>
      <c r="F362">
        <v>41</v>
      </c>
      <c r="G362">
        <v>65</v>
      </c>
      <c r="H362">
        <v>167</v>
      </c>
      <c r="I362">
        <v>3</v>
      </c>
      <c r="J362">
        <v>3</v>
      </c>
      <c r="L362">
        <v>21</v>
      </c>
      <c r="M362">
        <v>22</v>
      </c>
      <c r="N362">
        <v>25</v>
      </c>
      <c r="O362">
        <v>6</v>
      </c>
      <c r="P362">
        <v>25</v>
      </c>
      <c r="Q362">
        <v>9</v>
      </c>
      <c r="R362">
        <v>10</v>
      </c>
      <c r="T362">
        <v>46</v>
      </c>
      <c r="U362">
        <v>119</v>
      </c>
      <c r="V362">
        <v>1</v>
      </c>
      <c r="W362">
        <v>3</v>
      </c>
      <c r="X362">
        <v>22</v>
      </c>
      <c r="Y362">
        <v>8</v>
      </c>
      <c r="Z362">
        <v>3</v>
      </c>
      <c r="AA362">
        <f t="shared" si="50"/>
        <v>20</v>
      </c>
      <c r="AB362" s="73">
        <f t="shared" si="51"/>
        <v>12.25</v>
      </c>
      <c r="AC362" s="73">
        <f t="shared" si="52"/>
        <v>12</v>
      </c>
      <c r="AD362" s="73">
        <f t="shared" si="53"/>
        <v>7.083333333333333</v>
      </c>
      <c r="AE362" s="73">
        <f t="shared" si="54"/>
        <v>17.375</v>
      </c>
      <c r="AF362" s="73">
        <f t="shared" si="55"/>
        <v>17.375</v>
      </c>
      <c r="AG362" s="73">
        <f t="shared" si="56"/>
        <v>1.75</v>
      </c>
      <c r="AH362" s="73">
        <f t="shared" si="57"/>
        <v>5.916666666666667</v>
      </c>
      <c r="AI362" s="73">
        <f t="shared" si="58"/>
        <v>6.791666666666667</v>
      </c>
      <c r="AJ362" s="73">
        <f t="shared" si="59"/>
        <v>8.5</v>
      </c>
    </row>
    <row r="363" spans="1:36">
      <c r="A363">
        <v>362</v>
      </c>
      <c r="B363" s="233" t="s">
        <v>1606</v>
      </c>
      <c r="C363" t="s">
        <v>1330</v>
      </c>
      <c r="D363">
        <v>4</v>
      </c>
      <c r="E363">
        <v>31</v>
      </c>
      <c r="F363">
        <v>17</v>
      </c>
      <c r="G363">
        <v>26</v>
      </c>
      <c r="H363">
        <v>57</v>
      </c>
      <c r="I363">
        <v>1</v>
      </c>
      <c r="L363">
        <v>6</v>
      </c>
      <c r="M363">
        <v>11</v>
      </c>
      <c r="N363">
        <v>1</v>
      </c>
      <c r="O363">
        <v>1</v>
      </c>
      <c r="P363">
        <v>9</v>
      </c>
      <c r="Q363">
        <v>4</v>
      </c>
      <c r="R363">
        <v>4</v>
      </c>
      <c r="T363">
        <v>25</v>
      </c>
      <c r="U363">
        <v>33</v>
      </c>
      <c r="V363">
        <v>2</v>
      </c>
      <c r="W363">
        <v>2</v>
      </c>
      <c r="X363">
        <v>11</v>
      </c>
      <c r="Z363">
        <v>2</v>
      </c>
      <c r="AA363">
        <f t="shared" si="50"/>
        <v>8</v>
      </c>
      <c r="AB363" s="73">
        <f t="shared" si="51"/>
        <v>12.25</v>
      </c>
      <c r="AC363" s="73">
        <f t="shared" si="52"/>
        <v>15</v>
      </c>
      <c r="AD363" s="73">
        <f t="shared" si="53"/>
        <v>5.5</v>
      </c>
      <c r="AE363" s="73">
        <f t="shared" si="54"/>
        <v>18.125</v>
      </c>
      <c r="AF363" s="73">
        <f t="shared" si="55"/>
        <v>18.125</v>
      </c>
      <c r="AG363" s="73">
        <f t="shared" si="56"/>
        <v>1.5</v>
      </c>
      <c r="AH363" s="73">
        <f t="shared" si="57"/>
        <v>6.5</v>
      </c>
      <c r="AI363" s="73">
        <f t="shared" si="58"/>
        <v>5.875</v>
      </c>
      <c r="AJ363" s="73">
        <f t="shared" si="59"/>
        <v>3.5</v>
      </c>
    </row>
    <row r="364" spans="1:36">
      <c r="A364">
        <v>363</v>
      </c>
      <c r="B364" s="233" t="s">
        <v>1607</v>
      </c>
      <c r="C364" t="s">
        <v>1333</v>
      </c>
      <c r="D364">
        <v>13</v>
      </c>
      <c r="E364">
        <v>96</v>
      </c>
      <c r="F364">
        <v>41</v>
      </c>
      <c r="G364">
        <v>85</v>
      </c>
      <c r="H364">
        <v>181</v>
      </c>
      <c r="J364">
        <v>1</v>
      </c>
      <c r="L364">
        <v>35</v>
      </c>
      <c r="M364">
        <v>31</v>
      </c>
      <c r="N364">
        <v>11</v>
      </c>
      <c r="O364">
        <v>8</v>
      </c>
      <c r="P364">
        <v>23</v>
      </c>
      <c r="Q364">
        <v>7</v>
      </c>
      <c r="R364">
        <v>11</v>
      </c>
      <c r="T364">
        <v>66</v>
      </c>
      <c r="U364">
        <v>118</v>
      </c>
      <c r="V364">
        <v>4</v>
      </c>
      <c r="X364">
        <v>30</v>
      </c>
      <c r="Y364">
        <v>2</v>
      </c>
      <c r="Z364">
        <v>1</v>
      </c>
      <c r="AA364">
        <f t="shared" si="50"/>
        <v>22</v>
      </c>
      <c r="AB364" s="73">
        <f t="shared" si="51"/>
        <v>12.23076923076923</v>
      </c>
      <c r="AC364" s="73">
        <f t="shared" si="52"/>
        <v>10.923076923076923</v>
      </c>
      <c r="AD364" s="73">
        <f t="shared" si="53"/>
        <v>11.76923076923077</v>
      </c>
      <c r="AE364" s="73">
        <f t="shared" si="54"/>
        <v>18.346153846153847</v>
      </c>
      <c r="AF364" s="73">
        <f t="shared" si="55"/>
        <v>18.346153846153847</v>
      </c>
      <c r="AG364" s="73">
        <f t="shared" si="56"/>
        <v>7.6923076923076927E-2</v>
      </c>
      <c r="AH364" s="73">
        <f t="shared" si="57"/>
        <v>6.3076923076923075</v>
      </c>
      <c r="AI364" s="73">
        <f t="shared" si="58"/>
        <v>7.115384615384615</v>
      </c>
      <c r="AJ364" s="73">
        <f t="shared" si="59"/>
        <v>4</v>
      </c>
    </row>
    <row r="365" spans="1:36">
      <c r="A365">
        <v>364</v>
      </c>
      <c r="B365" s="233" t="s">
        <v>1608</v>
      </c>
      <c r="C365" t="s">
        <v>1342</v>
      </c>
      <c r="D365">
        <v>14</v>
      </c>
      <c r="E365">
        <v>80</v>
      </c>
      <c r="F365">
        <v>43</v>
      </c>
      <c r="G365">
        <v>125</v>
      </c>
      <c r="H365">
        <v>205</v>
      </c>
      <c r="I365">
        <v>12</v>
      </c>
      <c r="J365">
        <v>9</v>
      </c>
      <c r="K365">
        <v>1</v>
      </c>
      <c r="L365">
        <v>50</v>
      </c>
      <c r="M365">
        <v>8</v>
      </c>
      <c r="N365">
        <v>41</v>
      </c>
      <c r="O365">
        <v>15</v>
      </c>
      <c r="P365">
        <v>35</v>
      </c>
      <c r="Q365">
        <v>6</v>
      </c>
      <c r="R365">
        <v>17</v>
      </c>
      <c r="T365">
        <v>91</v>
      </c>
      <c r="U365">
        <v>119</v>
      </c>
      <c r="V365">
        <v>7</v>
      </c>
      <c r="W365">
        <v>11</v>
      </c>
      <c r="X365">
        <v>13</v>
      </c>
      <c r="Y365">
        <v>1</v>
      </c>
      <c r="Z365">
        <v>6</v>
      </c>
      <c r="AA365">
        <f t="shared" si="50"/>
        <v>34</v>
      </c>
      <c r="AB365" s="73">
        <f t="shared" si="51"/>
        <v>12.214285714285714</v>
      </c>
      <c r="AC365" s="73">
        <f t="shared" si="52"/>
        <v>9.8571428571428577</v>
      </c>
      <c r="AD365" s="73">
        <f t="shared" si="53"/>
        <v>15.428571428571429</v>
      </c>
      <c r="AE365" s="73">
        <f t="shared" si="54"/>
        <v>22.892857142857142</v>
      </c>
      <c r="AF365" s="73">
        <f t="shared" si="55"/>
        <v>22.857142857142858</v>
      </c>
      <c r="AG365" s="73">
        <f t="shared" si="56"/>
        <v>5.7857142857142856</v>
      </c>
      <c r="AH365" s="73">
        <f t="shared" si="57"/>
        <v>2.2142857142857144</v>
      </c>
      <c r="AI365" s="73">
        <f t="shared" si="58"/>
        <v>8.1071428571428577</v>
      </c>
      <c r="AJ365" s="73">
        <f t="shared" si="59"/>
        <v>11.142857142857142</v>
      </c>
    </row>
    <row r="366" spans="1:36">
      <c r="A366">
        <v>365</v>
      </c>
      <c r="B366" s="233" t="s">
        <v>1609</v>
      </c>
      <c r="C366" t="s">
        <v>1328</v>
      </c>
      <c r="D366">
        <v>14</v>
      </c>
      <c r="E366">
        <v>125</v>
      </c>
      <c r="F366">
        <v>28</v>
      </c>
      <c r="G366">
        <v>70</v>
      </c>
      <c r="H366">
        <v>195</v>
      </c>
      <c r="I366">
        <v>3</v>
      </c>
      <c r="J366">
        <v>1</v>
      </c>
      <c r="L366">
        <v>45</v>
      </c>
      <c r="M366">
        <v>44</v>
      </c>
      <c r="N366">
        <v>32</v>
      </c>
      <c r="O366">
        <v>12</v>
      </c>
      <c r="P366">
        <v>37</v>
      </c>
      <c r="Q366">
        <v>12</v>
      </c>
      <c r="R366">
        <v>12</v>
      </c>
      <c r="T366">
        <v>56</v>
      </c>
      <c r="U366">
        <v>135</v>
      </c>
      <c r="V366">
        <v>1</v>
      </c>
      <c r="X366">
        <v>39</v>
      </c>
      <c r="Y366">
        <v>6</v>
      </c>
      <c r="Z366">
        <v>1</v>
      </c>
      <c r="AA366">
        <f t="shared" si="50"/>
        <v>24</v>
      </c>
      <c r="AB366" s="73">
        <f t="shared" si="51"/>
        <v>12.214285714285714</v>
      </c>
      <c r="AC366" s="73">
        <f t="shared" si="52"/>
        <v>6.2857142857142856</v>
      </c>
      <c r="AD366" s="73">
        <f t="shared" si="53"/>
        <v>14.357142857142858</v>
      </c>
      <c r="AE366" s="73">
        <f t="shared" si="54"/>
        <v>17.964285714285715</v>
      </c>
      <c r="AF366" s="73">
        <f t="shared" si="55"/>
        <v>17.964285714285715</v>
      </c>
      <c r="AG366" s="73">
        <f t="shared" si="56"/>
        <v>1.3571428571428572</v>
      </c>
      <c r="AH366" s="73">
        <f t="shared" si="57"/>
        <v>10</v>
      </c>
      <c r="AI366" s="73">
        <f t="shared" si="58"/>
        <v>7.8214285714285712</v>
      </c>
      <c r="AJ366" s="73">
        <f t="shared" si="59"/>
        <v>7.5714285714285712</v>
      </c>
    </row>
    <row r="367" spans="1:36">
      <c r="A367">
        <v>366</v>
      </c>
      <c r="B367" s="233" t="s">
        <v>1610</v>
      </c>
      <c r="C367" t="s">
        <v>1328</v>
      </c>
      <c r="D367">
        <v>21</v>
      </c>
      <c r="E367">
        <v>169</v>
      </c>
      <c r="F367">
        <v>73</v>
      </c>
      <c r="G367">
        <v>105</v>
      </c>
      <c r="H367">
        <v>274</v>
      </c>
      <c r="L367">
        <v>65</v>
      </c>
      <c r="M367">
        <v>59</v>
      </c>
      <c r="N367">
        <v>25</v>
      </c>
      <c r="O367">
        <v>10</v>
      </c>
      <c r="P367">
        <v>24</v>
      </c>
      <c r="Q367">
        <v>20</v>
      </c>
      <c r="R367">
        <v>9</v>
      </c>
      <c r="T367">
        <v>98</v>
      </c>
      <c r="U367">
        <v>176</v>
      </c>
      <c r="V367">
        <v>6</v>
      </c>
      <c r="X367">
        <v>79</v>
      </c>
      <c r="Z367">
        <v>1</v>
      </c>
      <c r="AA367">
        <f t="shared" si="50"/>
        <v>18</v>
      </c>
      <c r="AB367" s="73">
        <f t="shared" si="51"/>
        <v>12.19047619047619</v>
      </c>
      <c r="AC367" s="73">
        <f t="shared" si="52"/>
        <v>13.047619047619047</v>
      </c>
      <c r="AD367" s="73">
        <f t="shared" si="53"/>
        <v>14.619047619047619</v>
      </c>
      <c r="AE367" s="73">
        <f t="shared" si="54"/>
        <v>20.357142857142858</v>
      </c>
      <c r="AF367" s="73">
        <f t="shared" si="55"/>
        <v>20.357142857142858</v>
      </c>
      <c r="AG367" s="73">
        <f t="shared" si="56"/>
        <v>0</v>
      </c>
      <c r="AH367" s="73">
        <f t="shared" si="57"/>
        <v>8.7619047619047628</v>
      </c>
      <c r="AI367" s="73">
        <f t="shared" si="58"/>
        <v>7.0952380952380949</v>
      </c>
      <c r="AJ367" s="73">
        <f t="shared" si="59"/>
        <v>6.1904761904761907</v>
      </c>
    </row>
    <row r="368" spans="1:36">
      <c r="A368">
        <v>367</v>
      </c>
      <c r="B368" s="233" t="s">
        <v>1230</v>
      </c>
      <c r="C368" t="s">
        <v>1335</v>
      </c>
      <c r="D368">
        <v>22</v>
      </c>
      <c r="E368">
        <v>227</v>
      </c>
      <c r="F368">
        <v>141</v>
      </c>
      <c r="G368">
        <v>89</v>
      </c>
      <c r="H368">
        <v>316</v>
      </c>
      <c r="I368">
        <v>48</v>
      </c>
      <c r="J368">
        <v>34</v>
      </c>
      <c r="K368">
        <v>9</v>
      </c>
      <c r="L368">
        <v>42</v>
      </c>
      <c r="M368">
        <v>2</v>
      </c>
      <c r="N368">
        <v>59</v>
      </c>
      <c r="O368">
        <v>8</v>
      </c>
      <c r="P368">
        <v>58</v>
      </c>
      <c r="Q368">
        <v>29</v>
      </c>
      <c r="R368">
        <v>24</v>
      </c>
      <c r="T368">
        <v>158</v>
      </c>
      <c r="U368">
        <v>162</v>
      </c>
      <c r="V368">
        <v>43</v>
      </c>
      <c r="W368">
        <v>68</v>
      </c>
      <c r="X368">
        <v>21</v>
      </c>
      <c r="Y368">
        <v>1</v>
      </c>
      <c r="Z368">
        <v>18</v>
      </c>
      <c r="AA368">
        <f t="shared" si="50"/>
        <v>48</v>
      </c>
      <c r="AB368" s="73">
        <f t="shared" si="51"/>
        <v>12.181818181818182</v>
      </c>
      <c r="AC368" s="73">
        <f t="shared" si="52"/>
        <v>23.454545454545453</v>
      </c>
      <c r="AD368" s="73">
        <f t="shared" si="53"/>
        <v>7.3636363636363633</v>
      </c>
      <c r="AE368" s="73">
        <f t="shared" si="54"/>
        <v>30.113636363636363</v>
      </c>
      <c r="AF368" s="73">
        <f t="shared" si="55"/>
        <v>29.90909090909091</v>
      </c>
      <c r="AG368" s="73">
        <f t="shared" si="56"/>
        <v>14.636363636363637</v>
      </c>
      <c r="AH368" s="73">
        <f t="shared" si="57"/>
        <v>0.77272727272727271</v>
      </c>
      <c r="AI368" s="73">
        <f t="shared" si="58"/>
        <v>6.0909090909090908</v>
      </c>
      <c r="AJ368" s="73">
        <f t="shared" si="59"/>
        <v>16.636363636363637</v>
      </c>
    </row>
    <row r="369" spans="1:36">
      <c r="A369">
        <v>368</v>
      </c>
      <c r="B369" s="233" t="s">
        <v>1611</v>
      </c>
      <c r="C369" t="s">
        <v>1089</v>
      </c>
      <c r="D369">
        <v>13</v>
      </c>
      <c r="E369">
        <v>92</v>
      </c>
      <c r="F369">
        <v>70</v>
      </c>
      <c r="G369">
        <v>88</v>
      </c>
      <c r="H369">
        <v>180</v>
      </c>
      <c r="I369">
        <v>1</v>
      </c>
      <c r="L369">
        <v>19</v>
      </c>
      <c r="M369">
        <v>27</v>
      </c>
      <c r="N369">
        <v>14</v>
      </c>
      <c r="O369">
        <v>2</v>
      </c>
      <c r="P369">
        <v>21</v>
      </c>
      <c r="Q369">
        <v>6</v>
      </c>
      <c r="R369">
        <v>11</v>
      </c>
      <c r="T369">
        <v>51</v>
      </c>
      <c r="U369">
        <v>119</v>
      </c>
      <c r="V369">
        <v>7</v>
      </c>
      <c r="X369">
        <v>78</v>
      </c>
      <c r="AA369">
        <f t="shared" si="50"/>
        <v>22</v>
      </c>
      <c r="AB369" s="73">
        <f t="shared" si="51"/>
        <v>12.153846153846153</v>
      </c>
      <c r="AC369" s="73">
        <f t="shared" si="52"/>
        <v>19.846153846153847</v>
      </c>
      <c r="AD369" s="73">
        <f t="shared" si="53"/>
        <v>5.615384615384615</v>
      </c>
      <c r="AE369" s="73">
        <f t="shared" si="54"/>
        <v>19.884615384615383</v>
      </c>
      <c r="AF369" s="73">
        <f t="shared" si="55"/>
        <v>19.884615384615383</v>
      </c>
      <c r="AG369" s="73">
        <f t="shared" si="56"/>
        <v>0.46153846153846156</v>
      </c>
      <c r="AH369" s="73">
        <f t="shared" si="57"/>
        <v>5.615384615384615</v>
      </c>
      <c r="AI369" s="73">
        <f t="shared" si="58"/>
        <v>5.6923076923076925</v>
      </c>
      <c r="AJ369" s="73">
        <f t="shared" si="59"/>
        <v>7.0769230769230766</v>
      </c>
    </row>
    <row r="370" spans="1:36">
      <c r="A370">
        <v>369</v>
      </c>
      <c r="B370" s="233" t="s">
        <v>1612</v>
      </c>
      <c r="C370" t="s">
        <v>1334</v>
      </c>
      <c r="D370">
        <v>20</v>
      </c>
      <c r="E370">
        <v>176</v>
      </c>
      <c r="F370">
        <v>105</v>
      </c>
      <c r="G370">
        <v>101</v>
      </c>
      <c r="H370">
        <v>277</v>
      </c>
      <c r="L370">
        <v>41</v>
      </c>
      <c r="M370">
        <v>54</v>
      </c>
      <c r="N370">
        <v>16</v>
      </c>
      <c r="O370">
        <v>1</v>
      </c>
      <c r="P370">
        <v>36</v>
      </c>
      <c r="Q370">
        <v>17</v>
      </c>
      <c r="R370">
        <v>17</v>
      </c>
      <c r="T370">
        <v>65</v>
      </c>
      <c r="U370">
        <v>207</v>
      </c>
      <c r="V370">
        <v>4</v>
      </c>
      <c r="X370">
        <v>141</v>
      </c>
      <c r="Y370">
        <v>2</v>
      </c>
      <c r="Z370">
        <v>2</v>
      </c>
      <c r="AA370">
        <f t="shared" si="50"/>
        <v>34</v>
      </c>
      <c r="AB370" s="73">
        <f t="shared" si="51"/>
        <v>12.15</v>
      </c>
      <c r="AC370" s="73">
        <f t="shared" si="52"/>
        <v>19.3</v>
      </c>
      <c r="AD370" s="73">
        <f t="shared" si="53"/>
        <v>8.5500000000000007</v>
      </c>
      <c r="AE370" s="73">
        <f t="shared" si="54"/>
        <v>20.85</v>
      </c>
      <c r="AF370" s="73">
        <f t="shared" si="55"/>
        <v>20.85</v>
      </c>
      <c r="AG370" s="73">
        <f t="shared" si="56"/>
        <v>0</v>
      </c>
      <c r="AH370" s="73">
        <f t="shared" si="57"/>
        <v>7.2</v>
      </c>
      <c r="AI370" s="73">
        <f t="shared" si="58"/>
        <v>5.375</v>
      </c>
      <c r="AJ370" s="73">
        <f t="shared" si="59"/>
        <v>5.95</v>
      </c>
    </row>
    <row r="371" spans="1:36">
      <c r="A371">
        <v>370</v>
      </c>
      <c r="B371" s="233" t="s">
        <v>1613</v>
      </c>
      <c r="C371" t="s">
        <v>1089</v>
      </c>
      <c r="D371">
        <v>22</v>
      </c>
      <c r="E371">
        <v>189</v>
      </c>
      <c r="F371">
        <v>92</v>
      </c>
      <c r="G371">
        <v>97</v>
      </c>
      <c r="H371">
        <v>286</v>
      </c>
      <c r="I371">
        <v>28</v>
      </c>
      <c r="J371">
        <v>18</v>
      </c>
      <c r="L371">
        <v>88</v>
      </c>
      <c r="M371">
        <v>10</v>
      </c>
      <c r="N371">
        <v>76</v>
      </c>
      <c r="O371">
        <v>21</v>
      </c>
      <c r="P371">
        <v>37</v>
      </c>
      <c r="Q371">
        <v>18</v>
      </c>
      <c r="R371">
        <v>10</v>
      </c>
      <c r="T371">
        <v>91</v>
      </c>
      <c r="U371">
        <v>196</v>
      </c>
      <c r="V371">
        <v>2</v>
      </c>
      <c r="W371">
        <v>20</v>
      </c>
      <c r="X371">
        <v>10</v>
      </c>
      <c r="Y371">
        <v>24</v>
      </c>
      <c r="Z371">
        <v>25</v>
      </c>
      <c r="AA371">
        <f t="shared" si="50"/>
        <v>20</v>
      </c>
      <c r="AB371" s="73">
        <f t="shared" si="51"/>
        <v>12.090909090909092</v>
      </c>
      <c r="AC371" s="73">
        <f t="shared" si="52"/>
        <v>15.818181818181818</v>
      </c>
      <c r="AD371" s="73">
        <f t="shared" si="53"/>
        <v>19.09090909090909</v>
      </c>
      <c r="AE371" s="73">
        <f t="shared" si="54"/>
        <v>28.181818181818183</v>
      </c>
      <c r="AF371" s="73">
        <f t="shared" si="55"/>
        <v>28.181818181818183</v>
      </c>
      <c r="AG371" s="73">
        <f t="shared" si="56"/>
        <v>8.454545454545455</v>
      </c>
      <c r="AH371" s="73">
        <f t="shared" si="57"/>
        <v>3.9090909090909092</v>
      </c>
      <c r="AI371" s="73">
        <f t="shared" si="58"/>
        <v>8.454545454545455</v>
      </c>
      <c r="AJ371" s="73">
        <f t="shared" si="59"/>
        <v>16.181818181818183</v>
      </c>
    </row>
    <row r="372" spans="1:36">
      <c r="A372">
        <v>371</v>
      </c>
      <c r="B372" s="233" t="s">
        <v>1614</v>
      </c>
      <c r="C372" t="s">
        <v>1326</v>
      </c>
      <c r="D372">
        <v>12</v>
      </c>
      <c r="E372">
        <v>89</v>
      </c>
      <c r="F372">
        <v>62</v>
      </c>
      <c r="G372">
        <v>68</v>
      </c>
      <c r="H372">
        <v>157</v>
      </c>
      <c r="K372">
        <v>9</v>
      </c>
      <c r="L372">
        <v>31</v>
      </c>
      <c r="M372">
        <v>25</v>
      </c>
      <c r="N372">
        <v>5</v>
      </c>
      <c r="O372">
        <v>4</v>
      </c>
      <c r="P372">
        <v>19</v>
      </c>
      <c r="Q372">
        <v>8</v>
      </c>
      <c r="R372">
        <v>6</v>
      </c>
      <c r="T372">
        <v>61</v>
      </c>
      <c r="U372">
        <v>95</v>
      </c>
      <c r="V372">
        <v>9</v>
      </c>
      <c r="X372">
        <v>91</v>
      </c>
      <c r="Z372">
        <v>1</v>
      </c>
      <c r="AA372">
        <f t="shared" si="50"/>
        <v>12</v>
      </c>
      <c r="AB372" s="73">
        <f t="shared" si="51"/>
        <v>12.083333333333334</v>
      </c>
      <c r="AC372" s="73">
        <f t="shared" si="52"/>
        <v>19.666666666666668</v>
      </c>
      <c r="AD372" s="73">
        <f t="shared" si="53"/>
        <v>11.916666666666666</v>
      </c>
      <c r="AE372" s="73">
        <f t="shared" si="54"/>
        <v>22.708333333333332</v>
      </c>
      <c r="AF372" s="73">
        <f t="shared" si="55"/>
        <v>22.333333333333332</v>
      </c>
      <c r="AG372" s="73">
        <f t="shared" si="56"/>
        <v>0</v>
      </c>
      <c r="AH372" s="73">
        <f t="shared" si="57"/>
        <v>5.666666666666667</v>
      </c>
      <c r="AI372" s="73">
        <f t="shared" si="58"/>
        <v>6.541666666666667</v>
      </c>
      <c r="AJ372" s="73">
        <f t="shared" si="59"/>
        <v>5.416666666666667</v>
      </c>
    </row>
    <row r="373" spans="1:36">
      <c r="A373">
        <v>372</v>
      </c>
      <c r="B373" s="233" t="s">
        <v>1615</v>
      </c>
      <c r="C373" t="s">
        <v>1081</v>
      </c>
      <c r="D373">
        <v>16</v>
      </c>
      <c r="E373">
        <v>85</v>
      </c>
      <c r="F373">
        <v>46</v>
      </c>
      <c r="G373">
        <v>124</v>
      </c>
      <c r="H373">
        <v>209</v>
      </c>
      <c r="I373">
        <v>9</v>
      </c>
      <c r="J373">
        <v>9</v>
      </c>
      <c r="L373">
        <v>49</v>
      </c>
      <c r="M373">
        <v>5</v>
      </c>
      <c r="N373">
        <v>36</v>
      </c>
      <c r="O373">
        <v>17</v>
      </c>
      <c r="P373">
        <v>26</v>
      </c>
      <c r="Q373">
        <v>14</v>
      </c>
      <c r="R373">
        <v>8</v>
      </c>
      <c r="T373">
        <v>109</v>
      </c>
      <c r="U373">
        <v>106</v>
      </c>
      <c r="V373">
        <v>5</v>
      </c>
      <c r="W373">
        <v>10</v>
      </c>
      <c r="X373">
        <v>18</v>
      </c>
      <c r="Z373">
        <v>8</v>
      </c>
      <c r="AA373">
        <f t="shared" si="50"/>
        <v>16</v>
      </c>
      <c r="AB373" s="73">
        <f t="shared" si="51"/>
        <v>12.0625</v>
      </c>
      <c r="AC373" s="73">
        <f t="shared" si="52"/>
        <v>10.5</v>
      </c>
      <c r="AD373" s="73">
        <f t="shared" si="53"/>
        <v>14.3125</v>
      </c>
      <c r="AE373" s="73">
        <f t="shared" si="54"/>
        <v>20.90625</v>
      </c>
      <c r="AF373" s="73">
        <f t="shared" si="55"/>
        <v>20.90625</v>
      </c>
      <c r="AG373" s="73">
        <f t="shared" si="56"/>
        <v>3.9375</v>
      </c>
      <c r="AH373" s="73">
        <f t="shared" si="57"/>
        <v>2.1875</v>
      </c>
      <c r="AI373" s="73">
        <f t="shared" si="58"/>
        <v>8.71875</v>
      </c>
      <c r="AJ373" s="73">
        <f t="shared" si="59"/>
        <v>9.75</v>
      </c>
    </row>
    <row r="374" spans="1:36">
      <c r="A374">
        <v>373</v>
      </c>
      <c r="B374" s="233" t="s">
        <v>1616</v>
      </c>
      <c r="C374" t="s">
        <v>1095</v>
      </c>
      <c r="D374">
        <v>18</v>
      </c>
      <c r="E374">
        <v>134</v>
      </c>
      <c r="F374">
        <v>71</v>
      </c>
      <c r="G374">
        <v>113</v>
      </c>
      <c r="H374">
        <v>247</v>
      </c>
      <c r="I374">
        <v>30</v>
      </c>
      <c r="J374">
        <v>11</v>
      </c>
      <c r="L374">
        <v>44</v>
      </c>
      <c r="M374">
        <v>11</v>
      </c>
      <c r="N374">
        <v>35</v>
      </c>
      <c r="O374">
        <v>9</v>
      </c>
      <c r="P374">
        <v>36</v>
      </c>
      <c r="Q374">
        <v>13</v>
      </c>
      <c r="R374">
        <v>15</v>
      </c>
      <c r="T374">
        <v>77</v>
      </c>
      <c r="U374">
        <v>171</v>
      </c>
      <c r="V374">
        <v>6</v>
      </c>
      <c r="W374">
        <v>18</v>
      </c>
      <c r="X374">
        <v>12</v>
      </c>
      <c r="Y374">
        <v>8</v>
      </c>
      <c r="Z374">
        <v>9</v>
      </c>
      <c r="AA374">
        <f t="shared" si="50"/>
        <v>30</v>
      </c>
      <c r="AB374" s="73">
        <f t="shared" si="51"/>
        <v>12.055555555555555</v>
      </c>
      <c r="AC374" s="73">
        <f t="shared" si="52"/>
        <v>14.111111111111111</v>
      </c>
      <c r="AD374" s="73">
        <f t="shared" si="53"/>
        <v>10.555555555555555</v>
      </c>
      <c r="AE374" s="73">
        <f t="shared" si="54"/>
        <v>24.5</v>
      </c>
      <c r="AF374" s="73">
        <f t="shared" si="55"/>
        <v>24.5</v>
      </c>
      <c r="AG374" s="73">
        <f t="shared" si="56"/>
        <v>10.611111111111111</v>
      </c>
      <c r="AH374" s="73">
        <f t="shared" si="57"/>
        <v>2.1111111111111112</v>
      </c>
      <c r="AI374" s="73">
        <f t="shared" si="58"/>
        <v>6.6944444444444446</v>
      </c>
      <c r="AJ374" s="73">
        <f t="shared" si="59"/>
        <v>11.444444444444445</v>
      </c>
    </row>
    <row r="375" spans="1:36">
      <c r="A375">
        <v>374</v>
      </c>
      <c r="B375" s="233" t="s">
        <v>1617</v>
      </c>
      <c r="C375" t="s">
        <v>1336</v>
      </c>
      <c r="D375">
        <v>19</v>
      </c>
      <c r="E375">
        <v>148</v>
      </c>
      <c r="F375">
        <v>109</v>
      </c>
      <c r="G375">
        <v>109</v>
      </c>
      <c r="H375">
        <v>257</v>
      </c>
      <c r="I375">
        <v>1</v>
      </c>
      <c r="L375">
        <v>27</v>
      </c>
      <c r="M375">
        <v>47</v>
      </c>
      <c r="N375">
        <v>10</v>
      </c>
      <c r="O375">
        <v>2</v>
      </c>
      <c r="P375">
        <v>29</v>
      </c>
      <c r="Q375">
        <v>7</v>
      </c>
      <c r="R375">
        <v>14</v>
      </c>
      <c r="T375">
        <v>89</v>
      </c>
      <c r="U375">
        <v>156</v>
      </c>
      <c r="V375">
        <v>22</v>
      </c>
      <c r="W375">
        <v>1</v>
      </c>
      <c r="X375">
        <v>87</v>
      </c>
      <c r="Y375">
        <v>4</v>
      </c>
      <c r="Z375">
        <v>1</v>
      </c>
      <c r="AA375">
        <f t="shared" si="50"/>
        <v>28</v>
      </c>
      <c r="AB375" s="73">
        <f t="shared" si="51"/>
        <v>12.052631578947368</v>
      </c>
      <c r="AC375" s="73">
        <f t="shared" si="52"/>
        <v>21.473684210526315</v>
      </c>
      <c r="AD375" s="73">
        <f t="shared" si="53"/>
        <v>5.6315789473684212</v>
      </c>
      <c r="AE375" s="73">
        <f t="shared" si="54"/>
        <v>20.473684210526315</v>
      </c>
      <c r="AF375" s="73">
        <f t="shared" si="55"/>
        <v>20.473684210526315</v>
      </c>
      <c r="AG375" s="73">
        <f t="shared" si="56"/>
        <v>0.31578947368421051</v>
      </c>
      <c r="AH375" s="73">
        <f t="shared" si="57"/>
        <v>6.4736842105263159</v>
      </c>
      <c r="AI375" s="73">
        <f t="shared" si="58"/>
        <v>5.6052631578947372</v>
      </c>
      <c r="AJ375" s="73">
        <f t="shared" si="59"/>
        <v>5.9473684210526319</v>
      </c>
    </row>
    <row r="376" spans="1:36">
      <c r="A376">
        <v>375</v>
      </c>
      <c r="B376" s="233" t="s">
        <v>1618</v>
      </c>
      <c r="C376" t="s">
        <v>1326</v>
      </c>
      <c r="D376">
        <v>18</v>
      </c>
      <c r="E376">
        <v>152</v>
      </c>
      <c r="F376">
        <v>86</v>
      </c>
      <c r="G376">
        <v>94</v>
      </c>
      <c r="H376">
        <v>246</v>
      </c>
      <c r="I376">
        <v>31</v>
      </c>
      <c r="J376">
        <v>25</v>
      </c>
      <c r="K376">
        <v>4</v>
      </c>
      <c r="L376">
        <v>57</v>
      </c>
      <c r="M376">
        <v>3</v>
      </c>
      <c r="N376">
        <v>40</v>
      </c>
      <c r="O376">
        <v>7</v>
      </c>
      <c r="P376">
        <v>29</v>
      </c>
      <c r="Q376">
        <v>16</v>
      </c>
      <c r="R376">
        <v>15</v>
      </c>
      <c r="T376">
        <v>112</v>
      </c>
      <c r="U376">
        <v>132</v>
      </c>
      <c r="V376">
        <v>26</v>
      </c>
      <c r="W376">
        <v>31</v>
      </c>
      <c r="X376">
        <v>25</v>
      </c>
      <c r="Y376">
        <v>2</v>
      </c>
      <c r="Z376">
        <v>14</v>
      </c>
      <c r="AA376">
        <f t="shared" si="50"/>
        <v>30</v>
      </c>
      <c r="AB376" s="73">
        <f t="shared" si="51"/>
        <v>12</v>
      </c>
      <c r="AC376" s="73">
        <f t="shared" si="52"/>
        <v>17.444444444444443</v>
      </c>
      <c r="AD376" s="73">
        <f t="shared" si="53"/>
        <v>14.166666666666666</v>
      </c>
      <c r="AE376" s="73">
        <f t="shared" si="54"/>
        <v>28.611111111111111</v>
      </c>
      <c r="AF376" s="73">
        <f t="shared" si="55"/>
        <v>28.5</v>
      </c>
      <c r="AG376" s="73">
        <f t="shared" si="56"/>
        <v>11.722222222222221</v>
      </c>
      <c r="AH376" s="73">
        <f t="shared" si="57"/>
        <v>1.0555555555555556</v>
      </c>
      <c r="AI376" s="73">
        <f t="shared" si="58"/>
        <v>6.333333333333333</v>
      </c>
      <c r="AJ376" s="73">
        <f t="shared" si="59"/>
        <v>13.222222222222221</v>
      </c>
    </row>
    <row r="377" spans="1:36">
      <c r="A377">
        <v>376</v>
      </c>
      <c r="B377" s="233" t="s">
        <v>1619</v>
      </c>
      <c r="C377" t="s">
        <v>1334</v>
      </c>
      <c r="D377">
        <v>3</v>
      </c>
      <c r="E377">
        <v>22</v>
      </c>
      <c r="F377">
        <v>9</v>
      </c>
      <c r="G377">
        <v>14</v>
      </c>
      <c r="H377">
        <v>36</v>
      </c>
      <c r="I377">
        <v>3</v>
      </c>
      <c r="J377">
        <v>1</v>
      </c>
      <c r="L377">
        <v>12</v>
      </c>
      <c r="M377">
        <v>2</v>
      </c>
      <c r="N377">
        <v>10</v>
      </c>
      <c r="O377">
        <v>4</v>
      </c>
      <c r="P377">
        <v>2</v>
      </c>
      <c r="Q377">
        <v>5</v>
      </c>
      <c r="T377">
        <v>19</v>
      </c>
      <c r="U377">
        <v>17</v>
      </c>
      <c r="V377">
        <v>1</v>
      </c>
      <c r="W377">
        <v>1</v>
      </c>
      <c r="X377">
        <v>3</v>
      </c>
      <c r="Z377">
        <v>2</v>
      </c>
      <c r="AA377">
        <f t="shared" si="50"/>
        <v>0</v>
      </c>
      <c r="AB377" s="73">
        <f t="shared" si="51"/>
        <v>12</v>
      </c>
      <c r="AC377" s="73">
        <f t="shared" si="52"/>
        <v>12</v>
      </c>
      <c r="AD377" s="73">
        <f t="shared" si="53"/>
        <v>20</v>
      </c>
      <c r="AE377" s="73">
        <f t="shared" si="54"/>
        <v>25.166666666666668</v>
      </c>
      <c r="AF377" s="73">
        <f t="shared" si="55"/>
        <v>25.166666666666668</v>
      </c>
      <c r="AG377" s="73">
        <f t="shared" si="56"/>
        <v>6.333333333333333</v>
      </c>
      <c r="AH377" s="73">
        <f t="shared" si="57"/>
        <v>5.333333333333333</v>
      </c>
      <c r="AI377" s="73">
        <f t="shared" si="58"/>
        <v>10</v>
      </c>
      <c r="AJ377" s="73">
        <f t="shared" si="59"/>
        <v>15</v>
      </c>
    </row>
    <row r="378" spans="1:36">
      <c r="A378">
        <v>377</v>
      </c>
      <c r="B378" s="233" t="s">
        <v>1206</v>
      </c>
      <c r="C378" t="s">
        <v>1115</v>
      </c>
      <c r="D378">
        <v>21</v>
      </c>
      <c r="E378">
        <v>121</v>
      </c>
      <c r="F378">
        <v>66</v>
      </c>
      <c r="G378">
        <v>167</v>
      </c>
      <c r="H378">
        <v>288</v>
      </c>
      <c r="I378">
        <v>18</v>
      </c>
      <c r="J378">
        <v>7</v>
      </c>
      <c r="K378">
        <v>771</v>
      </c>
      <c r="L378">
        <v>65</v>
      </c>
      <c r="M378">
        <v>10</v>
      </c>
      <c r="N378">
        <v>30</v>
      </c>
      <c r="O378">
        <v>66</v>
      </c>
      <c r="P378">
        <v>40</v>
      </c>
      <c r="Q378">
        <v>38</v>
      </c>
      <c r="R378">
        <v>18</v>
      </c>
      <c r="T378">
        <v>155</v>
      </c>
      <c r="U378">
        <v>128</v>
      </c>
      <c r="V378">
        <v>20</v>
      </c>
      <c r="W378">
        <v>11</v>
      </c>
      <c r="X378">
        <v>47</v>
      </c>
      <c r="Z378">
        <v>11</v>
      </c>
      <c r="AA378">
        <f t="shared" si="50"/>
        <v>36</v>
      </c>
      <c r="AB378" s="73">
        <f t="shared" si="51"/>
        <v>12</v>
      </c>
      <c r="AC378" s="73">
        <f t="shared" si="52"/>
        <v>10.857142857142858</v>
      </c>
      <c r="AD378" s="73">
        <f t="shared" si="53"/>
        <v>13.761904761904763</v>
      </c>
      <c r="AE378" s="73">
        <f t="shared" si="54"/>
        <v>40.261904761904759</v>
      </c>
      <c r="AF378" s="73">
        <f t="shared" si="55"/>
        <v>21.904761904761905</v>
      </c>
      <c r="AG378" s="73">
        <f t="shared" si="56"/>
        <v>5.4761904761904763</v>
      </c>
      <c r="AH378" s="73">
        <f t="shared" si="57"/>
        <v>1.1428571428571428</v>
      </c>
      <c r="AI378" s="73">
        <f t="shared" si="58"/>
        <v>14.571428571428571</v>
      </c>
      <c r="AJ378" s="73">
        <f t="shared" si="59"/>
        <v>7.4285714285714288</v>
      </c>
    </row>
    <row r="379" spans="1:36">
      <c r="A379">
        <v>378</v>
      </c>
      <c r="B379" s="233" t="s">
        <v>1620</v>
      </c>
      <c r="C379" t="s">
        <v>1095</v>
      </c>
      <c r="D379">
        <v>1</v>
      </c>
      <c r="E379">
        <v>8</v>
      </c>
      <c r="F379">
        <v>5</v>
      </c>
      <c r="G379">
        <v>4</v>
      </c>
      <c r="H379">
        <v>12</v>
      </c>
      <c r="L379">
        <v>1</v>
      </c>
      <c r="M379">
        <v>2</v>
      </c>
      <c r="N379">
        <v>2</v>
      </c>
      <c r="P379">
        <v>1</v>
      </c>
      <c r="Q379">
        <v>1</v>
      </c>
      <c r="T379">
        <v>1</v>
      </c>
      <c r="U379">
        <v>10</v>
      </c>
      <c r="X379">
        <v>3</v>
      </c>
      <c r="Y379">
        <v>1</v>
      </c>
      <c r="AA379">
        <f t="shared" si="50"/>
        <v>0</v>
      </c>
      <c r="AB379" s="73">
        <f t="shared" si="51"/>
        <v>12</v>
      </c>
      <c r="AC379" s="73">
        <f t="shared" si="52"/>
        <v>20</v>
      </c>
      <c r="AD379" s="73">
        <f t="shared" si="53"/>
        <v>5</v>
      </c>
      <c r="AE379" s="73">
        <f t="shared" si="54"/>
        <v>18.5</v>
      </c>
      <c r="AF379" s="73">
        <f t="shared" si="55"/>
        <v>18.5</v>
      </c>
      <c r="AG379" s="73">
        <f t="shared" si="56"/>
        <v>0</v>
      </c>
      <c r="AH379" s="73">
        <f t="shared" si="57"/>
        <v>8</v>
      </c>
      <c r="AI379" s="73">
        <f t="shared" si="58"/>
        <v>6</v>
      </c>
      <c r="AJ379" s="73">
        <f t="shared" si="59"/>
        <v>11</v>
      </c>
    </row>
    <row r="380" spans="1:36">
      <c r="A380">
        <v>379</v>
      </c>
      <c r="B380" s="233" t="s">
        <v>1621</v>
      </c>
      <c r="C380" t="s">
        <v>1342</v>
      </c>
      <c r="D380">
        <v>2</v>
      </c>
      <c r="E380">
        <v>9</v>
      </c>
      <c r="F380">
        <v>7</v>
      </c>
      <c r="G380">
        <v>19</v>
      </c>
      <c r="H380">
        <v>28</v>
      </c>
      <c r="L380">
        <v>6</v>
      </c>
      <c r="N380">
        <v>1</v>
      </c>
      <c r="O380">
        <v>1</v>
      </c>
      <c r="P380">
        <v>3</v>
      </c>
      <c r="R380">
        <v>2</v>
      </c>
      <c r="T380">
        <v>9</v>
      </c>
      <c r="U380">
        <v>20</v>
      </c>
      <c r="V380">
        <v>1</v>
      </c>
      <c r="X380">
        <v>10</v>
      </c>
      <c r="Z380">
        <v>1</v>
      </c>
      <c r="AA380">
        <f t="shared" si="50"/>
        <v>4</v>
      </c>
      <c r="AB380" s="73">
        <f t="shared" si="51"/>
        <v>12</v>
      </c>
      <c r="AC380" s="73">
        <f t="shared" si="52"/>
        <v>12</v>
      </c>
      <c r="AD380" s="73">
        <f t="shared" si="53"/>
        <v>13</v>
      </c>
      <c r="AE380" s="73">
        <f t="shared" si="54"/>
        <v>19.5</v>
      </c>
      <c r="AF380" s="73">
        <f t="shared" si="55"/>
        <v>19.5</v>
      </c>
      <c r="AG380" s="73">
        <f t="shared" si="56"/>
        <v>0</v>
      </c>
      <c r="AH380" s="73">
        <f t="shared" si="57"/>
        <v>-1.5</v>
      </c>
      <c r="AI380" s="73">
        <f t="shared" si="58"/>
        <v>6.5</v>
      </c>
      <c r="AJ380" s="73">
        <f t="shared" si="59"/>
        <v>3</v>
      </c>
    </row>
    <row r="381" spans="1:36">
      <c r="A381">
        <v>380</v>
      </c>
      <c r="B381" s="233" t="s">
        <v>1222</v>
      </c>
      <c r="C381" t="s">
        <v>1115</v>
      </c>
      <c r="D381">
        <v>19</v>
      </c>
      <c r="E381">
        <v>164</v>
      </c>
      <c r="F381">
        <v>94</v>
      </c>
      <c r="G381">
        <v>111</v>
      </c>
      <c r="H381">
        <v>275</v>
      </c>
      <c r="J381">
        <v>1</v>
      </c>
      <c r="L381">
        <v>32</v>
      </c>
      <c r="M381">
        <v>46</v>
      </c>
      <c r="N381">
        <v>22</v>
      </c>
      <c r="O381">
        <v>2</v>
      </c>
      <c r="P381">
        <v>38</v>
      </c>
      <c r="Q381">
        <v>25</v>
      </c>
      <c r="R381">
        <v>24</v>
      </c>
      <c r="T381">
        <v>103</v>
      </c>
      <c r="U381">
        <v>175</v>
      </c>
      <c r="V381">
        <v>10</v>
      </c>
      <c r="X381">
        <v>96</v>
      </c>
      <c r="Y381">
        <v>1</v>
      </c>
      <c r="Z381">
        <v>2</v>
      </c>
      <c r="AA381">
        <f t="shared" si="50"/>
        <v>48</v>
      </c>
      <c r="AB381" s="73">
        <f t="shared" si="51"/>
        <v>11.947368421052632</v>
      </c>
      <c r="AC381" s="73">
        <f t="shared" si="52"/>
        <v>17.263157894736842</v>
      </c>
      <c r="AD381" s="73">
        <f t="shared" si="53"/>
        <v>5.8947368421052628</v>
      </c>
      <c r="AE381" s="73">
        <f t="shared" si="54"/>
        <v>18.842105263157894</v>
      </c>
      <c r="AF381" s="73">
        <f t="shared" si="55"/>
        <v>18.842105263157894</v>
      </c>
      <c r="AG381" s="73">
        <f t="shared" si="56"/>
        <v>5.2631578947368418E-2</v>
      </c>
      <c r="AH381" s="73">
        <f t="shared" si="57"/>
        <v>5.8947368421052628</v>
      </c>
      <c r="AI381" s="73">
        <f t="shared" si="58"/>
        <v>5.0263157894736841</v>
      </c>
      <c r="AJ381" s="73">
        <f t="shared" si="59"/>
        <v>5.8947368421052628</v>
      </c>
    </row>
    <row r="382" spans="1:36">
      <c r="A382">
        <v>381</v>
      </c>
      <c r="B382" s="233" t="s">
        <v>1622</v>
      </c>
      <c r="C382" t="s">
        <v>1328</v>
      </c>
      <c r="D382">
        <v>14</v>
      </c>
      <c r="E382">
        <v>117</v>
      </c>
      <c r="F382">
        <v>47</v>
      </c>
      <c r="G382">
        <v>70</v>
      </c>
      <c r="H382">
        <v>187</v>
      </c>
      <c r="I382">
        <v>19</v>
      </c>
      <c r="J382">
        <v>8</v>
      </c>
      <c r="L382">
        <v>58</v>
      </c>
      <c r="M382">
        <v>5</v>
      </c>
      <c r="N382">
        <v>52</v>
      </c>
      <c r="O382">
        <v>17</v>
      </c>
      <c r="P382">
        <v>24</v>
      </c>
      <c r="Q382">
        <v>18</v>
      </c>
      <c r="R382">
        <v>10</v>
      </c>
      <c r="T382">
        <v>64</v>
      </c>
      <c r="U382">
        <v>117</v>
      </c>
      <c r="V382">
        <v>2</v>
      </c>
      <c r="W382">
        <v>7</v>
      </c>
      <c r="X382">
        <v>21</v>
      </c>
      <c r="Z382">
        <v>11</v>
      </c>
      <c r="AA382">
        <f t="shared" si="50"/>
        <v>20</v>
      </c>
      <c r="AB382" s="73">
        <f t="shared" si="51"/>
        <v>11.928571428571429</v>
      </c>
      <c r="AC382" s="73">
        <f t="shared" si="52"/>
        <v>12</v>
      </c>
      <c r="AD382" s="73">
        <f t="shared" si="53"/>
        <v>19.285714285714285</v>
      </c>
      <c r="AE382" s="73">
        <f t="shared" si="54"/>
        <v>26.678571428571427</v>
      </c>
      <c r="AF382" s="73">
        <f t="shared" si="55"/>
        <v>26.678571428571427</v>
      </c>
      <c r="AG382" s="73">
        <f t="shared" si="56"/>
        <v>8.7142857142857135</v>
      </c>
      <c r="AH382" s="73">
        <f t="shared" si="57"/>
        <v>3.3571428571428572</v>
      </c>
      <c r="AI382" s="73">
        <f t="shared" si="58"/>
        <v>8.8928571428571423</v>
      </c>
      <c r="AJ382" s="73">
        <f t="shared" si="59"/>
        <v>15.785714285714286</v>
      </c>
    </row>
    <row r="383" spans="1:36">
      <c r="A383">
        <v>382</v>
      </c>
      <c r="B383" s="233" t="s">
        <v>1623</v>
      </c>
      <c r="C383" t="s">
        <v>1333</v>
      </c>
      <c r="D383">
        <v>11</v>
      </c>
      <c r="E383">
        <v>95</v>
      </c>
      <c r="F383">
        <v>23</v>
      </c>
      <c r="G383">
        <v>52</v>
      </c>
      <c r="H383">
        <v>147</v>
      </c>
      <c r="I383">
        <v>10</v>
      </c>
      <c r="J383">
        <v>12</v>
      </c>
      <c r="L383">
        <v>32</v>
      </c>
      <c r="M383">
        <v>3</v>
      </c>
      <c r="N383">
        <v>41</v>
      </c>
      <c r="O383">
        <v>12</v>
      </c>
      <c r="P383">
        <v>25</v>
      </c>
      <c r="Q383">
        <v>6</v>
      </c>
      <c r="R383">
        <v>8</v>
      </c>
      <c r="T383">
        <v>65</v>
      </c>
      <c r="U383">
        <v>78</v>
      </c>
      <c r="V383">
        <v>1</v>
      </c>
      <c r="W383">
        <v>5</v>
      </c>
      <c r="X383">
        <v>4</v>
      </c>
      <c r="Y383">
        <v>2</v>
      </c>
      <c r="Z383">
        <v>9</v>
      </c>
      <c r="AA383">
        <f t="shared" si="50"/>
        <v>16</v>
      </c>
      <c r="AB383" s="73">
        <f t="shared" si="51"/>
        <v>11.909090909090908</v>
      </c>
      <c r="AC383" s="73">
        <f t="shared" si="52"/>
        <v>6.9090909090909092</v>
      </c>
      <c r="AD383" s="73">
        <f t="shared" si="53"/>
        <v>13.090909090909092</v>
      </c>
      <c r="AE383" s="73">
        <f t="shared" si="54"/>
        <v>19.954545454545453</v>
      </c>
      <c r="AF383" s="73">
        <f t="shared" si="55"/>
        <v>19.954545454545453</v>
      </c>
      <c r="AG383" s="73">
        <f t="shared" si="56"/>
        <v>6.5454545454545459</v>
      </c>
      <c r="AH383" s="73">
        <f t="shared" si="57"/>
        <v>3.0909090909090908</v>
      </c>
      <c r="AI383" s="73">
        <f t="shared" si="58"/>
        <v>8.5</v>
      </c>
      <c r="AJ383" s="73">
        <f t="shared" si="59"/>
        <v>13.636363636363637</v>
      </c>
    </row>
    <row r="384" spans="1:36">
      <c r="A384">
        <v>383</v>
      </c>
      <c r="B384" s="233" t="s">
        <v>1624</v>
      </c>
      <c r="C384" t="s">
        <v>1089</v>
      </c>
      <c r="D384">
        <v>21</v>
      </c>
      <c r="E384">
        <v>160</v>
      </c>
      <c r="F384">
        <v>66</v>
      </c>
      <c r="G384">
        <v>98</v>
      </c>
      <c r="H384">
        <v>258</v>
      </c>
      <c r="I384">
        <v>23</v>
      </c>
      <c r="J384">
        <v>8</v>
      </c>
      <c r="L384">
        <v>51</v>
      </c>
      <c r="M384">
        <v>23</v>
      </c>
      <c r="N384">
        <v>46</v>
      </c>
      <c r="O384">
        <v>11</v>
      </c>
      <c r="P384">
        <v>32</v>
      </c>
      <c r="Q384">
        <v>11</v>
      </c>
      <c r="R384">
        <v>4</v>
      </c>
      <c r="T384">
        <v>100</v>
      </c>
      <c r="U384">
        <v>153</v>
      </c>
      <c r="V384">
        <v>8</v>
      </c>
      <c r="W384">
        <v>20</v>
      </c>
      <c r="X384">
        <v>34</v>
      </c>
      <c r="Y384">
        <v>8</v>
      </c>
      <c r="Z384">
        <v>10</v>
      </c>
      <c r="AA384">
        <f t="shared" si="50"/>
        <v>8</v>
      </c>
      <c r="AB384" s="73">
        <f t="shared" si="51"/>
        <v>11.904761904761905</v>
      </c>
      <c r="AC384" s="73">
        <f t="shared" si="52"/>
        <v>12.19047619047619</v>
      </c>
      <c r="AD384" s="73">
        <f t="shared" si="53"/>
        <v>11.761904761904763</v>
      </c>
      <c r="AE384" s="73">
        <f t="shared" si="54"/>
        <v>21.595238095238095</v>
      </c>
      <c r="AF384" s="73">
        <f t="shared" si="55"/>
        <v>21.595238095238095</v>
      </c>
      <c r="AG384" s="73">
        <f t="shared" si="56"/>
        <v>6.9523809523809526</v>
      </c>
      <c r="AH384" s="73">
        <f t="shared" si="57"/>
        <v>5.0952380952380949</v>
      </c>
      <c r="AI384" s="73">
        <f t="shared" si="58"/>
        <v>7.333333333333333</v>
      </c>
      <c r="AJ384" s="73">
        <f t="shared" si="59"/>
        <v>11.523809523809524</v>
      </c>
    </row>
    <row r="385" spans="1:36">
      <c r="A385">
        <v>384</v>
      </c>
      <c r="B385" s="233" t="s">
        <v>1625</v>
      </c>
      <c r="C385" t="s">
        <v>1115</v>
      </c>
      <c r="D385">
        <v>7</v>
      </c>
      <c r="E385">
        <v>31</v>
      </c>
      <c r="F385">
        <v>12</v>
      </c>
      <c r="G385">
        <v>56</v>
      </c>
      <c r="H385">
        <v>87</v>
      </c>
      <c r="I385">
        <v>1</v>
      </c>
      <c r="J385">
        <v>1</v>
      </c>
      <c r="L385">
        <v>25</v>
      </c>
      <c r="M385">
        <v>4</v>
      </c>
      <c r="N385">
        <v>12</v>
      </c>
      <c r="O385">
        <v>9</v>
      </c>
      <c r="P385">
        <v>13</v>
      </c>
      <c r="Q385">
        <v>3</v>
      </c>
      <c r="R385">
        <v>2</v>
      </c>
      <c r="T385">
        <v>40</v>
      </c>
      <c r="U385">
        <v>53</v>
      </c>
      <c r="V385">
        <v>1</v>
      </c>
      <c r="X385">
        <v>11</v>
      </c>
      <c r="Z385">
        <v>1</v>
      </c>
      <c r="AA385">
        <f t="shared" si="50"/>
        <v>4</v>
      </c>
      <c r="AB385" s="73">
        <f t="shared" si="51"/>
        <v>11.857142857142858</v>
      </c>
      <c r="AC385" s="73">
        <f t="shared" si="52"/>
        <v>6.2857142857142856</v>
      </c>
      <c r="AD385" s="73">
        <f t="shared" si="53"/>
        <v>17.285714285714285</v>
      </c>
      <c r="AE385" s="73">
        <f t="shared" si="54"/>
        <v>18.5</v>
      </c>
      <c r="AF385" s="73">
        <f t="shared" si="55"/>
        <v>18.5</v>
      </c>
      <c r="AG385" s="73">
        <f t="shared" si="56"/>
        <v>1</v>
      </c>
      <c r="AH385" s="73">
        <f t="shared" si="57"/>
        <v>2.8571428571428572</v>
      </c>
      <c r="AI385" s="73">
        <f t="shared" si="58"/>
        <v>9.5</v>
      </c>
      <c r="AJ385" s="73">
        <f t="shared" si="59"/>
        <v>6.5714285714285712</v>
      </c>
    </row>
    <row r="386" spans="1:36">
      <c r="A386">
        <v>385</v>
      </c>
      <c r="B386" s="233" t="s">
        <v>1273</v>
      </c>
      <c r="C386" t="s">
        <v>1330</v>
      </c>
      <c r="D386">
        <v>12</v>
      </c>
      <c r="E386">
        <v>99</v>
      </c>
      <c r="F386">
        <v>44</v>
      </c>
      <c r="G386">
        <v>73</v>
      </c>
      <c r="H386">
        <v>172</v>
      </c>
      <c r="I386">
        <v>25</v>
      </c>
      <c r="J386">
        <v>6</v>
      </c>
      <c r="L386">
        <v>36</v>
      </c>
      <c r="M386">
        <v>3</v>
      </c>
      <c r="N386">
        <v>28</v>
      </c>
      <c r="O386">
        <v>6</v>
      </c>
      <c r="P386">
        <v>25</v>
      </c>
      <c r="Q386">
        <v>11</v>
      </c>
      <c r="R386">
        <v>15</v>
      </c>
      <c r="T386">
        <v>72</v>
      </c>
      <c r="U386">
        <v>102</v>
      </c>
      <c r="V386">
        <v>9</v>
      </c>
      <c r="W386">
        <v>12</v>
      </c>
      <c r="X386">
        <v>11</v>
      </c>
      <c r="Y386">
        <v>1</v>
      </c>
      <c r="Z386">
        <v>10</v>
      </c>
      <c r="AA386">
        <f t="shared" ref="AA386:AA449" si="60">R386*2</f>
        <v>30</v>
      </c>
      <c r="AB386" s="73">
        <f t="shared" ref="AB386:AB449" si="61">(H386-AA386)/D386</f>
        <v>11.833333333333334</v>
      </c>
      <c r="AC386" s="73">
        <f t="shared" ref="AC386:AC449" si="62">(F386*4-AA386)/D386</f>
        <v>12.166666666666666</v>
      </c>
      <c r="AD386" s="73">
        <f t="shared" ref="AD386:AD449" si="63">(L386*5-AA386)/D386</f>
        <v>12.5</v>
      </c>
      <c r="AE386" s="73">
        <f t="shared" ref="AE386:AE449" si="64">((H386+4*F386+5*L386+6*I386+J386+K386)/2-AA386)/D386</f>
        <v>26</v>
      </c>
      <c r="AF386" s="73">
        <f t="shared" ref="AF386:AF449" si="65">((H386+4*F386+5*L386+6*I386+J386)/2-AA386)/D386</f>
        <v>26</v>
      </c>
      <c r="AG386" s="73">
        <f t="shared" ref="AG386:AG449" si="66">(I386*6+J386)/D386</f>
        <v>13</v>
      </c>
      <c r="AH386" s="73">
        <f t="shared" ref="AH386:AH449" si="67">(3*M386+N386-AA386)/D386</f>
        <v>0.58333333333333337</v>
      </c>
      <c r="AI386" s="73">
        <f t="shared" ref="AI386:AI449" si="68">(H386/2+O386*3-AA386)/D386</f>
        <v>6.166666666666667</v>
      </c>
      <c r="AJ386" s="73">
        <f t="shared" ref="AJ386:AJ449" si="69">(3*N386+2*I386+F386-AA386)/D386</f>
        <v>12.333333333333334</v>
      </c>
    </row>
    <row r="387" spans="1:36">
      <c r="A387">
        <v>386</v>
      </c>
      <c r="B387" s="233" t="s">
        <v>1626</v>
      </c>
      <c r="C387" t="s">
        <v>1333</v>
      </c>
      <c r="D387">
        <v>6</v>
      </c>
      <c r="E387">
        <v>46</v>
      </c>
      <c r="F387">
        <v>25</v>
      </c>
      <c r="G387">
        <v>35</v>
      </c>
      <c r="H387">
        <v>81</v>
      </c>
      <c r="I387">
        <v>2</v>
      </c>
      <c r="L387">
        <v>17</v>
      </c>
      <c r="M387">
        <v>9</v>
      </c>
      <c r="N387">
        <v>10</v>
      </c>
      <c r="O387">
        <v>3</v>
      </c>
      <c r="P387">
        <v>11</v>
      </c>
      <c r="Q387">
        <v>2</v>
      </c>
      <c r="R387">
        <v>5</v>
      </c>
      <c r="T387">
        <v>21</v>
      </c>
      <c r="U387">
        <v>60</v>
      </c>
      <c r="V387">
        <v>1</v>
      </c>
      <c r="W387">
        <v>2</v>
      </c>
      <c r="X387">
        <v>10</v>
      </c>
      <c r="Z387">
        <v>2</v>
      </c>
      <c r="AA387">
        <f t="shared" si="60"/>
        <v>10</v>
      </c>
      <c r="AB387" s="73">
        <f t="shared" si="61"/>
        <v>11.833333333333334</v>
      </c>
      <c r="AC387" s="73">
        <f t="shared" si="62"/>
        <v>15</v>
      </c>
      <c r="AD387" s="73">
        <f t="shared" si="63"/>
        <v>12.5</v>
      </c>
      <c r="AE387" s="73">
        <f t="shared" si="64"/>
        <v>21.5</v>
      </c>
      <c r="AF387" s="73">
        <f t="shared" si="65"/>
        <v>21.5</v>
      </c>
      <c r="AG387" s="73">
        <f t="shared" si="66"/>
        <v>2</v>
      </c>
      <c r="AH387" s="73">
        <f t="shared" si="67"/>
        <v>4.5</v>
      </c>
      <c r="AI387" s="73">
        <f t="shared" si="68"/>
        <v>6.583333333333333</v>
      </c>
      <c r="AJ387" s="73">
        <f t="shared" si="69"/>
        <v>8.1666666666666661</v>
      </c>
    </row>
    <row r="388" spans="1:36">
      <c r="A388">
        <v>387</v>
      </c>
      <c r="B388" s="233" t="s">
        <v>1627</v>
      </c>
      <c r="C388" t="s">
        <v>1334</v>
      </c>
      <c r="D388">
        <v>11</v>
      </c>
      <c r="E388">
        <v>86</v>
      </c>
      <c r="F388">
        <v>47</v>
      </c>
      <c r="G388">
        <v>56</v>
      </c>
      <c r="H388">
        <v>142</v>
      </c>
      <c r="L388">
        <v>14</v>
      </c>
      <c r="M388">
        <v>24</v>
      </c>
      <c r="N388">
        <v>10</v>
      </c>
      <c r="P388">
        <v>22</v>
      </c>
      <c r="Q388">
        <v>4</v>
      </c>
      <c r="R388">
        <v>6</v>
      </c>
      <c r="T388">
        <v>36</v>
      </c>
      <c r="U388">
        <v>104</v>
      </c>
      <c r="V388">
        <v>4</v>
      </c>
      <c r="X388">
        <v>60</v>
      </c>
      <c r="Z388">
        <v>1</v>
      </c>
      <c r="AA388">
        <f t="shared" si="60"/>
        <v>12</v>
      </c>
      <c r="AB388" s="73">
        <f t="shared" si="61"/>
        <v>11.818181818181818</v>
      </c>
      <c r="AC388" s="73">
        <f t="shared" si="62"/>
        <v>16</v>
      </c>
      <c r="AD388" s="73">
        <f t="shared" si="63"/>
        <v>5.2727272727272725</v>
      </c>
      <c r="AE388" s="73">
        <f t="shared" si="64"/>
        <v>17.09090909090909</v>
      </c>
      <c r="AF388" s="73">
        <f t="shared" si="65"/>
        <v>17.09090909090909</v>
      </c>
      <c r="AG388" s="73">
        <f t="shared" si="66"/>
        <v>0</v>
      </c>
      <c r="AH388" s="73">
        <f t="shared" si="67"/>
        <v>6.3636363636363633</v>
      </c>
      <c r="AI388" s="73">
        <f t="shared" si="68"/>
        <v>5.3636363636363633</v>
      </c>
      <c r="AJ388" s="73">
        <f t="shared" si="69"/>
        <v>5.9090909090909092</v>
      </c>
    </row>
    <row r="389" spans="1:36">
      <c r="A389">
        <v>388</v>
      </c>
      <c r="B389" s="233" t="s">
        <v>1628</v>
      </c>
      <c r="C389" t="s">
        <v>1330</v>
      </c>
      <c r="D389">
        <v>16</v>
      </c>
      <c r="E389">
        <v>152</v>
      </c>
      <c r="F389">
        <v>86</v>
      </c>
      <c r="G389">
        <v>59</v>
      </c>
      <c r="H389">
        <v>211</v>
      </c>
      <c r="I389">
        <v>23</v>
      </c>
      <c r="J389">
        <v>20</v>
      </c>
      <c r="K389">
        <v>47</v>
      </c>
      <c r="L389">
        <v>35</v>
      </c>
      <c r="M389">
        <v>7</v>
      </c>
      <c r="N389">
        <v>51</v>
      </c>
      <c r="O389">
        <v>11</v>
      </c>
      <c r="P389">
        <v>25</v>
      </c>
      <c r="Q389">
        <v>14</v>
      </c>
      <c r="R389">
        <v>11</v>
      </c>
      <c r="T389">
        <v>87</v>
      </c>
      <c r="U389">
        <v>129</v>
      </c>
      <c r="V389">
        <v>16</v>
      </c>
      <c r="W389">
        <v>31</v>
      </c>
      <c r="X389">
        <v>36</v>
      </c>
      <c r="Y389">
        <v>1</v>
      </c>
      <c r="Z389">
        <v>12</v>
      </c>
      <c r="AA389">
        <f t="shared" si="60"/>
        <v>22</v>
      </c>
      <c r="AB389" s="73">
        <f t="shared" si="61"/>
        <v>11.8125</v>
      </c>
      <c r="AC389" s="73">
        <f t="shared" si="62"/>
        <v>20.125</v>
      </c>
      <c r="AD389" s="73">
        <f t="shared" si="63"/>
        <v>9.5625</v>
      </c>
      <c r="AE389" s="73">
        <f t="shared" si="64"/>
        <v>27.84375</v>
      </c>
      <c r="AF389" s="73">
        <f t="shared" si="65"/>
        <v>26.375</v>
      </c>
      <c r="AG389" s="73">
        <f t="shared" si="66"/>
        <v>9.875</v>
      </c>
      <c r="AH389" s="73">
        <f t="shared" si="67"/>
        <v>3.125</v>
      </c>
      <c r="AI389" s="73">
        <f t="shared" si="68"/>
        <v>7.28125</v>
      </c>
      <c r="AJ389" s="73">
        <f t="shared" si="69"/>
        <v>16.4375</v>
      </c>
    </row>
    <row r="390" spans="1:36">
      <c r="A390">
        <v>389</v>
      </c>
      <c r="B390" s="233" t="s">
        <v>1252</v>
      </c>
      <c r="C390" t="s">
        <v>1338</v>
      </c>
      <c r="D390">
        <v>21</v>
      </c>
      <c r="E390">
        <v>209</v>
      </c>
      <c r="F390">
        <v>136</v>
      </c>
      <c r="G390">
        <v>87</v>
      </c>
      <c r="H390">
        <v>296</v>
      </c>
      <c r="I390">
        <v>43</v>
      </c>
      <c r="J390">
        <v>32</v>
      </c>
      <c r="L390">
        <v>33</v>
      </c>
      <c r="M390">
        <v>2</v>
      </c>
      <c r="N390">
        <v>71</v>
      </c>
      <c r="P390">
        <v>50</v>
      </c>
      <c r="Q390">
        <v>16</v>
      </c>
      <c r="R390">
        <v>24</v>
      </c>
      <c r="T390">
        <v>129</v>
      </c>
      <c r="U390">
        <v>174</v>
      </c>
      <c r="V390">
        <v>36</v>
      </c>
      <c r="W390">
        <v>44</v>
      </c>
      <c r="X390">
        <v>27</v>
      </c>
      <c r="Y390">
        <v>1</v>
      </c>
      <c r="Z390">
        <v>25</v>
      </c>
      <c r="AA390">
        <f t="shared" si="60"/>
        <v>48</v>
      </c>
      <c r="AB390" s="73">
        <f t="shared" si="61"/>
        <v>11.80952380952381</v>
      </c>
      <c r="AC390" s="73">
        <f t="shared" si="62"/>
        <v>23.61904761904762</v>
      </c>
      <c r="AD390" s="73">
        <f t="shared" si="63"/>
        <v>5.5714285714285712</v>
      </c>
      <c r="AE390" s="73">
        <f t="shared" si="64"/>
        <v>28.547619047619047</v>
      </c>
      <c r="AF390" s="73">
        <f t="shared" si="65"/>
        <v>28.547619047619047</v>
      </c>
      <c r="AG390" s="73">
        <f t="shared" si="66"/>
        <v>13.80952380952381</v>
      </c>
      <c r="AH390" s="73">
        <f t="shared" si="67"/>
        <v>1.3809523809523809</v>
      </c>
      <c r="AI390" s="73">
        <f t="shared" si="68"/>
        <v>4.7619047619047619</v>
      </c>
      <c r="AJ390" s="73">
        <f t="shared" si="69"/>
        <v>18.428571428571427</v>
      </c>
    </row>
    <row r="391" spans="1:36">
      <c r="A391">
        <v>390</v>
      </c>
      <c r="B391" s="233" t="s">
        <v>1629</v>
      </c>
      <c r="C391" t="s">
        <v>1334</v>
      </c>
      <c r="D391">
        <v>20</v>
      </c>
      <c r="E391">
        <v>140</v>
      </c>
      <c r="F391">
        <v>43</v>
      </c>
      <c r="G391">
        <v>142</v>
      </c>
      <c r="H391">
        <v>282</v>
      </c>
      <c r="I391">
        <v>33</v>
      </c>
      <c r="J391">
        <v>13</v>
      </c>
      <c r="L391">
        <v>89</v>
      </c>
      <c r="M391">
        <v>5</v>
      </c>
      <c r="N391">
        <v>46</v>
      </c>
      <c r="O391">
        <v>31</v>
      </c>
      <c r="P391">
        <v>39</v>
      </c>
      <c r="Q391">
        <v>28</v>
      </c>
      <c r="R391">
        <v>23</v>
      </c>
      <c r="T391">
        <v>157</v>
      </c>
      <c r="U391">
        <v>112</v>
      </c>
      <c r="V391">
        <v>9</v>
      </c>
      <c r="W391">
        <v>15</v>
      </c>
      <c r="X391">
        <v>22</v>
      </c>
      <c r="Y391">
        <v>1</v>
      </c>
      <c r="Z391">
        <v>15</v>
      </c>
      <c r="AA391">
        <f t="shared" si="60"/>
        <v>46</v>
      </c>
      <c r="AB391" s="73">
        <f t="shared" si="61"/>
        <v>11.8</v>
      </c>
      <c r="AC391" s="73">
        <f t="shared" si="62"/>
        <v>6.3</v>
      </c>
      <c r="AD391" s="73">
        <f t="shared" si="63"/>
        <v>19.95</v>
      </c>
      <c r="AE391" s="73">
        <f t="shared" si="64"/>
        <v>25.45</v>
      </c>
      <c r="AF391" s="73">
        <f t="shared" si="65"/>
        <v>25.45</v>
      </c>
      <c r="AG391" s="73">
        <f t="shared" si="66"/>
        <v>10.55</v>
      </c>
      <c r="AH391" s="73">
        <f t="shared" si="67"/>
        <v>0.75</v>
      </c>
      <c r="AI391" s="73">
        <f t="shared" si="68"/>
        <v>9.4</v>
      </c>
      <c r="AJ391" s="73">
        <f t="shared" si="69"/>
        <v>10.050000000000001</v>
      </c>
    </row>
    <row r="392" spans="1:36">
      <c r="A392">
        <v>391</v>
      </c>
      <c r="B392" s="233" t="s">
        <v>1630</v>
      </c>
      <c r="C392" t="s">
        <v>1095</v>
      </c>
      <c r="D392">
        <v>5</v>
      </c>
      <c r="E392">
        <v>23</v>
      </c>
      <c r="F392">
        <v>7</v>
      </c>
      <c r="G392">
        <v>40</v>
      </c>
      <c r="H392">
        <v>63</v>
      </c>
      <c r="J392">
        <v>1</v>
      </c>
      <c r="K392">
        <v>1</v>
      </c>
      <c r="L392">
        <v>13</v>
      </c>
      <c r="M392">
        <v>2</v>
      </c>
      <c r="N392">
        <v>8</v>
      </c>
      <c r="O392">
        <v>15</v>
      </c>
      <c r="P392">
        <v>6</v>
      </c>
      <c r="Q392">
        <v>3</v>
      </c>
      <c r="R392">
        <v>2</v>
      </c>
      <c r="T392">
        <v>31</v>
      </c>
      <c r="U392">
        <v>32</v>
      </c>
      <c r="V392">
        <v>1</v>
      </c>
      <c r="W392">
        <v>1</v>
      </c>
      <c r="X392">
        <v>9</v>
      </c>
      <c r="Z392">
        <v>3</v>
      </c>
      <c r="AA392">
        <f t="shared" si="60"/>
        <v>4</v>
      </c>
      <c r="AB392" s="73">
        <f t="shared" si="61"/>
        <v>11.8</v>
      </c>
      <c r="AC392" s="73">
        <f t="shared" si="62"/>
        <v>4.8</v>
      </c>
      <c r="AD392" s="73">
        <f t="shared" si="63"/>
        <v>12.2</v>
      </c>
      <c r="AE392" s="73">
        <f t="shared" si="64"/>
        <v>15</v>
      </c>
      <c r="AF392" s="73">
        <f t="shared" si="65"/>
        <v>14.9</v>
      </c>
      <c r="AG392" s="73">
        <f t="shared" si="66"/>
        <v>0.2</v>
      </c>
      <c r="AH392" s="73">
        <f t="shared" si="67"/>
        <v>2</v>
      </c>
      <c r="AI392" s="73">
        <f t="shared" si="68"/>
        <v>14.5</v>
      </c>
      <c r="AJ392" s="73">
        <f t="shared" si="69"/>
        <v>5.4</v>
      </c>
    </row>
    <row r="393" spans="1:36">
      <c r="A393">
        <v>392</v>
      </c>
      <c r="B393" s="233" t="s">
        <v>1631</v>
      </c>
      <c r="C393" t="s">
        <v>1081</v>
      </c>
      <c r="D393">
        <v>5</v>
      </c>
      <c r="E393">
        <v>37</v>
      </c>
      <c r="F393">
        <v>29</v>
      </c>
      <c r="G393">
        <v>28</v>
      </c>
      <c r="H393">
        <v>65</v>
      </c>
      <c r="L393">
        <v>7</v>
      </c>
      <c r="M393">
        <v>15</v>
      </c>
      <c r="N393">
        <v>1</v>
      </c>
      <c r="O393">
        <v>1</v>
      </c>
      <c r="P393">
        <v>9</v>
      </c>
      <c r="Q393">
        <v>4</v>
      </c>
      <c r="R393">
        <v>3</v>
      </c>
      <c r="T393">
        <v>16</v>
      </c>
      <c r="U393">
        <v>50</v>
      </c>
      <c r="V393">
        <v>1</v>
      </c>
      <c r="X393">
        <v>30</v>
      </c>
      <c r="AA393">
        <f t="shared" si="60"/>
        <v>6</v>
      </c>
      <c r="AB393" s="73">
        <f t="shared" si="61"/>
        <v>11.8</v>
      </c>
      <c r="AC393" s="73">
        <f t="shared" si="62"/>
        <v>22</v>
      </c>
      <c r="AD393" s="73">
        <f t="shared" si="63"/>
        <v>5.8</v>
      </c>
      <c r="AE393" s="73">
        <f t="shared" si="64"/>
        <v>20.399999999999999</v>
      </c>
      <c r="AF393" s="73">
        <f t="shared" si="65"/>
        <v>20.399999999999999</v>
      </c>
      <c r="AG393" s="73">
        <f t="shared" si="66"/>
        <v>0</v>
      </c>
      <c r="AH393" s="73">
        <f t="shared" si="67"/>
        <v>8</v>
      </c>
      <c r="AI393" s="73">
        <f t="shared" si="68"/>
        <v>5.9</v>
      </c>
      <c r="AJ393" s="73">
        <f t="shared" si="69"/>
        <v>5.2</v>
      </c>
    </row>
    <row r="394" spans="1:36">
      <c r="A394">
        <v>393</v>
      </c>
      <c r="B394" s="233" t="s">
        <v>1632</v>
      </c>
      <c r="C394" t="s">
        <v>1335</v>
      </c>
      <c r="D394">
        <v>14</v>
      </c>
      <c r="E394">
        <v>80</v>
      </c>
      <c r="F394">
        <v>50</v>
      </c>
      <c r="G394">
        <v>105</v>
      </c>
      <c r="H394">
        <v>185</v>
      </c>
      <c r="I394">
        <v>6</v>
      </c>
      <c r="J394">
        <v>3</v>
      </c>
      <c r="L394">
        <v>43</v>
      </c>
      <c r="M394">
        <v>14</v>
      </c>
      <c r="N394">
        <v>22</v>
      </c>
      <c r="O394">
        <v>10</v>
      </c>
      <c r="P394">
        <v>30</v>
      </c>
      <c r="Q394">
        <v>9</v>
      </c>
      <c r="R394">
        <v>10</v>
      </c>
      <c r="T394">
        <v>58</v>
      </c>
      <c r="U394">
        <v>136</v>
      </c>
      <c r="V394">
        <v>1</v>
      </c>
      <c r="W394">
        <v>4</v>
      </c>
      <c r="X394">
        <v>12</v>
      </c>
      <c r="Y394">
        <v>3</v>
      </c>
      <c r="Z394">
        <v>6</v>
      </c>
      <c r="AA394">
        <f t="shared" si="60"/>
        <v>20</v>
      </c>
      <c r="AB394" s="73">
        <f t="shared" si="61"/>
        <v>11.785714285714286</v>
      </c>
      <c r="AC394" s="73">
        <f t="shared" si="62"/>
        <v>12.857142857142858</v>
      </c>
      <c r="AD394" s="73">
        <f t="shared" si="63"/>
        <v>13.928571428571429</v>
      </c>
      <c r="AE394" s="73">
        <f t="shared" si="64"/>
        <v>21.392857142857142</v>
      </c>
      <c r="AF394" s="73">
        <f t="shared" si="65"/>
        <v>21.392857142857142</v>
      </c>
      <c r="AG394" s="73">
        <f t="shared" si="66"/>
        <v>2.7857142857142856</v>
      </c>
      <c r="AH394" s="73">
        <f t="shared" si="67"/>
        <v>3.1428571428571428</v>
      </c>
      <c r="AI394" s="73">
        <f t="shared" si="68"/>
        <v>7.3214285714285712</v>
      </c>
      <c r="AJ394" s="73">
        <f t="shared" si="69"/>
        <v>7.7142857142857144</v>
      </c>
    </row>
    <row r="395" spans="1:36">
      <c r="A395">
        <v>394</v>
      </c>
      <c r="B395" s="233" t="s">
        <v>1217</v>
      </c>
      <c r="C395" t="s">
        <v>1336</v>
      </c>
      <c r="D395">
        <v>17</v>
      </c>
      <c r="E395">
        <v>149</v>
      </c>
      <c r="F395">
        <v>103</v>
      </c>
      <c r="G395">
        <v>71</v>
      </c>
      <c r="H395">
        <v>220</v>
      </c>
      <c r="I395">
        <v>44</v>
      </c>
      <c r="J395">
        <v>18</v>
      </c>
      <c r="L395">
        <v>27</v>
      </c>
      <c r="M395">
        <v>5</v>
      </c>
      <c r="N395">
        <v>36</v>
      </c>
      <c r="O395">
        <v>2</v>
      </c>
      <c r="P395">
        <v>41</v>
      </c>
      <c r="Q395">
        <v>7</v>
      </c>
      <c r="R395">
        <v>10</v>
      </c>
      <c r="T395">
        <v>93</v>
      </c>
      <c r="U395">
        <v>132</v>
      </c>
      <c r="V395">
        <v>25</v>
      </c>
      <c r="W395">
        <v>53</v>
      </c>
      <c r="X395">
        <v>25</v>
      </c>
      <c r="Y395">
        <v>4</v>
      </c>
      <c r="Z395">
        <v>9</v>
      </c>
      <c r="AA395">
        <f t="shared" si="60"/>
        <v>20</v>
      </c>
      <c r="AB395" s="73">
        <f t="shared" si="61"/>
        <v>11.764705882352942</v>
      </c>
      <c r="AC395" s="73">
        <f t="shared" si="62"/>
        <v>23.058823529411764</v>
      </c>
      <c r="AD395" s="73">
        <f t="shared" si="63"/>
        <v>6.7647058823529411</v>
      </c>
      <c r="AE395" s="73">
        <f t="shared" si="64"/>
        <v>29.676470588235293</v>
      </c>
      <c r="AF395" s="73">
        <f t="shared" si="65"/>
        <v>29.676470588235293</v>
      </c>
      <c r="AG395" s="73">
        <f t="shared" si="66"/>
        <v>16.588235294117649</v>
      </c>
      <c r="AH395" s="73">
        <f t="shared" si="67"/>
        <v>1.8235294117647058</v>
      </c>
      <c r="AI395" s="73">
        <f t="shared" si="68"/>
        <v>5.6470588235294121</v>
      </c>
      <c r="AJ395" s="73">
        <f t="shared" si="69"/>
        <v>16.411764705882351</v>
      </c>
    </row>
    <row r="396" spans="1:36">
      <c r="A396">
        <v>395</v>
      </c>
      <c r="B396" s="233" t="s">
        <v>1633</v>
      </c>
      <c r="C396" t="s">
        <v>1081</v>
      </c>
      <c r="D396">
        <v>19</v>
      </c>
      <c r="E396">
        <v>160</v>
      </c>
      <c r="F396">
        <v>49</v>
      </c>
      <c r="G396">
        <v>85</v>
      </c>
      <c r="H396">
        <v>245</v>
      </c>
      <c r="I396">
        <v>15</v>
      </c>
      <c r="J396">
        <v>15</v>
      </c>
      <c r="L396">
        <v>77</v>
      </c>
      <c r="M396">
        <v>5</v>
      </c>
      <c r="N396">
        <v>71</v>
      </c>
      <c r="O396">
        <v>17</v>
      </c>
      <c r="P396">
        <v>42</v>
      </c>
      <c r="Q396">
        <v>16</v>
      </c>
      <c r="R396">
        <v>11</v>
      </c>
      <c r="T396">
        <v>100</v>
      </c>
      <c r="U396">
        <v>148</v>
      </c>
      <c r="V396">
        <v>2</v>
      </c>
      <c r="W396">
        <v>14</v>
      </c>
      <c r="X396">
        <v>12</v>
      </c>
      <c r="Y396">
        <v>4</v>
      </c>
      <c r="Z396">
        <v>15</v>
      </c>
      <c r="AA396">
        <f t="shared" si="60"/>
        <v>22</v>
      </c>
      <c r="AB396" s="73">
        <f t="shared" si="61"/>
        <v>11.736842105263158</v>
      </c>
      <c r="AC396" s="73">
        <f t="shared" si="62"/>
        <v>9.1578947368421044</v>
      </c>
      <c r="AD396" s="73">
        <f t="shared" si="63"/>
        <v>19.105263157894736</v>
      </c>
      <c r="AE396" s="73">
        <f t="shared" si="64"/>
        <v>23.342105263157894</v>
      </c>
      <c r="AF396" s="73">
        <f t="shared" si="65"/>
        <v>23.342105263157894</v>
      </c>
      <c r="AG396" s="73">
        <f t="shared" si="66"/>
        <v>5.5263157894736841</v>
      </c>
      <c r="AH396" s="73">
        <f t="shared" si="67"/>
        <v>3.3684210526315788</v>
      </c>
      <c r="AI396" s="73">
        <f t="shared" si="68"/>
        <v>7.9736842105263159</v>
      </c>
      <c r="AJ396" s="73">
        <f t="shared" si="69"/>
        <v>14.210526315789474</v>
      </c>
    </row>
    <row r="397" spans="1:36">
      <c r="A397">
        <v>396</v>
      </c>
      <c r="B397" s="233" t="s">
        <v>1207</v>
      </c>
      <c r="C397" t="s">
        <v>1338</v>
      </c>
      <c r="D397">
        <v>22</v>
      </c>
      <c r="E397">
        <v>188</v>
      </c>
      <c r="F397">
        <v>117</v>
      </c>
      <c r="G397">
        <v>90</v>
      </c>
      <c r="H397">
        <v>278</v>
      </c>
      <c r="I397">
        <v>60</v>
      </c>
      <c r="J397">
        <v>26</v>
      </c>
      <c r="K397">
        <v>124</v>
      </c>
      <c r="L397">
        <v>41</v>
      </c>
      <c r="M397">
        <v>6</v>
      </c>
      <c r="N397">
        <v>59</v>
      </c>
      <c r="O397">
        <v>18</v>
      </c>
      <c r="P397">
        <v>26</v>
      </c>
      <c r="Q397">
        <v>22</v>
      </c>
      <c r="R397">
        <v>10</v>
      </c>
      <c r="T397">
        <v>129</v>
      </c>
      <c r="U397">
        <v>155</v>
      </c>
      <c r="V397">
        <v>28</v>
      </c>
      <c r="W397">
        <v>54</v>
      </c>
      <c r="X397">
        <v>41</v>
      </c>
      <c r="Y397">
        <v>1</v>
      </c>
      <c r="Z397">
        <v>21</v>
      </c>
      <c r="AA397">
        <f t="shared" si="60"/>
        <v>20</v>
      </c>
      <c r="AB397" s="73">
        <f t="shared" si="61"/>
        <v>11.727272727272727</v>
      </c>
      <c r="AC397" s="73">
        <f t="shared" si="62"/>
        <v>20.363636363636363</v>
      </c>
      <c r="AD397" s="73">
        <f t="shared" si="63"/>
        <v>8.4090909090909083</v>
      </c>
      <c r="AE397" s="73">
        <f t="shared" si="64"/>
        <v>32.295454545454547</v>
      </c>
      <c r="AF397" s="73">
        <f t="shared" si="65"/>
        <v>29.477272727272727</v>
      </c>
      <c r="AG397" s="73">
        <f t="shared" si="66"/>
        <v>17.545454545454547</v>
      </c>
      <c r="AH397" s="73">
        <f t="shared" si="67"/>
        <v>2.5909090909090908</v>
      </c>
      <c r="AI397" s="73">
        <f t="shared" si="68"/>
        <v>7.8636363636363633</v>
      </c>
      <c r="AJ397" s="73">
        <f t="shared" si="69"/>
        <v>17.90909090909091</v>
      </c>
    </row>
    <row r="398" spans="1:36">
      <c r="A398">
        <v>397</v>
      </c>
      <c r="B398" s="233" t="s">
        <v>1634</v>
      </c>
      <c r="C398" t="s">
        <v>1328</v>
      </c>
      <c r="D398">
        <v>7</v>
      </c>
      <c r="E398">
        <v>39</v>
      </c>
      <c r="F398">
        <v>19</v>
      </c>
      <c r="G398">
        <v>47</v>
      </c>
      <c r="H398">
        <v>86</v>
      </c>
      <c r="I398">
        <v>1</v>
      </c>
      <c r="J398">
        <v>2</v>
      </c>
      <c r="K398">
        <v>1</v>
      </c>
      <c r="L398">
        <v>35</v>
      </c>
      <c r="M398">
        <v>4</v>
      </c>
      <c r="N398">
        <v>18</v>
      </c>
      <c r="O398">
        <v>9</v>
      </c>
      <c r="P398">
        <v>8</v>
      </c>
      <c r="Q398">
        <v>8</v>
      </c>
      <c r="R398">
        <v>2</v>
      </c>
      <c r="T398">
        <v>35</v>
      </c>
      <c r="U398">
        <v>50</v>
      </c>
      <c r="V398">
        <v>1</v>
      </c>
      <c r="W398">
        <v>1</v>
      </c>
      <c r="X398">
        <v>3</v>
      </c>
      <c r="Y398">
        <v>1</v>
      </c>
      <c r="Z398">
        <v>5</v>
      </c>
      <c r="AA398">
        <f t="shared" si="60"/>
        <v>4</v>
      </c>
      <c r="AB398" s="73">
        <f t="shared" si="61"/>
        <v>11.714285714285714</v>
      </c>
      <c r="AC398" s="73">
        <f t="shared" si="62"/>
        <v>10.285714285714286</v>
      </c>
      <c r="AD398" s="73">
        <f t="shared" si="63"/>
        <v>24.428571428571427</v>
      </c>
      <c r="AE398" s="73">
        <f t="shared" si="64"/>
        <v>24.142857142857142</v>
      </c>
      <c r="AF398" s="73">
        <f t="shared" si="65"/>
        <v>24.071428571428573</v>
      </c>
      <c r="AG398" s="73">
        <f t="shared" si="66"/>
        <v>1.1428571428571428</v>
      </c>
      <c r="AH398" s="73">
        <f t="shared" si="67"/>
        <v>3.7142857142857144</v>
      </c>
      <c r="AI398" s="73">
        <f t="shared" si="68"/>
        <v>9.4285714285714288</v>
      </c>
      <c r="AJ398" s="73">
        <f t="shared" si="69"/>
        <v>10.142857142857142</v>
      </c>
    </row>
    <row r="399" spans="1:36">
      <c r="A399">
        <v>398</v>
      </c>
      <c r="B399" s="233" t="s">
        <v>1635</v>
      </c>
      <c r="C399" t="s">
        <v>1328</v>
      </c>
      <c r="D399">
        <v>13</v>
      </c>
      <c r="E399">
        <v>77</v>
      </c>
      <c r="F399">
        <v>31</v>
      </c>
      <c r="G399">
        <v>83</v>
      </c>
      <c r="H399">
        <v>160</v>
      </c>
      <c r="L399">
        <v>26</v>
      </c>
      <c r="M399">
        <v>42</v>
      </c>
      <c r="N399">
        <v>17</v>
      </c>
      <c r="O399">
        <v>3</v>
      </c>
      <c r="P399">
        <v>22</v>
      </c>
      <c r="Q399">
        <v>8</v>
      </c>
      <c r="R399">
        <v>4</v>
      </c>
      <c r="T399">
        <v>62</v>
      </c>
      <c r="U399">
        <v>82</v>
      </c>
      <c r="V399">
        <v>12</v>
      </c>
      <c r="X399">
        <v>54</v>
      </c>
      <c r="Y399">
        <v>2</v>
      </c>
      <c r="AA399">
        <f t="shared" si="60"/>
        <v>8</v>
      </c>
      <c r="AB399" s="73">
        <f t="shared" si="61"/>
        <v>11.692307692307692</v>
      </c>
      <c r="AC399" s="73">
        <f t="shared" si="62"/>
        <v>8.9230769230769234</v>
      </c>
      <c r="AD399" s="73">
        <f t="shared" si="63"/>
        <v>9.384615384615385</v>
      </c>
      <c r="AE399" s="73">
        <f t="shared" si="64"/>
        <v>15.307692307692308</v>
      </c>
      <c r="AF399" s="73">
        <f t="shared" si="65"/>
        <v>15.307692307692308</v>
      </c>
      <c r="AG399" s="73">
        <f t="shared" si="66"/>
        <v>0</v>
      </c>
      <c r="AH399" s="73">
        <f t="shared" si="67"/>
        <v>10.384615384615385</v>
      </c>
      <c r="AI399" s="73">
        <f t="shared" si="68"/>
        <v>6.2307692307692308</v>
      </c>
      <c r="AJ399" s="73">
        <f t="shared" si="69"/>
        <v>5.6923076923076925</v>
      </c>
    </row>
    <row r="400" spans="1:36">
      <c r="A400">
        <v>399</v>
      </c>
      <c r="B400" s="233" t="s">
        <v>1636</v>
      </c>
      <c r="C400" t="s">
        <v>1089</v>
      </c>
      <c r="D400">
        <v>12</v>
      </c>
      <c r="E400">
        <v>98</v>
      </c>
      <c r="F400">
        <v>39</v>
      </c>
      <c r="G400">
        <v>54</v>
      </c>
      <c r="H400">
        <v>152</v>
      </c>
      <c r="I400">
        <v>6</v>
      </c>
      <c r="J400">
        <v>4</v>
      </c>
      <c r="L400">
        <v>24</v>
      </c>
      <c r="M400">
        <v>12</v>
      </c>
      <c r="N400">
        <v>29</v>
      </c>
      <c r="O400">
        <v>12</v>
      </c>
      <c r="P400">
        <v>15</v>
      </c>
      <c r="Q400">
        <v>4</v>
      </c>
      <c r="R400">
        <v>6</v>
      </c>
      <c r="T400">
        <v>41</v>
      </c>
      <c r="U400">
        <v>116</v>
      </c>
      <c r="W400">
        <v>2</v>
      </c>
      <c r="X400">
        <v>6</v>
      </c>
      <c r="Y400">
        <v>2</v>
      </c>
      <c r="Z400">
        <v>4</v>
      </c>
      <c r="AA400">
        <f t="shared" si="60"/>
        <v>12</v>
      </c>
      <c r="AB400" s="73">
        <f t="shared" si="61"/>
        <v>11.666666666666666</v>
      </c>
      <c r="AC400" s="73">
        <f t="shared" si="62"/>
        <v>12</v>
      </c>
      <c r="AD400" s="73">
        <f t="shared" si="63"/>
        <v>9</v>
      </c>
      <c r="AE400" s="73">
        <f t="shared" si="64"/>
        <v>18.5</v>
      </c>
      <c r="AF400" s="73">
        <f t="shared" si="65"/>
        <v>18.5</v>
      </c>
      <c r="AG400" s="73">
        <f t="shared" si="66"/>
        <v>3.3333333333333335</v>
      </c>
      <c r="AH400" s="73">
        <f t="shared" si="67"/>
        <v>4.416666666666667</v>
      </c>
      <c r="AI400" s="73">
        <f t="shared" si="68"/>
        <v>8.3333333333333339</v>
      </c>
      <c r="AJ400" s="73">
        <f t="shared" si="69"/>
        <v>10.5</v>
      </c>
    </row>
    <row r="401" spans="1:36">
      <c r="A401">
        <v>400</v>
      </c>
      <c r="B401" s="233" t="s">
        <v>1637</v>
      </c>
      <c r="C401" t="s">
        <v>1336</v>
      </c>
      <c r="D401">
        <v>9</v>
      </c>
      <c r="E401">
        <v>51</v>
      </c>
      <c r="F401">
        <v>31</v>
      </c>
      <c r="G401">
        <v>62</v>
      </c>
      <c r="H401">
        <v>113</v>
      </c>
      <c r="I401">
        <v>4</v>
      </c>
      <c r="J401">
        <v>4</v>
      </c>
      <c r="L401">
        <v>24</v>
      </c>
      <c r="M401">
        <v>5</v>
      </c>
      <c r="N401">
        <v>19</v>
      </c>
      <c r="O401">
        <v>11</v>
      </c>
      <c r="P401">
        <v>10</v>
      </c>
      <c r="Q401">
        <v>7</v>
      </c>
      <c r="R401">
        <v>4</v>
      </c>
      <c r="T401">
        <v>36</v>
      </c>
      <c r="U401">
        <v>80</v>
      </c>
      <c r="W401">
        <v>3</v>
      </c>
      <c r="X401">
        <v>5</v>
      </c>
      <c r="Y401">
        <v>4</v>
      </c>
      <c r="Z401">
        <v>7</v>
      </c>
      <c r="AA401">
        <f t="shared" si="60"/>
        <v>8</v>
      </c>
      <c r="AB401" s="73">
        <f t="shared" si="61"/>
        <v>11.666666666666666</v>
      </c>
      <c r="AC401" s="73">
        <f t="shared" si="62"/>
        <v>12.888888888888889</v>
      </c>
      <c r="AD401" s="73">
        <f t="shared" si="63"/>
        <v>12.444444444444445</v>
      </c>
      <c r="AE401" s="73">
        <f t="shared" si="64"/>
        <v>20.5</v>
      </c>
      <c r="AF401" s="73">
        <f t="shared" si="65"/>
        <v>20.5</v>
      </c>
      <c r="AG401" s="73">
        <f t="shared" si="66"/>
        <v>3.1111111111111112</v>
      </c>
      <c r="AH401" s="73">
        <f t="shared" si="67"/>
        <v>2.8888888888888888</v>
      </c>
      <c r="AI401" s="73">
        <f t="shared" si="68"/>
        <v>9.0555555555555554</v>
      </c>
      <c r="AJ401" s="73">
        <f t="shared" si="69"/>
        <v>9.7777777777777786</v>
      </c>
    </row>
    <row r="402" spans="1:36">
      <c r="A402">
        <v>401</v>
      </c>
      <c r="B402" s="233" t="s">
        <v>1638</v>
      </c>
      <c r="C402" t="s">
        <v>1328</v>
      </c>
      <c r="D402">
        <v>5</v>
      </c>
      <c r="E402">
        <v>41</v>
      </c>
      <c r="F402">
        <v>24</v>
      </c>
      <c r="G402">
        <v>23</v>
      </c>
      <c r="H402">
        <v>64</v>
      </c>
      <c r="I402">
        <v>2</v>
      </c>
      <c r="J402">
        <v>5</v>
      </c>
      <c r="L402">
        <v>27</v>
      </c>
      <c r="M402">
        <v>2</v>
      </c>
      <c r="N402">
        <v>16</v>
      </c>
      <c r="O402">
        <v>1</v>
      </c>
      <c r="P402">
        <v>8</v>
      </c>
      <c r="Q402">
        <v>6</v>
      </c>
      <c r="R402">
        <v>3</v>
      </c>
      <c r="T402">
        <v>23</v>
      </c>
      <c r="U402">
        <v>42</v>
      </c>
      <c r="V402">
        <v>1</v>
      </c>
      <c r="W402">
        <v>8</v>
      </c>
      <c r="X402">
        <v>6</v>
      </c>
      <c r="Z402">
        <v>2</v>
      </c>
      <c r="AA402">
        <f t="shared" si="60"/>
        <v>6</v>
      </c>
      <c r="AB402" s="73">
        <f t="shared" si="61"/>
        <v>11.6</v>
      </c>
      <c r="AC402" s="73">
        <f t="shared" si="62"/>
        <v>18</v>
      </c>
      <c r="AD402" s="73">
        <f t="shared" si="63"/>
        <v>25.8</v>
      </c>
      <c r="AE402" s="73">
        <f t="shared" si="64"/>
        <v>30</v>
      </c>
      <c r="AF402" s="73">
        <f t="shared" si="65"/>
        <v>30</v>
      </c>
      <c r="AG402" s="73">
        <f t="shared" si="66"/>
        <v>3.4</v>
      </c>
      <c r="AH402" s="73">
        <f t="shared" si="67"/>
        <v>3.2</v>
      </c>
      <c r="AI402" s="73">
        <f t="shared" si="68"/>
        <v>5.8</v>
      </c>
      <c r="AJ402" s="73">
        <f t="shared" si="69"/>
        <v>14</v>
      </c>
    </row>
    <row r="403" spans="1:36">
      <c r="A403">
        <v>402</v>
      </c>
      <c r="B403" s="233" t="s">
        <v>1639</v>
      </c>
      <c r="C403" t="s">
        <v>1335</v>
      </c>
      <c r="D403">
        <v>16</v>
      </c>
      <c r="E403">
        <v>97</v>
      </c>
      <c r="F403">
        <v>64</v>
      </c>
      <c r="G403">
        <v>104</v>
      </c>
      <c r="H403">
        <v>201</v>
      </c>
      <c r="L403">
        <v>41</v>
      </c>
      <c r="M403">
        <v>24</v>
      </c>
      <c r="N403">
        <v>10</v>
      </c>
      <c r="O403">
        <v>5</v>
      </c>
      <c r="P403">
        <v>23</v>
      </c>
      <c r="Q403">
        <v>16</v>
      </c>
      <c r="R403">
        <v>8</v>
      </c>
      <c r="T403">
        <v>92</v>
      </c>
      <c r="U403">
        <v>109</v>
      </c>
      <c r="V403">
        <v>10</v>
      </c>
      <c r="X403">
        <v>57</v>
      </c>
      <c r="Y403">
        <v>2</v>
      </c>
      <c r="AA403">
        <f t="shared" si="60"/>
        <v>16</v>
      </c>
      <c r="AB403" s="73">
        <f t="shared" si="61"/>
        <v>11.5625</v>
      </c>
      <c r="AC403" s="73">
        <f t="shared" si="62"/>
        <v>15</v>
      </c>
      <c r="AD403" s="73">
        <f t="shared" si="63"/>
        <v>11.8125</v>
      </c>
      <c r="AE403" s="73">
        <f t="shared" si="64"/>
        <v>19.6875</v>
      </c>
      <c r="AF403" s="73">
        <f t="shared" si="65"/>
        <v>19.6875</v>
      </c>
      <c r="AG403" s="73">
        <f t="shared" si="66"/>
        <v>0</v>
      </c>
      <c r="AH403" s="73">
        <f t="shared" si="67"/>
        <v>4.125</v>
      </c>
      <c r="AI403" s="73">
        <f t="shared" si="68"/>
        <v>6.21875</v>
      </c>
      <c r="AJ403" s="73">
        <f t="shared" si="69"/>
        <v>4.875</v>
      </c>
    </row>
    <row r="404" spans="1:36">
      <c r="A404">
        <v>403</v>
      </c>
      <c r="B404" s="233" t="s">
        <v>1640</v>
      </c>
      <c r="C404" t="s">
        <v>1089</v>
      </c>
      <c r="D404">
        <v>14</v>
      </c>
      <c r="E404">
        <v>105</v>
      </c>
      <c r="F404">
        <v>34</v>
      </c>
      <c r="G404">
        <v>70</v>
      </c>
      <c r="H404">
        <v>175</v>
      </c>
      <c r="I404">
        <v>2</v>
      </c>
      <c r="J404">
        <v>7</v>
      </c>
      <c r="L404">
        <v>46</v>
      </c>
      <c r="M404">
        <v>8</v>
      </c>
      <c r="N404">
        <v>46</v>
      </c>
      <c r="O404">
        <v>22</v>
      </c>
      <c r="P404">
        <v>19</v>
      </c>
      <c r="Q404">
        <v>6</v>
      </c>
      <c r="R404">
        <v>7</v>
      </c>
      <c r="T404">
        <v>73</v>
      </c>
      <c r="U404">
        <v>101</v>
      </c>
      <c r="W404">
        <v>5</v>
      </c>
      <c r="X404">
        <v>8</v>
      </c>
      <c r="Y404">
        <v>2</v>
      </c>
      <c r="Z404">
        <v>10</v>
      </c>
      <c r="AA404">
        <f t="shared" si="60"/>
        <v>14</v>
      </c>
      <c r="AB404" s="73">
        <f t="shared" si="61"/>
        <v>11.5</v>
      </c>
      <c r="AC404" s="73">
        <f t="shared" si="62"/>
        <v>8.7142857142857135</v>
      </c>
      <c r="AD404" s="73">
        <f t="shared" si="63"/>
        <v>15.428571428571429</v>
      </c>
      <c r="AE404" s="73">
        <f t="shared" si="64"/>
        <v>19</v>
      </c>
      <c r="AF404" s="73">
        <f t="shared" si="65"/>
        <v>19</v>
      </c>
      <c r="AG404" s="73">
        <f t="shared" si="66"/>
        <v>1.3571428571428572</v>
      </c>
      <c r="AH404" s="73">
        <f t="shared" si="67"/>
        <v>4</v>
      </c>
      <c r="AI404" s="73">
        <f t="shared" si="68"/>
        <v>9.9642857142857135</v>
      </c>
      <c r="AJ404" s="73">
        <f t="shared" si="69"/>
        <v>11.571428571428571</v>
      </c>
    </row>
    <row r="405" spans="1:36">
      <c r="A405">
        <v>404</v>
      </c>
      <c r="B405" s="233" t="s">
        <v>1641</v>
      </c>
      <c r="C405" t="s">
        <v>1115</v>
      </c>
      <c r="D405">
        <v>4</v>
      </c>
      <c r="E405">
        <v>27</v>
      </c>
      <c r="F405">
        <v>16</v>
      </c>
      <c r="G405">
        <v>25</v>
      </c>
      <c r="H405">
        <v>52</v>
      </c>
      <c r="J405">
        <v>1</v>
      </c>
      <c r="L405">
        <v>12</v>
      </c>
      <c r="M405">
        <v>10</v>
      </c>
      <c r="N405">
        <v>2</v>
      </c>
      <c r="O405">
        <v>1</v>
      </c>
      <c r="P405">
        <v>6</v>
      </c>
      <c r="Q405">
        <v>4</v>
      </c>
      <c r="R405">
        <v>3</v>
      </c>
      <c r="T405">
        <v>16</v>
      </c>
      <c r="U405">
        <v>35</v>
      </c>
      <c r="V405">
        <v>4</v>
      </c>
      <c r="X405">
        <v>10</v>
      </c>
      <c r="Y405">
        <v>1</v>
      </c>
      <c r="AA405">
        <f t="shared" si="60"/>
        <v>6</v>
      </c>
      <c r="AB405" s="73">
        <f t="shared" si="61"/>
        <v>11.5</v>
      </c>
      <c r="AC405" s="73">
        <f t="shared" si="62"/>
        <v>14.5</v>
      </c>
      <c r="AD405" s="73">
        <f t="shared" si="63"/>
        <v>13.5</v>
      </c>
      <c r="AE405" s="73">
        <f t="shared" si="64"/>
        <v>20.625</v>
      </c>
      <c r="AF405" s="73">
        <f t="shared" si="65"/>
        <v>20.625</v>
      </c>
      <c r="AG405" s="73">
        <f t="shared" si="66"/>
        <v>0.25</v>
      </c>
      <c r="AH405" s="73">
        <f t="shared" si="67"/>
        <v>6.5</v>
      </c>
      <c r="AI405" s="73">
        <f t="shared" si="68"/>
        <v>5.75</v>
      </c>
      <c r="AJ405" s="73">
        <f t="shared" si="69"/>
        <v>4</v>
      </c>
    </row>
    <row r="406" spans="1:36">
      <c r="A406">
        <v>405</v>
      </c>
      <c r="B406" s="233" t="s">
        <v>1642</v>
      </c>
      <c r="C406" t="s">
        <v>1342</v>
      </c>
      <c r="D406">
        <v>9</v>
      </c>
      <c r="E406">
        <v>61</v>
      </c>
      <c r="F406">
        <v>38</v>
      </c>
      <c r="G406">
        <v>66</v>
      </c>
      <c r="H406">
        <v>127</v>
      </c>
      <c r="I406">
        <v>6</v>
      </c>
      <c r="J406">
        <v>7</v>
      </c>
      <c r="K406">
        <v>33</v>
      </c>
      <c r="L406">
        <v>16</v>
      </c>
      <c r="M406">
        <v>10</v>
      </c>
      <c r="N406">
        <v>21</v>
      </c>
      <c r="O406">
        <v>7</v>
      </c>
      <c r="P406">
        <v>21</v>
      </c>
      <c r="Q406">
        <v>9</v>
      </c>
      <c r="R406">
        <v>12</v>
      </c>
      <c r="T406">
        <v>55</v>
      </c>
      <c r="U406">
        <v>74</v>
      </c>
      <c r="V406">
        <v>12</v>
      </c>
      <c r="W406">
        <v>9</v>
      </c>
      <c r="X406">
        <v>22</v>
      </c>
      <c r="Z406">
        <v>8</v>
      </c>
      <c r="AA406">
        <f t="shared" si="60"/>
        <v>24</v>
      </c>
      <c r="AB406" s="73">
        <f t="shared" si="61"/>
        <v>11.444444444444445</v>
      </c>
      <c r="AC406" s="73">
        <f t="shared" si="62"/>
        <v>14.222222222222221</v>
      </c>
      <c r="AD406" s="73">
        <f t="shared" si="63"/>
        <v>6.2222222222222223</v>
      </c>
      <c r="AE406" s="73">
        <f t="shared" si="64"/>
        <v>21.5</v>
      </c>
      <c r="AF406" s="73">
        <f t="shared" si="65"/>
        <v>19.666666666666668</v>
      </c>
      <c r="AG406" s="73">
        <f t="shared" si="66"/>
        <v>4.7777777777777777</v>
      </c>
      <c r="AH406" s="73">
        <f t="shared" si="67"/>
        <v>3</v>
      </c>
      <c r="AI406" s="73">
        <f t="shared" si="68"/>
        <v>6.7222222222222223</v>
      </c>
      <c r="AJ406" s="73">
        <f t="shared" si="69"/>
        <v>9.8888888888888893</v>
      </c>
    </row>
    <row r="407" spans="1:36">
      <c r="A407">
        <v>406</v>
      </c>
      <c r="B407" s="233" t="s">
        <v>1643</v>
      </c>
      <c r="C407" t="s">
        <v>1336</v>
      </c>
      <c r="D407">
        <v>12</v>
      </c>
      <c r="E407">
        <v>108</v>
      </c>
      <c r="F407">
        <v>64</v>
      </c>
      <c r="G407">
        <v>63</v>
      </c>
      <c r="H407">
        <v>171</v>
      </c>
      <c r="J407">
        <v>2</v>
      </c>
      <c r="K407">
        <v>8</v>
      </c>
      <c r="L407">
        <v>21</v>
      </c>
      <c r="M407">
        <v>49</v>
      </c>
      <c r="N407">
        <v>4</v>
      </c>
      <c r="O407">
        <v>3</v>
      </c>
      <c r="P407">
        <v>31</v>
      </c>
      <c r="Q407">
        <v>5</v>
      </c>
      <c r="R407">
        <v>17</v>
      </c>
      <c r="T407">
        <v>57</v>
      </c>
      <c r="U407">
        <v>120</v>
      </c>
      <c r="V407">
        <v>11</v>
      </c>
      <c r="W407">
        <v>1</v>
      </c>
      <c r="X407">
        <v>99</v>
      </c>
      <c r="Y407">
        <v>1</v>
      </c>
      <c r="AA407">
        <f t="shared" si="60"/>
        <v>34</v>
      </c>
      <c r="AB407" s="73">
        <f t="shared" si="61"/>
        <v>11.416666666666666</v>
      </c>
      <c r="AC407" s="73">
        <f t="shared" si="62"/>
        <v>18.5</v>
      </c>
      <c r="AD407" s="73">
        <f t="shared" si="63"/>
        <v>5.916666666666667</v>
      </c>
      <c r="AE407" s="73">
        <f t="shared" si="64"/>
        <v>19.75</v>
      </c>
      <c r="AF407" s="73">
        <f t="shared" si="65"/>
        <v>19.416666666666668</v>
      </c>
      <c r="AG407" s="73">
        <f t="shared" si="66"/>
        <v>0.16666666666666666</v>
      </c>
      <c r="AH407" s="73">
        <f t="shared" si="67"/>
        <v>9.75</v>
      </c>
      <c r="AI407" s="73">
        <f t="shared" si="68"/>
        <v>5.041666666666667</v>
      </c>
      <c r="AJ407" s="73">
        <f t="shared" si="69"/>
        <v>3.5</v>
      </c>
    </row>
    <row r="408" spans="1:36">
      <c r="A408">
        <v>407</v>
      </c>
      <c r="B408" s="233" t="s">
        <v>1644</v>
      </c>
      <c r="C408" t="s">
        <v>1330</v>
      </c>
      <c r="D408">
        <v>10</v>
      </c>
      <c r="E408">
        <v>83</v>
      </c>
      <c r="F408">
        <v>44</v>
      </c>
      <c r="G408">
        <v>41</v>
      </c>
      <c r="H408">
        <v>124</v>
      </c>
      <c r="J408">
        <v>1</v>
      </c>
      <c r="L408">
        <v>30</v>
      </c>
      <c r="M408">
        <v>28</v>
      </c>
      <c r="N408">
        <v>9</v>
      </c>
      <c r="O408">
        <v>1</v>
      </c>
      <c r="P408">
        <v>21</v>
      </c>
      <c r="Q408">
        <v>11</v>
      </c>
      <c r="R408">
        <v>5</v>
      </c>
      <c r="T408">
        <v>50</v>
      </c>
      <c r="U408">
        <v>79</v>
      </c>
      <c r="V408">
        <v>7</v>
      </c>
      <c r="X408">
        <v>58</v>
      </c>
      <c r="Z408">
        <v>1</v>
      </c>
      <c r="AA408">
        <f t="shared" si="60"/>
        <v>10</v>
      </c>
      <c r="AB408" s="73">
        <f t="shared" si="61"/>
        <v>11.4</v>
      </c>
      <c r="AC408" s="73">
        <f t="shared" si="62"/>
        <v>16.600000000000001</v>
      </c>
      <c r="AD408" s="73">
        <f t="shared" si="63"/>
        <v>14</v>
      </c>
      <c r="AE408" s="73">
        <f t="shared" si="64"/>
        <v>21.55</v>
      </c>
      <c r="AF408" s="73">
        <f t="shared" si="65"/>
        <v>21.55</v>
      </c>
      <c r="AG408" s="73">
        <f t="shared" si="66"/>
        <v>0.1</v>
      </c>
      <c r="AH408" s="73">
        <f t="shared" si="67"/>
        <v>8.3000000000000007</v>
      </c>
      <c r="AI408" s="73">
        <f t="shared" si="68"/>
        <v>5.5</v>
      </c>
      <c r="AJ408" s="73">
        <f t="shared" si="69"/>
        <v>6.1</v>
      </c>
    </row>
    <row r="409" spans="1:36">
      <c r="A409">
        <v>408</v>
      </c>
      <c r="B409" s="233" t="s">
        <v>1220</v>
      </c>
      <c r="C409" t="s">
        <v>1330</v>
      </c>
      <c r="D409">
        <v>13</v>
      </c>
      <c r="E409">
        <v>139</v>
      </c>
      <c r="F409">
        <v>87</v>
      </c>
      <c r="G409">
        <v>25</v>
      </c>
      <c r="H409">
        <v>164</v>
      </c>
      <c r="I409">
        <v>17</v>
      </c>
      <c r="J409">
        <v>16</v>
      </c>
      <c r="K409">
        <v>18</v>
      </c>
      <c r="L409">
        <v>29</v>
      </c>
      <c r="M409">
        <v>4</v>
      </c>
      <c r="N409">
        <v>50</v>
      </c>
      <c r="O409">
        <v>5</v>
      </c>
      <c r="P409">
        <v>30</v>
      </c>
      <c r="Q409">
        <v>12</v>
      </c>
      <c r="R409">
        <v>8</v>
      </c>
      <c r="T409">
        <v>67</v>
      </c>
      <c r="U409">
        <v>101</v>
      </c>
      <c r="V409">
        <v>25</v>
      </c>
      <c r="W409">
        <v>27</v>
      </c>
      <c r="X409">
        <v>17</v>
      </c>
      <c r="Y409">
        <v>1</v>
      </c>
      <c r="Z409">
        <v>7</v>
      </c>
      <c r="AA409">
        <f t="shared" si="60"/>
        <v>16</v>
      </c>
      <c r="AB409" s="73">
        <f t="shared" si="61"/>
        <v>11.384615384615385</v>
      </c>
      <c r="AC409" s="73">
        <f t="shared" si="62"/>
        <v>25.53846153846154</v>
      </c>
      <c r="AD409" s="73">
        <f t="shared" si="63"/>
        <v>9.9230769230769234</v>
      </c>
      <c r="AE409" s="73">
        <f t="shared" si="64"/>
        <v>29.26923076923077</v>
      </c>
      <c r="AF409" s="73">
        <f t="shared" si="65"/>
        <v>28.576923076923077</v>
      </c>
      <c r="AG409" s="73">
        <f t="shared" si="66"/>
        <v>9.0769230769230766</v>
      </c>
      <c r="AH409" s="73">
        <f t="shared" si="67"/>
        <v>3.5384615384615383</v>
      </c>
      <c r="AI409" s="73">
        <f t="shared" si="68"/>
        <v>6.2307692307692308</v>
      </c>
      <c r="AJ409" s="73">
        <f t="shared" si="69"/>
        <v>19.615384615384617</v>
      </c>
    </row>
    <row r="410" spans="1:36">
      <c r="A410">
        <v>409</v>
      </c>
      <c r="B410" s="233" t="s">
        <v>1645</v>
      </c>
      <c r="C410" t="s">
        <v>1338</v>
      </c>
      <c r="D410">
        <v>18</v>
      </c>
      <c r="E410">
        <v>155</v>
      </c>
      <c r="F410">
        <v>54</v>
      </c>
      <c r="G410">
        <v>85</v>
      </c>
      <c r="H410">
        <v>240</v>
      </c>
      <c r="I410">
        <v>17</v>
      </c>
      <c r="J410">
        <v>17</v>
      </c>
      <c r="L410">
        <v>81</v>
      </c>
      <c r="M410">
        <v>11</v>
      </c>
      <c r="N410">
        <v>60</v>
      </c>
      <c r="O410">
        <v>22</v>
      </c>
      <c r="P410">
        <v>44</v>
      </c>
      <c r="Q410">
        <v>11</v>
      </c>
      <c r="R410">
        <v>18</v>
      </c>
      <c r="T410">
        <v>106</v>
      </c>
      <c r="U410">
        <v>143</v>
      </c>
      <c r="V410">
        <v>5</v>
      </c>
      <c r="W410">
        <v>21</v>
      </c>
      <c r="X410">
        <v>20</v>
      </c>
      <c r="Y410">
        <v>29</v>
      </c>
      <c r="Z410">
        <v>14</v>
      </c>
      <c r="AA410">
        <f t="shared" si="60"/>
        <v>36</v>
      </c>
      <c r="AB410" s="73">
        <f t="shared" si="61"/>
        <v>11.333333333333334</v>
      </c>
      <c r="AC410" s="73">
        <f t="shared" si="62"/>
        <v>10</v>
      </c>
      <c r="AD410" s="73">
        <f t="shared" si="63"/>
        <v>20.5</v>
      </c>
      <c r="AE410" s="73">
        <f t="shared" si="64"/>
        <v>25.222222222222221</v>
      </c>
      <c r="AF410" s="73">
        <f t="shared" si="65"/>
        <v>25.222222222222221</v>
      </c>
      <c r="AG410" s="73">
        <f t="shared" si="66"/>
        <v>6.6111111111111107</v>
      </c>
      <c r="AH410" s="73">
        <f t="shared" si="67"/>
        <v>3.1666666666666665</v>
      </c>
      <c r="AI410" s="73">
        <f t="shared" si="68"/>
        <v>8.3333333333333339</v>
      </c>
      <c r="AJ410" s="73">
        <f t="shared" si="69"/>
        <v>12.888888888888889</v>
      </c>
    </row>
    <row r="411" spans="1:36">
      <c r="A411">
        <v>410</v>
      </c>
      <c r="B411" s="233" t="s">
        <v>1646</v>
      </c>
      <c r="C411" t="s">
        <v>1078</v>
      </c>
      <c r="D411">
        <v>3</v>
      </c>
      <c r="E411">
        <v>19</v>
      </c>
      <c r="F411">
        <v>14</v>
      </c>
      <c r="G411">
        <v>15</v>
      </c>
      <c r="H411">
        <v>34</v>
      </c>
      <c r="I411">
        <v>1</v>
      </c>
      <c r="J411">
        <v>4</v>
      </c>
      <c r="L411">
        <v>7</v>
      </c>
      <c r="N411">
        <v>7</v>
      </c>
      <c r="P411">
        <v>3</v>
      </c>
      <c r="Q411">
        <v>1</v>
      </c>
      <c r="T411">
        <v>11</v>
      </c>
      <c r="U411">
        <v>24</v>
      </c>
      <c r="V411">
        <v>1</v>
      </c>
      <c r="W411">
        <v>3</v>
      </c>
      <c r="X411">
        <v>2</v>
      </c>
      <c r="Z411">
        <v>2</v>
      </c>
      <c r="AA411">
        <f t="shared" si="60"/>
        <v>0</v>
      </c>
      <c r="AB411" s="73">
        <f t="shared" si="61"/>
        <v>11.333333333333334</v>
      </c>
      <c r="AC411" s="73">
        <f t="shared" si="62"/>
        <v>18.666666666666668</v>
      </c>
      <c r="AD411" s="73">
        <f t="shared" si="63"/>
        <v>11.666666666666666</v>
      </c>
      <c r="AE411" s="73">
        <f t="shared" si="64"/>
        <v>22.5</v>
      </c>
      <c r="AF411" s="73">
        <f t="shared" si="65"/>
        <v>22.5</v>
      </c>
      <c r="AG411" s="73">
        <f t="shared" si="66"/>
        <v>3.3333333333333335</v>
      </c>
      <c r="AH411" s="73">
        <f t="shared" si="67"/>
        <v>2.3333333333333335</v>
      </c>
      <c r="AI411" s="73">
        <f t="shared" si="68"/>
        <v>5.666666666666667</v>
      </c>
      <c r="AJ411" s="73">
        <f t="shared" si="69"/>
        <v>12.333333333333334</v>
      </c>
    </row>
    <row r="412" spans="1:36">
      <c r="A412">
        <v>411</v>
      </c>
      <c r="B412" s="233" t="s">
        <v>1647</v>
      </c>
      <c r="C412" t="s">
        <v>1333</v>
      </c>
      <c r="D412">
        <v>3</v>
      </c>
      <c r="E412">
        <v>10</v>
      </c>
      <c r="F412">
        <v>3</v>
      </c>
      <c r="G412">
        <v>30</v>
      </c>
      <c r="H412">
        <v>40</v>
      </c>
      <c r="I412">
        <v>1</v>
      </c>
      <c r="J412">
        <v>1</v>
      </c>
      <c r="K412">
        <v>70</v>
      </c>
      <c r="L412">
        <v>10</v>
      </c>
      <c r="M412">
        <v>3</v>
      </c>
      <c r="N412">
        <v>2</v>
      </c>
      <c r="O412">
        <v>13</v>
      </c>
      <c r="P412">
        <v>5</v>
      </c>
      <c r="Q412">
        <v>8</v>
      </c>
      <c r="R412">
        <v>3</v>
      </c>
      <c r="T412">
        <v>30</v>
      </c>
      <c r="U412">
        <v>12</v>
      </c>
      <c r="V412">
        <v>2</v>
      </c>
      <c r="W412">
        <v>1</v>
      </c>
      <c r="X412">
        <v>8</v>
      </c>
      <c r="AA412">
        <f t="shared" si="60"/>
        <v>6</v>
      </c>
      <c r="AB412" s="73">
        <f t="shared" si="61"/>
        <v>11.333333333333334</v>
      </c>
      <c r="AC412" s="73">
        <f t="shared" si="62"/>
        <v>2</v>
      </c>
      <c r="AD412" s="73">
        <f t="shared" si="63"/>
        <v>14.666666666666666</v>
      </c>
      <c r="AE412" s="73">
        <f t="shared" si="64"/>
        <v>27.833333333333332</v>
      </c>
      <c r="AF412" s="73">
        <f t="shared" si="65"/>
        <v>16.166666666666668</v>
      </c>
      <c r="AG412" s="73">
        <f t="shared" si="66"/>
        <v>2.3333333333333335</v>
      </c>
      <c r="AH412" s="73">
        <f t="shared" si="67"/>
        <v>1.6666666666666667</v>
      </c>
      <c r="AI412" s="73">
        <f t="shared" si="68"/>
        <v>17.666666666666668</v>
      </c>
      <c r="AJ412" s="73">
        <f t="shared" si="69"/>
        <v>1.6666666666666667</v>
      </c>
    </row>
    <row r="413" spans="1:36">
      <c r="A413">
        <v>412</v>
      </c>
      <c r="B413" s="233" t="s">
        <v>1648</v>
      </c>
      <c r="C413" t="s">
        <v>1078</v>
      </c>
      <c r="D413">
        <v>21</v>
      </c>
      <c r="E413">
        <v>146</v>
      </c>
      <c r="F413">
        <v>54</v>
      </c>
      <c r="G413">
        <v>172</v>
      </c>
      <c r="H413">
        <v>318</v>
      </c>
      <c r="I413">
        <v>5</v>
      </c>
      <c r="J413">
        <v>5</v>
      </c>
      <c r="K413">
        <v>230</v>
      </c>
      <c r="L413">
        <v>84</v>
      </c>
      <c r="M413">
        <v>22</v>
      </c>
      <c r="N413">
        <v>44</v>
      </c>
      <c r="O413">
        <v>93</v>
      </c>
      <c r="P413">
        <v>71</v>
      </c>
      <c r="Q413">
        <v>24</v>
      </c>
      <c r="R413">
        <v>40</v>
      </c>
      <c r="T413">
        <v>183</v>
      </c>
      <c r="U413">
        <v>134</v>
      </c>
      <c r="V413">
        <v>8</v>
      </c>
      <c r="W413">
        <v>1</v>
      </c>
      <c r="X413">
        <v>87</v>
      </c>
      <c r="Z413">
        <v>2</v>
      </c>
      <c r="AA413">
        <f t="shared" si="60"/>
        <v>80</v>
      </c>
      <c r="AB413" s="73">
        <f t="shared" si="61"/>
        <v>11.333333333333334</v>
      </c>
      <c r="AC413" s="73">
        <f t="shared" si="62"/>
        <v>6.4761904761904763</v>
      </c>
      <c r="AD413" s="73">
        <f t="shared" si="63"/>
        <v>16.19047619047619</v>
      </c>
      <c r="AE413" s="73">
        <f t="shared" si="64"/>
        <v>25.214285714285715</v>
      </c>
      <c r="AF413" s="73">
        <f t="shared" si="65"/>
        <v>19.738095238095237</v>
      </c>
      <c r="AG413" s="73">
        <f t="shared" si="66"/>
        <v>1.6666666666666667</v>
      </c>
      <c r="AH413" s="73">
        <f t="shared" si="67"/>
        <v>1.4285714285714286</v>
      </c>
      <c r="AI413" s="73">
        <f t="shared" si="68"/>
        <v>17.047619047619047</v>
      </c>
      <c r="AJ413" s="73">
        <f t="shared" si="69"/>
        <v>5.5238095238095237</v>
      </c>
    </row>
    <row r="414" spans="1:36">
      <c r="A414">
        <v>413</v>
      </c>
      <c r="B414" s="233" t="s">
        <v>1649</v>
      </c>
      <c r="C414" t="s">
        <v>1089</v>
      </c>
      <c r="D414">
        <v>9</v>
      </c>
      <c r="E414">
        <v>63</v>
      </c>
      <c r="F414">
        <v>43</v>
      </c>
      <c r="G414">
        <v>41</v>
      </c>
      <c r="H414">
        <v>104</v>
      </c>
      <c r="L414">
        <v>12</v>
      </c>
      <c r="M414">
        <v>17</v>
      </c>
      <c r="N414">
        <v>5</v>
      </c>
      <c r="O414">
        <v>1</v>
      </c>
      <c r="P414">
        <v>6</v>
      </c>
      <c r="Q414">
        <v>2</v>
      </c>
      <c r="R414">
        <v>1</v>
      </c>
      <c r="T414">
        <v>35</v>
      </c>
      <c r="U414">
        <v>70</v>
      </c>
      <c r="V414">
        <v>11</v>
      </c>
      <c r="X414">
        <v>80</v>
      </c>
      <c r="AA414">
        <f t="shared" si="60"/>
        <v>2</v>
      </c>
      <c r="AB414" s="73">
        <f t="shared" si="61"/>
        <v>11.333333333333334</v>
      </c>
      <c r="AC414" s="73">
        <f t="shared" si="62"/>
        <v>18.888888888888889</v>
      </c>
      <c r="AD414" s="73">
        <f t="shared" si="63"/>
        <v>6.4444444444444446</v>
      </c>
      <c r="AE414" s="73">
        <f t="shared" si="64"/>
        <v>18.444444444444443</v>
      </c>
      <c r="AF414" s="73">
        <f t="shared" si="65"/>
        <v>18.444444444444443</v>
      </c>
      <c r="AG414" s="73">
        <f t="shared" si="66"/>
        <v>0</v>
      </c>
      <c r="AH414" s="73">
        <f t="shared" si="67"/>
        <v>6</v>
      </c>
      <c r="AI414" s="73">
        <f t="shared" si="68"/>
        <v>5.8888888888888893</v>
      </c>
      <c r="AJ414" s="73">
        <f t="shared" si="69"/>
        <v>6.2222222222222223</v>
      </c>
    </row>
    <row r="415" spans="1:36">
      <c r="A415">
        <v>414</v>
      </c>
      <c r="B415" s="233" t="s">
        <v>1650</v>
      </c>
      <c r="C415" t="s">
        <v>1331</v>
      </c>
      <c r="D415">
        <v>18</v>
      </c>
      <c r="E415">
        <v>118</v>
      </c>
      <c r="F415">
        <v>72</v>
      </c>
      <c r="G415">
        <v>93</v>
      </c>
      <c r="H415">
        <v>211</v>
      </c>
      <c r="K415">
        <v>1</v>
      </c>
      <c r="L415">
        <v>41</v>
      </c>
      <c r="M415">
        <v>23</v>
      </c>
      <c r="N415">
        <v>12</v>
      </c>
      <c r="O415">
        <v>4</v>
      </c>
      <c r="P415">
        <v>20</v>
      </c>
      <c r="Q415">
        <v>9</v>
      </c>
      <c r="R415">
        <v>4</v>
      </c>
      <c r="T415">
        <v>70</v>
      </c>
      <c r="U415">
        <v>139</v>
      </c>
      <c r="V415">
        <v>10</v>
      </c>
      <c r="X415">
        <v>50</v>
      </c>
      <c r="Z415">
        <v>1</v>
      </c>
      <c r="AA415">
        <f t="shared" si="60"/>
        <v>8</v>
      </c>
      <c r="AB415" s="73">
        <f t="shared" si="61"/>
        <v>11.277777777777779</v>
      </c>
      <c r="AC415" s="73">
        <f t="shared" si="62"/>
        <v>15.555555555555555</v>
      </c>
      <c r="AD415" s="73">
        <f t="shared" si="63"/>
        <v>10.944444444444445</v>
      </c>
      <c r="AE415" s="73">
        <f t="shared" si="64"/>
        <v>19.138888888888889</v>
      </c>
      <c r="AF415" s="73">
        <f t="shared" si="65"/>
        <v>19.111111111111111</v>
      </c>
      <c r="AG415" s="73">
        <f t="shared" si="66"/>
        <v>0</v>
      </c>
      <c r="AH415" s="73">
        <f t="shared" si="67"/>
        <v>4.0555555555555554</v>
      </c>
      <c r="AI415" s="73">
        <f t="shared" si="68"/>
        <v>6.083333333333333</v>
      </c>
      <c r="AJ415" s="73">
        <f t="shared" si="69"/>
        <v>5.5555555555555554</v>
      </c>
    </row>
    <row r="416" spans="1:36">
      <c r="A416">
        <v>415</v>
      </c>
      <c r="B416" s="233" t="s">
        <v>1268</v>
      </c>
      <c r="C416" t="s">
        <v>1329</v>
      </c>
      <c r="D416">
        <v>22</v>
      </c>
      <c r="E416">
        <v>204</v>
      </c>
      <c r="F416">
        <v>141</v>
      </c>
      <c r="G416">
        <v>86</v>
      </c>
      <c r="H416">
        <v>290</v>
      </c>
      <c r="I416">
        <v>43</v>
      </c>
      <c r="J416">
        <v>32</v>
      </c>
      <c r="K416">
        <v>35</v>
      </c>
      <c r="L416">
        <v>21</v>
      </c>
      <c r="M416">
        <v>8</v>
      </c>
      <c r="N416">
        <v>65</v>
      </c>
      <c r="O416">
        <v>11</v>
      </c>
      <c r="P416">
        <v>66</v>
      </c>
      <c r="Q416">
        <v>30</v>
      </c>
      <c r="R416">
        <v>21</v>
      </c>
      <c r="T416">
        <v>126</v>
      </c>
      <c r="U416">
        <v>173</v>
      </c>
      <c r="V416">
        <v>52</v>
      </c>
      <c r="W416">
        <v>53</v>
      </c>
      <c r="X416">
        <v>32</v>
      </c>
      <c r="Y416">
        <v>3</v>
      </c>
      <c r="Z416">
        <v>10</v>
      </c>
      <c r="AA416">
        <f t="shared" si="60"/>
        <v>42</v>
      </c>
      <c r="AB416" s="73">
        <f t="shared" si="61"/>
        <v>11.272727272727273</v>
      </c>
      <c r="AC416" s="73">
        <f t="shared" si="62"/>
        <v>23.727272727272727</v>
      </c>
      <c r="AD416" s="73">
        <f t="shared" si="63"/>
        <v>2.8636363636363638</v>
      </c>
      <c r="AE416" s="73">
        <f t="shared" si="64"/>
        <v>27.272727272727273</v>
      </c>
      <c r="AF416" s="73">
        <f t="shared" si="65"/>
        <v>26.477272727272727</v>
      </c>
      <c r="AG416" s="73">
        <f t="shared" si="66"/>
        <v>13.181818181818182</v>
      </c>
      <c r="AH416" s="73">
        <f t="shared" si="67"/>
        <v>2.1363636363636362</v>
      </c>
      <c r="AI416" s="73">
        <f t="shared" si="68"/>
        <v>6.1818181818181817</v>
      </c>
      <c r="AJ416" s="73">
        <f t="shared" si="69"/>
        <v>17.272727272727273</v>
      </c>
    </row>
    <row r="417" spans="1:36">
      <c r="A417">
        <v>416</v>
      </c>
      <c r="B417" s="233" t="s">
        <v>1651</v>
      </c>
      <c r="C417" t="s">
        <v>1340</v>
      </c>
      <c r="D417">
        <v>11</v>
      </c>
      <c r="E417">
        <v>81</v>
      </c>
      <c r="F417">
        <v>34</v>
      </c>
      <c r="G417">
        <v>61</v>
      </c>
      <c r="H417">
        <v>142</v>
      </c>
      <c r="I417">
        <v>9</v>
      </c>
      <c r="J417">
        <v>8</v>
      </c>
      <c r="L417">
        <v>32</v>
      </c>
      <c r="M417">
        <v>6</v>
      </c>
      <c r="N417">
        <v>34</v>
      </c>
      <c r="O417">
        <v>7</v>
      </c>
      <c r="P417">
        <v>26</v>
      </c>
      <c r="Q417">
        <v>6</v>
      </c>
      <c r="R417">
        <v>9</v>
      </c>
      <c r="T417">
        <v>37</v>
      </c>
      <c r="U417">
        <v>109</v>
      </c>
      <c r="W417">
        <v>4</v>
      </c>
      <c r="X417">
        <v>6</v>
      </c>
      <c r="Y417">
        <v>5</v>
      </c>
      <c r="Z417">
        <v>4</v>
      </c>
      <c r="AA417">
        <f t="shared" si="60"/>
        <v>18</v>
      </c>
      <c r="AB417" s="73">
        <f t="shared" si="61"/>
        <v>11.272727272727273</v>
      </c>
      <c r="AC417" s="73">
        <f t="shared" si="62"/>
        <v>10.727272727272727</v>
      </c>
      <c r="AD417" s="73">
        <f t="shared" si="63"/>
        <v>12.909090909090908</v>
      </c>
      <c r="AE417" s="73">
        <f t="shared" si="64"/>
        <v>21.09090909090909</v>
      </c>
      <c r="AF417" s="73">
        <f t="shared" si="65"/>
        <v>21.09090909090909</v>
      </c>
      <c r="AG417" s="73">
        <f t="shared" si="66"/>
        <v>5.6363636363636367</v>
      </c>
      <c r="AH417" s="73">
        <f t="shared" si="67"/>
        <v>3.0909090909090908</v>
      </c>
      <c r="AI417" s="73">
        <f t="shared" si="68"/>
        <v>6.7272727272727275</v>
      </c>
      <c r="AJ417" s="73">
        <f t="shared" si="69"/>
        <v>12.363636363636363</v>
      </c>
    </row>
    <row r="418" spans="1:36">
      <c r="A418">
        <v>417</v>
      </c>
      <c r="B418" s="233" t="s">
        <v>1182</v>
      </c>
      <c r="C418" t="s">
        <v>1342</v>
      </c>
      <c r="D418">
        <v>22</v>
      </c>
      <c r="E418">
        <v>154</v>
      </c>
      <c r="F418">
        <v>91</v>
      </c>
      <c r="G418">
        <v>164</v>
      </c>
      <c r="H418">
        <v>318</v>
      </c>
      <c r="I418">
        <v>16</v>
      </c>
      <c r="J418">
        <v>11</v>
      </c>
      <c r="K418">
        <v>928</v>
      </c>
      <c r="L418">
        <v>80</v>
      </c>
      <c r="M418">
        <v>19</v>
      </c>
      <c r="N418">
        <v>33</v>
      </c>
      <c r="O418">
        <v>66</v>
      </c>
      <c r="P418">
        <v>59</v>
      </c>
      <c r="Q418">
        <v>30</v>
      </c>
      <c r="R418">
        <v>35</v>
      </c>
      <c r="T418">
        <v>186</v>
      </c>
      <c r="U418">
        <v>138</v>
      </c>
      <c r="V418">
        <v>46</v>
      </c>
      <c r="W418">
        <v>22</v>
      </c>
      <c r="X418">
        <v>81</v>
      </c>
      <c r="Z418">
        <v>8</v>
      </c>
      <c r="AA418">
        <f t="shared" si="60"/>
        <v>70</v>
      </c>
      <c r="AB418" s="73">
        <f t="shared" si="61"/>
        <v>11.272727272727273</v>
      </c>
      <c r="AC418" s="73">
        <f t="shared" si="62"/>
        <v>13.363636363636363</v>
      </c>
      <c r="AD418" s="73">
        <f t="shared" si="63"/>
        <v>15</v>
      </c>
      <c r="AE418" s="73">
        <f t="shared" si="64"/>
        <v>44.93181818181818</v>
      </c>
      <c r="AF418" s="73">
        <f t="shared" si="65"/>
        <v>23.84090909090909</v>
      </c>
      <c r="AG418" s="73">
        <f t="shared" si="66"/>
        <v>4.8636363636363633</v>
      </c>
      <c r="AH418" s="73">
        <f t="shared" si="67"/>
        <v>0.90909090909090906</v>
      </c>
      <c r="AI418" s="73">
        <f t="shared" si="68"/>
        <v>13.045454545454545</v>
      </c>
      <c r="AJ418" s="73">
        <f t="shared" si="69"/>
        <v>6.9090909090909092</v>
      </c>
    </row>
    <row r="419" spans="1:36">
      <c r="A419">
        <v>418</v>
      </c>
      <c r="B419" s="233" t="s">
        <v>1652</v>
      </c>
      <c r="C419" t="s">
        <v>1095</v>
      </c>
      <c r="D419">
        <v>4</v>
      </c>
      <c r="E419">
        <v>23</v>
      </c>
      <c r="F419">
        <v>14</v>
      </c>
      <c r="G419">
        <v>30</v>
      </c>
      <c r="H419">
        <v>53</v>
      </c>
      <c r="I419">
        <v>3</v>
      </c>
      <c r="J419">
        <v>4</v>
      </c>
      <c r="L419">
        <v>7</v>
      </c>
      <c r="N419">
        <v>8</v>
      </c>
      <c r="O419">
        <v>3</v>
      </c>
      <c r="P419">
        <v>9</v>
      </c>
      <c r="Q419">
        <v>3</v>
      </c>
      <c r="R419">
        <v>4</v>
      </c>
      <c r="T419">
        <v>16</v>
      </c>
      <c r="U419">
        <v>38</v>
      </c>
      <c r="V419">
        <v>2</v>
      </c>
      <c r="W419">
        <v>4</v>
      </c>
      <c r="X419">
        <v>1</v>
      </c>
      <c r="Z419">
        <v>1</v>
      </c>
      <c r="AA419">
        <f t="shared" si="60"/>
        <v>8</v>
      </c>
      <c r="AB419" s="73">
        <f t="shared" si="61"/>
        <v>11.25</v>
      </c>
      <c r="AC419" s="73">
        <f t="shared" si="62"/>
        <v>12</v>
      </c>
      <c r="AD419" s="73">
        <f t="shared" si="63"/>
        <v>6.75</v>
      </c>
      <c r="AE419" s="73">
        <f t="shared" si="64"/>
        <v>18.75</v>
      </c>
      <c r="AF419" s="73">
        <f t="shared" si="65"/>
        <v>18.75</v>
      </c>
      <c r="AG419" s="73">
        <f t="shared" si="66"/>
        <v>5.5</v>
      </c>
      <c r="AH419" s="73">
        <f t="shared" si="67"/>
        <v>0</v>
      </c>
      <c r="AI419" s="73">
        <f t="shared" si="68"/>
        <v>6.875</v>
      </c>
      <c r="AJ419" s="73">
        <f t="shared" si="69"/>
        <v>9</v>
      </c>
    </row>
    <row r="420" spans="1:36">
      <c r="A420">
        <v>419</v>
      </c>
      <c r="B420" s="233" t="s">
        <v>1653</v>
      </c>
      <c r="C420" t="s">
        <v>1336</v>
      </c>
      <c r="D420">
        <v>13</v>
      </c>
      <c r="E420">
        <v>63</v>
      </c>
      <c r="F420">
        <v>26</v>
      </c>
      <c r="G420">
        <v>83</v>
      </c>
      <c r="H420">
        <v>146</v>
      </c>
      <c r="I420">
        <v>6</v>
      </c>
      <c r="J420">
        <v>5</v>
      </c>
      <c r="L420">
        <v>54</v>
      </c>
      <c r="M420">
        <v>3</v>
      </c>
      <c r="N420">
        <v>22</v>
      </c>
      <c r="O420">
        <v>18</v>
      </c>
      <c r="P420">
        <v>10</v>
      </c>
      <c r="Q420">
        <v>9</v>
      </c>
      <c r="T420">
        <v>74</v>
      </c>
      <c r="U420">
        <v>74</v>
      </c>
      <c r="V420">
        <v>1</v>
      </c>
      <c r="W420">
        <v>6</v>
      </c>
      <c r="X420">
        <v>14</v>
      </c>
      <c r="Y420">
        <v>7</v>
      </c>
      <c r="Z420">
        <v>5</v>
      </c>
      <c r="AA420">
        <f t="shared" si="60"/>
        <v>0</v>
      </c>
      <c r="AB420" s="73">
        <f t="shared" si="61"/>
        <v>11.23076923076923</v>
      </c>
      <c r="AC420" s="73">
        <f t="shared" si="62"/>
        <v>8</v>
      </c>
      <c r="AD420" s="73">
        <f t="shared" si="63"/>
        <v>20.76923076923077</v>
      </c>
      <c r="AE420" s="73">
        <f t="shared" si="64"/>
        <v>21.576923076923077</v>
      </c>
      <c r="AF420" s="73">
        <f t="shared" si="65"/>
        <v>21.576923076923077</v>
      </c>
      <c r="AG420" s="73">
        <f t="shared" si="66"/>
        <v>3.1538461538461537</v>
      </c>
      <c r="AH420" s="73">
        <f t="shared" si="67"/>
        <v>2.3846153846153846</v>
      </c>
      <c r="AI420" s="73">
        <f t="shared" si="68"/>
        <v>9.7692307692307701</v>
      </c>
      <c r="AJ420" s="73">
        <f t="shared" si="69"/>
        <v>8</v>
      </c>
    </row>
    <row r="421" spans="1:36">
      <c r="A421">
        <v>420</v>
      </c>
      <c r="B421" s="233" t="s">
        <v>1654</v>
      </c>
      <c r="C421" t="s">
        <v>1340</v>
      </c>
      <c r="D421">
        <v>19</v>
      </c>
      <c r="E421">
        <v>121</v>
      </c>
      <c r="F421">
        <v>77</v>
      </c>
      <c r="G421">
        <v>112</v>
      </c>
      <c r="H421">
        <v>233</v>
      </c>
      <c r="L421">
        <v>35</v>
      </c>
      <c r="M421">
        <v>33</v>
      </c>
      <c r="N421">
        <v>11</v>
      </c>
      <c r="O421">
        <v>3</v>
      </c>
      <c r="P421">
        <v>29</v>
      </c>
      <c r="Q421">
        <v>9</v>
      </c>
      <c r="R421">
        <v>10</v>
      </c>
      <c r="T421">
        <v>59</v>
      </c>
      <c r="U421">
        <v>175</v>
      </c>
      <c r="V421">
        <v>4</v>
      </c>
      <c r="X421">
        <v>95</v>
      </c>
      <c r="Y421">
        <v>4</v>
      </c>
      <c r="Z421">
        <v>1</v>
      </c>
      <c r="AA421">
        <f t="shared" si="60"/>
        <v>20</v>
      </c>
      <c r="AB421" s="73">
        <f t="shared" si="61"/>
        <v>11.210526315789474</v>
      </c>
      <c r="AC421" s="73">
        <f t="shared" si="62"/>
        <v>15.157894736842104</v>
      </c>
      <c r="AD421" s="73">
        <f t="shared" si="63"/>
        <v>8.1578947368421044</v>
      </c>
      <c r="AE421" s="73">
        <f t="shared" si="64"/>
        <v>17.789473684210527</v>
      </c>
      <c r="AF421" s="73">
        <f t="shared" si="65"/>
        <v>17.789473684210527</v>
      </c>
      <c r="AG421" s="73">
        <f t="shared" si="66"/>
        <v>0</v>
      </c>
      <c r="AH421" s="73">
        <f t="shared" si="67"/>
        <v>4.7368421052631575</v>
      </c>
      <c r="AI421" s="73">
        <f t="shared" si="68"/>
        <v>5.5526315789473681</v>
      </c>
      <c r="AJ421" s="73">
        <f t="shared" si="69"/>
        <v>4.7368421052631575</v>
      </c>
    </row>
    <row r="422" spans="1:36">
      <c r="A422">
        <v>421</v>
      </c>
      <c r="B422" s="233" t="s">
        <v>1655</v>
      </c>
      <c r="C422" t="s">
        <v>1328</v>
      </c>
      <c r="D422">
        <v>20</v>
      </c>
      <c r="E422">
        <v>123</v>
      </c>
      <c r="F422">
        <v>57</v>
      </c>
      <c r="G422">
        <v>137</v>
      </c>
      <c r="H422">
        <v>260</v>
      </c>
      <c r="I422">
        <v>16</v>
      </c>
      <c r="J422">
        <v>6</v>
      </c>
      <c r="L422">
        <v>68</v>
      </c>
      <c r="M422">
        <v>13</v>
      </c>
      <c r="N422">
        <v>24</v>
      </c>
      <c r="O422">
        <v>24</v>
      </c>
      <c r="P422">
        <v>40</v>
      </c>
      <c r="Q422">
        <v>21</v>
      </c>
      <c r="R422">
        <v>18</v>
      </c>
      <c r="T422">
        <v>100</v>
      </c>
      <c r="U422">
        <v>161</v>
      </c>
      <c r="V422">
        <v>3</v>
      </c>
      <c r="W422">
        <v>12</v>
      </c>
      <c r="X422">
        <v>11</v>
      </c>
      <c r="Z422">
        <v>11</v>
      </c>
      <c r="AA422">
        <f t="shared" si="60"/>
        <v>36</v>
      </c>
      <c r="AB422" s="73">
        <f t="shared" si="61"/>
        <v>11.2</v>
      </c>
      <c r="AC422" s="73">
        <f t="shared" si="62"/>
        <v>9.6</v>
      </c>
      <c r="AD422" s="73">
        <f t="shared" si="63"/>
        <v>15.2</v>
      </c>
      <c r="AE422" s="73">
        <f t="shared" si="64"/>
        <v>21.45</v>
      </c>
      <c r="AF422" s="73">
        <f t="shared" si="65"/>
        <v>21.45</v>
      </c>
      <c r="AG422" s="73">
        <f t="shared" si="66"/>
        <v>5.0999999999999996</v>
      </c>
      <c r="AH422" s="73">
        <f t="shared" si="67"/>
        <v>1.35</v>
      </c>
      <c r="AI422" s="73">
        <f t="shared" si="68"/>
        <v>8.3000000000000007</v>
      </c>
      <c r="AJ422" s="73">
        <f t="shared" si="69"/>
        <v>6.25</v>
      </c>
    </row>
    <row r="423" spans="1:36">
      <c r="A423">
        <v>422</v>
      </c>
      <c r="B423" s="233" t="s">
        <v>1656</v>
      </c>
      <c r="C423" t="s">
        <v>1335</v>
      </c>
      <c r="D423">
        <v>22</v>
      </c>
      <c r="E423">
        <v>195</v>
      </c>
      <c r="F423">
        <v>95</v>
      </c>
      <c r="G423">
        <v>89</v>
      </c>
      <c r="H423">
        <v>284</v>
      </c>
      <c r="I423">
        <v>35</v>
      </c>
      <c r="J423">
        <v>13</v>
      </c>
      <c r="L423">
        <v>63</v>
      </c>
      <c r="M423">
        <v>6</v>
      </c>
      <c r="N423">
        <v>40</v>
      </c>
      <c r="O423">
        <v>9</v>
      </c>
      <c r="P423">
        <v>41</v>
      </c>
      <c r="Q423">
        <v>20</v>
      </c>
      <c r="R423">
        <v>19</v>
      </c>
      <c r="T423">
        <v>101</v>
      </c>
      <c r="U423">
        <v>185</v>
      </c>
      <c r="V423">
        <v>12</v>
      </c>
      <c r="W423">
        <v>34</v>
      </c>
      <c r="X423">
        <v>8</v>
      </c>
      <c r="Y423">
        <v>1</v>
      </c>
      <c r="Z423">
        <v>6</v>
      </c>
      <c r="AA423">
        <f t="shared" si="60"/>
        <v>38</v>
      </c>
      <c r="AB423" s="73">
        <f t="shared" si="61"/>
        <v>11.181818181818182</v>
      </c>
      <c r="AC423" s="73">
        <f t="shared" si="62"/>
        <v>15.545454545454545</v>
      </c>
      <c r="AD423" s="73">
        <f t="shared" si="63"/>
        <v>12.590909090909092</v>
      </c>
      <c r="AE423" s="73">
        <f t="shared" si="64"/>
        <v>25.59090909090909</v>
      </c>
      <c r="AF423" s="73">
        <f t="shared" si="65"/>
        <v>25.59090909090909</v>
      </c>
      <c r="AG423" s="73">
        <f t="shared" si="66"/>
        <v>10.136363636363637</v>
      </c>
      <c r="AH423" s="73">
        <f t="shared" si="67"/>
        <v>0.90909090909090906</v>
      </c>
      <c r="AI423" s="73">
        <f t="shared" si="68"/>
        <v>5.9545454545454541</v>
      </c>
      <c r="AJ423" s="73">
        <f t="shared" si="69"/>
        <v>11.227272727272727</v>
      </c>
    </row>
    <row r="424" spans="1:36">
      <c r="A424">
        <v>423</v>
      </c>
      <c r="B424" s="233" t="s">
        <v>1657</v>
      </c>
      <c r="C424" t="s">
        <v>1337</v>
      </c>
      <c r="D424">
        <v>12</v>
      </c>
      <c r="E424">
        <v>91</v>
      </c>
      <c r="F424">
        <v>51</v>
      </c>
      <c r="G424">
        <v>61</v>
      </c>
      <c r="H424">
        <v>152</v>
      </c>
      <c r="I424">
        <v>1</v>
      </c>
      <c r="J424">
        <v>3</v>
      </c>
      <c r="K424">
        <v>1</v>
      </c>
      <c r="L424">
        <v>15</v>
      </c>
      <c r="M424">
        <v>16</v>
      </c>
      <c r="N424">
        <v>21</v>
      </c>
      <c r="O424">
        <v>3</v>
      </c>
      <c r="P424">
        <v>18</v>
      </c>
      <c r="Q424">
        <v>5</v>
      </c>
      <c r="R424">
        <v>9</v>
      </c>
      <c r="T424">
        <v>56</v>
      </c>
      <c r="U424">
        <v>97</v>
      </c>
      <c r="V424">
        <v>8</v>
      </c>
      <c r="W424">
        <v>3</v>
      </c>
      <c r="X424">
        <v>38</v>
      </c>
      <c r="Y424">
        <v>1</v>
      </c>
      <c r="Z424">
        <v>3</v>
      </c>
      <c r="AA424">
        <f t="shared" si="60"/>
        <v>18</v>
      </c>
      <c r="AB424" s="73">
        <f t="shared" si="61"/>
        <v>11.166666666666666</v>
      </c>
      <c r="AC424" s="73">
        <f t="shared" si="62"/>
        <v>15.5</v>
      </c>
      <c r="AD424" s="73">
        <f t="shared" si="63"/>
        <v>4.75</v>
      </c>
      <c r="AE424" s="73">
        <f t="shared" si="64"/>
        <v>16.875</v>
      </c>
      <c r="AF424" s="73">
        <f t="shared" si="65"/>
        <v>16.833333333333332</v>
      </c>
      <c r="AG424" s="73">
        <f t="shared" si="66"/>
        <v>0.75</v>
      </c>
      <c r="AH424" s="73">
        <f t="shared" si="67"/>
        <v>4.25</v>
      </c>
      <c r="AI424" s="73">
        <f t="shared" si="68"/>
        <v>5.583333333333333</v>
      </c>
      <c r="AJ424" s="73">
        <f t="shared" si="69"/>
        <v>8.1666666666666661</v>
      </c>
    </row>
    <row r="425" spans="1:36">
      <c r="A425">
        <v>424</v>
      </c>
      <c r="B425" s="233" t="s">
        <v>1658</v>
      </c>
      <c r="C425" t="s">
        <v>1081</v>
      </c>
      <c r="D425">
        <v>8</v>
      </c>
      <c r="E425">
        <v>42</v>
      </c>
      <c r="F425">
        <v>36</v>
      </c>
      <c r="G425">
        <v>53</v>
      </c>
      <c r="H425">
        <v>95</v>
      </c>
      <c r="I425">
        <v>4</v>
      </c>
      <c r="L425">
        <v>26</v>
      </c>
      <c r="M425">
        <v>13</v>
      </c>
      <c r="N425">
        <v>10</v>
      </c>
      <c r="O425">
        <v>2</v>
      </c>
      <c r="P425">
        <v>8</v>
      </c>
      <c r="Q425">
        <v>5</v>
      </c>
      <c r="R425">
        <v>3</v>
      </c>
      <c r="T425">
        <v>27</v>
      </c>
      <c r="U425">
        <v>68</v>
      </c>
      <c r="V425">
        <v>4</v>
      </c>
      <c r="W425">
        <v>4</v>
      </c>
      <c r="X425">
        <v>20</v>
      </c>
      <c r="Z425">
        <v>2</v>
      </c>
      <c r="AA425">
        <f t="shared" si="60"/>
        <v>6</v>
      </c>
      <c r="AB425" s="73">
        <f t="shared" si="61"/>
        <v>11.125</v>
      </c>
      <c r="AC425" s="73">
        <f t="shared" si="62"/>
        <v>17.25</v>
      </c>
      <c r="AD425" s="73">
        <f t="shared" si="63"/>
        <v>15.5</v>
      </c>
      <c r="AE425" s="73">
        <f t="shared" si="64"/>
        <v>23.8125</v>
      </c>
      <c r="AF425" s="73">
        <f t="shared" si="65"/>
        <v>23.8125</v>
      </c>
      <c r="AG425" s="73">
        <f t="shared" si="66"/>
        <v>3</v>
      </c>
      <c r="AH425" s="73">
        <f t="shared" si="67"/>
        <v>5.375</v>
      </c>
      <c r="AI425" s="73">
        <f t="shared" si="68"/>
        <v>5.9375</v>
      </c>
      <c r="AJ425" s="73">
        <f t="shared" si="69"/>
        <v>8.5</v>
      </c>
    </row>
    <row r="426" spans="1:36">
      <c r="A426">
        <v>425</v>
      </c>
      <c r="B426" s="233" t="s">
        <v>1659</v>
      </c>
      <c r="C426" t="s">
        <v>1081</v>
      </c>
      <c r="D426">
        <v>17</v>
      </c>
      <c r="E426">
        <v>106</v>
      </c>
      <c r="F426">
        <v>83</v>
      </c>
      <c r="G426">
        <v>89</v>
      </c>
      <c r="H426">
        <v>195</v>
      </c>
      <c r="I426">
        <v>27</v>
      </c>
      <c r="J426">
        <v>10</v>
      </c>
      <c r="K426">
        <v>73</v>
      </c>
      <c r="L426">
        <v>27</v>
      </c>
      <c r="M426">
        <v>4</v>
      </c>
      <c r="N426">
        <v>34</v>
      </c>
      <c r="O426">
        <v>12</v>
      </c>
      <c r="P426">
        <v>24</v>
      </c>
      <c r="Q426">
        <v>15</v>
      </c>
      <c r="R426">
        <v>3</v>
      </c>
      <c r="T426">
        <v>96</v>
      </c>
      <c r="U426">
        <v>102</v>
      </c>
      <c r="V426">
        <v>29</v>
      </c>
      <c r="W426">
        <v>32</v>
      </c>
      <c r="X426">
        <v>64</v>
      </c>
      <c r="Z426">
        <v>9</v>
      </c>
      <c r="AA426">
        <f t="shared" si="60"/>
        <v>6</v>
      </c>
      <c r="AB426" s="73">
        <f t="shared" si="61"/>
        <v>11.117647058823529</v>
      </c>
      <c r="AC426" s="73">
        <f t="shared" si="62"/>
        <v>19.176470588235293</v>
      </c>
      <c r="AD426" s="73">
        <f t="shared" si="63"/>
        <v>7.5882352941176467</v>
      </c>
      <c r="AE426" s="73">
        <f t="shared" si="64"/>
        <v>26.323529411764707</v>
      </c>
      <c r="AF426" s="73">
        <f t="shared" si="65"/>
        <v>24.176470588235293</v>
      </c>
      <c r="AG426" s="73">
        <f t="shared" si="66"/>
        <v>10.117647058823529</v>
      </c>
      <c r="AH426" s="73">
        <f t="shared" si="67"/>
        <v>2.3529411764705883</v>
      </c>
      <c r="AI426" s="73">
        <f t="shared" si="68"/>
        <v>7.5</v>
      </c>
      <c r="AJ426" s="73">
        <f t="shared" si="69"/>
        <v>13.705882352941176</v>
      </c>
    </row>
    <row r="427" spans="1:36">
      <c r="A427">
        <v>426</v>
      </c>
      <c r="B427" s="233" t="s">
        <v>1660</v>
      </c>
      <c r="C427" t="s">
        <v>1336</v>
      </c>
      <c r="D427">
        <v>9</v>
      </c>
      <c r="E427">
        <v>50</v>
      </c>
      <c r="F427">
        <v>33</v>
      </c>
      <c r="G427">
        <v>64</v>
      </c>
      <c r="H427">
        <v>114</v>
      </c>
      <c r="J427">
        <v>2</v>
      </c>
      <c r="L427">
        <v>29</v>
      </c>
      <c r="M427">
        <v>19</v>
      </c>
      <c r="N427">
        <v>8</v>
      </c>
      <c r="O427">
        <v>4</v>
      </c>
      <c r="P427">
        <v>15</v>
      </c>
      <c r="Q427">
        <v>4</v>
      </c>
      <c r="R427">
        <v>7</v>
      </c>
      <c r="T427">
        <v>42</v>
      </c>
      <c r="U427">
        <v>74</v>
      </c>
      <c r="V427">
        <v>1</v>
      </c>
      <c r="W427">
        <v>2</v>
      </c>
      <c r="X427">
        <v>18</v>
      </c>
      <c r="Y427">
        <v>3</v>
      </c>
      <c r="AA427">
        <f t="shared" si="60"/>
        <v>14</v>
      </c>
      <c r="AB427" s="73">
        <f t="shared" si="61"/>
        <v>11.111111111111111</v>
      </c>
      <c r="AC427" s="73">
        <f t="shared" si="62"/>
        <v>13.111111111111111</v>
      </c>
      <c r="AD427" s="73">
        <f t="shared" si="63"/>
        <v>14.555555555555555</v>
      </c>
      <c r="AE427" s="73">
        <f t="shared" si="64"/>
        <v>20.277777777777779</v>
      </c>
      <c r="AF427" s="73">
        <f t="shared" si="65"/>
        <v>20.277777777777779</v>
      </c>
      <c r="AG427" s="73">
        <f t="shared" si="66"/>
        <v>0.22222222222222221</v>
      </c>
      <c r="AH427" s="73">
        <f t="shared" si="67"/>
        <v>5.666666666666667</v>
      </c>
      <c r="AI427" s="73">
        <f t="shared" si="68"/>
        <v>6.1111111111111107</v>
      </c>
      <c r="AJ427" s="73">
        <f t="shared" si="69"/>
        <v>4.7777777777777777</v>
      </c>
    </row>
    <row r="428" spans="1:36">
      <c r="A428">
        <v>427</v>
      </c>
      <c r="B428" s="233" t="s">
        <v>1661</v>
      </c>
      <c r="C428" t="s">
        <v>1089</v>
      </c>
      <c r="D428">
        <v>22</v>
      </c>
      <c r="E428">
        <v>150</v>
      </c>
      <c r="F428">
        <v>117</v>
      </c>
      <c r="G428">
        <v>120</v>
      </c>
      <c r="H428">
        <v>270</v>
      </c>
      <c r="I428">
        <v>42</v>
      </c>
      <c r="J428">
        <v>21</v>
      </c>
      <c r="K428">
        <v>5</v>
      </c>
      <c r="L428">
        <v>58</v>
      </c>
      <c r="M428">
        <v>5</v>
      </c>
      <c r="N428">
        <v>48</v>
      </c>
      <c r="O428">
        <v>8</v>
      </c>
      <c r="P428">
        <v>35</v>
      </c>
      <c r="Q428">
        <v>19</v>
      </c>
      <c r="R428">
        <v>13</v>
      </c>
      <c r="T428">
        <v>135</v>
      </c>
      <c r="U428">
        <v>147</v>
      </c>
      <c r="V428">
        <v>39</v>
      </c>
      <c r="W428">
        <v>50</v>
      </c>
      <c r="X428">
        <v>32</v>
      </c>
      <c r="Y428">
        <v>2</v>
      </c>
      <c r="Z428">
        <v>11</v>
      </c>
      <c r="AA428">
        <f t="shared" si="60"/>
        <v>26</v>
      </c>
      <c r="AB428" s="73">
        <f t="shared" si="61"/>
        <v>11.090909090909092</v>
      </c>
      <c r="AC428" s="73">
        <f t="shared" si="62"/>
        <v>20.09090909090909</v>
      </c>
      <c r="AD428" s="73">
        <f t="shared" si="63"/>
        <v>12</v>
      </c>
      <c r="AE428" s="73">
        <f t="shared" si="64"/>
        <v>28.5</v>
      </c>
      <c r="AF428" s="73">
        <f t="shared" si="65"/>
        <v>28.386363636363637</v>
      </c>
      <c r="AG428" s="73">
        <f t="shared" si="66"/>
        <v>12.409090909090908</v>
      </c>
      <c r="AH428" s="73">
        <f t="shared" si="67"/>
        <v>1.6818181818181819</v>
      </c>
      <c r="AI428" s="73">
        <f t="shared" si="68"/>
        <v>6.0454545454545459</v>
      </c>
      <c r="AJ428" s="73">
        <f t="shared" si="69"/>
        <v>14.5</v>
      </c>
    </row>
    <row r="429" spans="1:36">
      <c r="A429">
        <v>428</v>
      </c>
      <c r="B429" s="233" t="s">
        <v>1662</v>
      </c>
      <c r="C429" t="s">
        <v>1328</v>
      </c>
      <c r="D429">
        <v>6</v>
      </c>
      <c r="E429">
        <v>47</v>
      </c>
      <c r="F429">
        <v>36</v>
      </c>
      <c r="G429">
        <v>27</v>
      </c>
      <c r="H429">
        <v>74</v>
      </c>
      <c r="I429">
        <v>10</v>
      </c>
      <c r="J429">
        <v>4</v>
      </c>
      <c r="K429">
        <v>2</v>
      </c>
      <c r="L429">
        <v>14</v>
      </c>
      <c r="M429">
        <v>1</v>
      </c>
      <c r="N429">
        <v>15</v>
      </c>
      <c r="P429">
        <v>9</v>
      </c>
      <c r="Q429">
        <v>3</v>
      </c>
      <c r="R429">
        <v>4</v>
      </c>
      <c r="T429">
        <v>33</v>
      </c>
      <c r="U429">
        <v>42</v>
      </c>
      <c r="V429">
        <v>11</v>
      </c>
      <c r="W429">
        <v>8</v>
      </c>
      <c r="X429">
        <v>8</v>
      </c>
      <c r="Y429">
        <v>3</v>
      </c>
      <c r="Z429">
        <v>7</v>
      </c>
      <c r="AA429">
        <f t="shared" si="60"/>
        <v>8</v>
      </c>
      <c r="AB429" s="73">
        <f t="shared" si="61"/>
        <v>11</v>
      </c>
      <c r="AC429" s="73">
        <f t="shared" si="62"/>
        <v>22.666666666666668</v>
      </c>
      <c r="AD429" s="73">
        <f t="shared" si="63"/>
        <v>10.333333333333334</v>
      </c>
      <c r="AE429" s="73">
        <f t="shared" si="64"/>
        <v>28.166666666666668</v>
      </c>
      <c r="AF429" s="73">
        <f t="shared" si="65"/>
        <v>28</v>
      </c>
      <c r="AG429" s="73">
        <f t="shared" si="66"/>
        <v>10.666666666666666</v>
      </c>
      <c r="AH429" s="73">
        <f t="shared" si="67"/>
        <v>1.6666666666666667</v>
      </c>
      <c r="AI429" s="73">
        <f t="shared" si="68"/>
        <v>4.833333333333333</v>
      </c>
      <c r="AJ429" s="73">
        <f t="shared" si="69"/>
        <v>15.5</v>
      </c>
    </row>
    <row r="430" spans="1:36">
      <c r="A430">
        <v>429</v>
      </c>
      <c r="B430" s="233" t="s">
        <v>1663</v>
      </c>
      <c r="C430" t="s">
        <v>1336</v>
      </c>
      <c r="D430">
        <v>1</v>
      </c>
      <c r="E430">
        <v>7</v>
      </c>
      <c r="F430">
        <v>1</v>
      </c>
      <c r="G430">
        <v>6</v>
      </c>
      <c r="H430">
        <v>13</v>
      </c>
      <c r="I430">
        <v>1</v>
      </c>
      <c r="M430">
        <v>3</v>
      </c>
      <c r="N430">
        <v>1</v>
      </c>
      <c r="P430">
        <v>3</v>
      </c>
      <c r="Q430">
        <v>1</v>
      </c>
      <c r="R430">
        <v>1</v>
      </c>
      <c r="T430">
        <v>3</v>
      </c>
      <c r="U430">
        <v>9</v>
      </c>
      <c r="V430">
        <v>1</v>
      </c>
      <c r="X430">
        <v>5</v>
      </c>
      <c r="AA430">
        <f t="shared" si="60"/>
        <v>2</v>
      </c>
      <c r="AB430" s="73">
        <f t="shared" si="61"/>
        <v>11</v>
      </c>
      <c r="AC430" s="73">
        <f t="shared" si="62"/>
        <v>2</v>
      </c>
      <c r="AD430" s="73">
        <f t="shared" si="63"/>
        <v>-2</v>
      </c>
      <c r="AE430" s="73">
        <f t="shared" si="64"/>
        <v>9.5</v>
      </c>
      <c r="AF430" s="73">
        <f t="shared" si="65"/>
        <v>9.5</v>
      </c>
      <c r="AG430" s="73">
        <f t="shared" si="66"/>
        <v>6</v>
      </c>
      <c r="AH430" s="73">
        <f t="shared" si="67"/>
        <v>8</v>
      </c>
      <c r="AI430" s="73">
        <f t="shared" si="68"/>
        <v>4.5</v>
      </c>
      <c r="AJ430" s="73">
        <f t="shared" si="69"/>
        <v>4</v>
      </c>
    </row>
    <row r="431" spans="1:36">
      <c r="A431">
        <v>430</v>
      </c>
      <c r="B431" s="233" t="s">
        <v>1664</v>
      </c>
      <c r="C431" t="s">
        <v>1338</v>
      </c>
      <c r="D431">
        <v>2</v>
      </c>
      <c r="E431">
        <v>9</v>
      </c>
      <c r="F431">
        <v>4</v>
      </c>
      <c r="G431">
        <v>19</v>
      </c>
      <c r="H431">
        <v>28</v>
      </c>
      <c r="I431">
        <v>1</v>
      </c>
      <c r="J431">
        <v>2</v>
      </c>
      <c r="K431">
        <v>47</v>
      </c>
      <c r="L431">
        <v>6</v>
      </c>
      <c r="N431">
        <v>2</v>
      </c>
      <c r="O431">
        <v>7</v>
      </c>
      <c r="P431">
        <v>6</v>
      </c>
      <c r="Q431">
        <v>1</v>
      </c>
      <c r="R431">
        <v>3</v>
      </c>
      <c r="T431">
        <v>13</v>
      </c>
      <c r="U431">
        <v>15</v>
      </c>
      <c r="V431">
        <v>2</v>
      </c>
      <c r="W431">
        <v>2</v>
      </c>
      <c r="X431">
        <v>3</v>
      </c>
      <c r="AA431">
        <f t="shared" si="60"/>
        <v>6</v>
      </c>
      <c r="AB431" s="73">
        <f t="shared" si="61"/>
        <v>11</v>
      </c>
      <c r="AC431" s="73">
        <f t="shared" si="62"/>
        <v>5</v>
      </c>
      <c r="AD431" s="73">
        <f t="shared" si="63"/>
        <v>12</v>
      </c>
      <c r="AE431" s="73">
        <f t="shared" si="64"/>
        <v>29.25</v>
      </c>
      <c r="AF431" s="73">
        <f t="shared" si="65"/>
        <v>17.5</v>
      </c>
      <c r="AG431" s="73">
        <f t="shared" si="66"/>
        <v>4</v>
      </c>
      <c r="AH431" s="73">
        <f t="shared" si="67"/>
        <v>-2</v>
      </c>
      <c r="AI431" s="73">
        <f t="shared" si="68"/>
        <v>14.5</v>
      </c>
      <c r="AJ431" s="73">
        <f t="shared" si="69"/>
        <v>3</v>
      </c>
    </row>
    <row r="432" spans="1:36">
      <c r="A432">
        <v>431</v>
      </c>
      <c r="B432" s="233" t="s">
        <v>1665</v>
      </c>
      <c r="C432" t="s">
        <v>1078</v>
      </c>
      <c r="D432">
        <v>2</v>
      </c>
      <c r="E432">
        <v>10</v>
      </c>
      <c r="F432">
        <v>3</v>
      </c>
      <c r="G432">
        <v>12</v>
      </c>
      <c r="H432">
        <v>22</v>
      </c>
      <c r="J432">
        <v>1</v>
      </c>
      <c r="L432">
        <v>5</v>
      </c>
      <c r="M432">
        <v>2</v>
      </c>
      <c r="N432">
        <v>5</v>
      </c>
      <c r="O432">
        <v>1</v>
      </c>
      <c r="P432">
        <v>1</v>
      </c>
      <c r="T432">
        <v>6</v>
      </c>
      <c r="U432">
        <v>15</v>
      </c>
      <c r="X432">
        <v>7</v>
      </c>
      <c r="AA432">
        <f t="shared" si="60"/>
        <v>0</v>
      </c>
      <c r="AB432" s="73">
        <f t="shared" si="61"/>
        <v>11</v>
      </c>
      <c r="AC432" s="73">
        <f t="shared" si="62"/>
        <v>6</v>
      </c>
      <c r="AD432" s="73">
        <f t="shared" si="63"/>
        <v>12.5</v>
      </c>
      <c r="AE432" s="73">
        <f t="shared" si="64"/>
        <v>15</v>
      </c>
      <c r="AF432" s="73">
        <f t="shared" si="65"/>
        <v>15</v>
      </c>
      <c r="AG432" s="73">
        <f t="shared" si="66"/>
        <v>0.5</v>
      </c>
      <c r="AH432" s="73">
        <f t="shared" si="67"/>
        <v>5.5</v>
      </c>
      <c r="AI432" s="73">
        <f t="shared" si="68"/>
        <v>7</v>
      </c>
      <c r="AJ432" s="73">
        <f t="shared" si="69"/>
        <v>9</v>
      </c>
    </row>
    <row r="433" spans="1:36">
      <c r="A433">
        <v>432</v>
      </c>
      <c r="B433" s="233" t="s">
        <v>1666</v>
      </c>
      <c r="C433" t="s">
        <v>1334</v>
      </c>
      <c r="D433">
        <v>1</v>
      </c>
      <c r="E433">
        <v>6</v>
      </c>
      <c r="F433">
        <v>6</v>
      </c>
      <c r="G433">
        <v>5</v>
      </c>
      <c r="H433">
        <v>11</v>
      </c>
      <c r="L433">
        <v>2</v>
      </c>
      <c r="M433">
        <v>5</v>
      </c>
      <c r="N433">
        <v>1</v>
      </c>
      <c r="T433">
        <v>1</v>
      </c>
      <c r="U433">
        <v>10</v>
      </c>
      <c r="X433">
        <v>7</v>
      </c>
      <c r="AA433">
        <f t="shared" si="60"/>
        <v>0</v>
      </c>
      <c r="AB433" s="73">
        <f t="shared" si="61"/>
        <v>11</v>
      </c>
      <c r="AC433" s="73">
        <f t="shared" si="62"/>
        <v>24</v>
      </c>
      <c r="AD433" s="73">
        <f t="shared" si="63"/>
        <v>10</v>
      </c>
      <c r="AE433" s="73">
        <f t="shared" si="64"/>
        <v>22.5</v>
      </c>
      <c r="AF433" s="73">
        <f t="shared" si="65"/>
        <v>22.5</v>
      </c>
      <c r="AG433" s="73">
        <f t="shared" si="66"/>
        <v>0</v>
      </c>
      <c r="AH433" s="73">
        <f t="shared" si="67"/>
        <v>16</v>
      </c>
      <c r="AI433" s="73">
        <f t="shared" si="68"/>
        <v>5.5</v>
      </c>
      <c r="AJ433" s="73">
        <f t="shared" si="69"/>
        <v>9</v>
      </c>
    </row>
    <row r="434" spans="1:36">
      <c r="A434">
        <v>433</v>
      </c>
      <c r="B434" s="233" t="s">
        <v>1667</v>
      </c>
      <c r="C434" t="s">
        <v>1089</v>
      </c>
      <c r="D434">
        <v>2</v>
      </c>
      <c r="E434">
        <v>13</v>
      </c>
      <c r="F434">
        <v>8</v>
      </c>
      <c r="G434">
        <v>13</v>
      </c>
      <c r="H434">
        <v>26</v>
      </c>
      <c r="L434">
        <v>2</v>
      </c>
      <c r="M434">
        <v>2</v>
      </c>
      <c r="N434">
        <v>1</v>
      </c>
      <c r="O434">
        <v>1</v>
      </c>
      <c r="P434">
        <v>3</v>
      </c>
      <c r="Q434">
        <v>3</v>
      </c>
      <c r="R434">
        <v>2</v>
      </c>
      <c r="T434">
        <v>7</v>
      </c>
      <c r="U434">
        <v>19</v>
      </c>
      <c r="X434">
        <v>3</v>
      </c>
      <c r="AA434">
        <f t="shared" si="60"/>
        <v>4</v>
      </c>
      <c r="AB434" s="73">
        <f t="shared" si="61"/>
        <v>11</v>
      </c>
      <c r="AC434" s="73">
        <f t="shared" si="62"/>
        <v>14</v>
      </c>
      <c r="AD434" s="73">
        <f t="shared" si="63"/>
        <v>3</v>
      </c>
      <c r="AE434" s="73">
        <f t="shared" si="64"/>
        <v>15</v>
      </c>
      <c r="AF434" s="73">
        <f t="shared" si="65"/>
        <v>15</v>
      </c>
      <c r="AG434" s="73">
        <f t="shared" si="66"/>
        <v>0</v>
      </c>
      <c r="AH434" s="73">
        <f t="shared" si="67"/>
        <v>1.5</v>
      </c>
      <c r="AI434" s="73">
        <f t="shared" si="68"/>
        <v>6</v>
      </c>
      <c r="AJ434" s="73">
        <f t="shared" si="69"/>
        <v>3.5</v>
      </c>
    </row>
    <row r="435" spans="1:36">
      <c r="A435">
        <v>434</v>
      </c>
      <c r="B435" s="233" t="s">
        <v>1668</v>
      </c>
      <c r="C435" t="s">
        <v>1333</v>
      </c>
      <c r="D435">
        <v>4</v>
      </c>
      <c r="E435">
        <v>37</v>
      </c>
      <c r="F435">
        <v>16</v>
      </c>
      <c r="G435">
        <v>19</v>
      </c>
      <c r="H435">
        <v>56</v>
      </c>
      <c r="L435">
        <v>6</v>
      </c>
      <c r="M435">
        <v>15</v>
      </c>
      <c r="N435">
        <v>5</v>
      </c>
      <c r="P435">
        <v>10</v>
      </c>
      <c r="Q435">
        <v>2</v>
      </c>
      <c r="R435">
        <v>6</v>
      </c>
      <c r="T435">
        <v>13</v>
      </c>
      <c r="U435">
        <v>40</v>
      </c>
      <c r="V435">
        <v>1</v>
      </c>
      <c r="X435">
        <v>11</v>
      </c>
      <c r="Z435">
        <v>1</v>
      </c>
      <c r="AA435">
        <f t="shared" si="60"/>
        <v>12</v>
      </c>
      <c r="AB435" s="73">
        <f t="shared" si="61"/>
        <v>11</v>
      </c>
      <c r="AC435" s="73">
        <f t="shared" si="62"/>
        <v>13</v>
      </c>
      <c r="AD435" s="73">
        <f t="shared" si="63"/>
        <v>4.5</v>
      </c>
      <c r="AE435" s="73">
        <f t="shared" si="64"/>
        <v>15.75</v>
      </c>
      <c r="AF435" s="73">
        <f t="shared" si="65"/>
        <v>15.75</v>
      </c>
      <c r="AG435" s="73">
        <f t="shared" si="66"/>
        <v>0</v>
      </c>
      <c r="AH435" s="73">
        <f t="shared" si="67"/>
        <v>9.5</v>
      </c>
      <c r="AI435" s="73">
        <f t="shared" si="68"/>
        <v>4</v>
      </c>
      <c r="AJ435" s="73">
        <f t="shared" si="69"/>
        <v>4.75</v>
      </c>
    </row>
    <row r="436" spans="1:36">
      <c r="A436">
        <v>435</v>
      </c>
      <c r="B436" s="233" t="s">
        <v>1669</v>
      </c>
      <c r="C436" t="s">
        <v>1335</v>
      </c>
      <c r="D436">
        <v>2</v>
      </c>
      <c r="E436">
        <v>15</v>
      </c>
      <c r="F436">
        <v>7</v>
      </c>
      <c r="G436">
        <v>11</v>
      </c>
      <c r="H436">
        <v>26</v>
      </c>
      <c r="L436">
        <v>3</v>
      </c>
      <c r="M436">
        <v>2</v>
      </c>
      <c r="P436">
        <v>3</v>
      </c>
      <c r="Q436">
        <v>2</v>
      </c>
      <c r="R436">
        <v>2</v>
      </c>
      <c r="T436">
        <v>11</v>
      </c>
      <c r="U436">
        <v>18</v>
      </c>
      <c r="X436">
        <v>10</v>
      </c>
      <c r="AA436">
        <f t="shared" si="60"/>
        <v>4</v>
      </c>
      <c r="AB436" s="73">
        <f t="shared" si="61"/>
        <v>11</v>
      </c>
      <c r="AC436" s="73">
        <f t="shared" si="62"/>
        <v>12</v>
      </c>
      <c r="AD436" s="73">
        <f t="shared" si="63"/>
        <v>5.5</v>
      </c>
      <c r="AE436" s="73">
        <f t="shared" si="64"/>
        <v>15.25</v>
      </c>
      <c r="AF436" s="73">
        <f t="shared" si="65"/>
        <v>15.25</v>
      </c>
      <c r="AG436" s="73">
        <f t="shared" si="66"/>
        <v>0</v>
      </c>
      <c r="AH436" s="73">
        <f t="shared" si="67"/>
        <v>1</v>
      </c>
      <c r="AI436" s="73">
        <f t="shared" si="68"/>
        <v>4.5</v>
      </c>
      <c r="AJ436" s="73">
        <f t="shared" si="69"/>
        <v>1.5</v>
      </c>
    </row>
    <row r="437" spans="1:36">
      <c r="A437">
        <v>436</v>
      </c>
      <c r="B437" s="233" t="s">
        <v>1242</v>
      </c>
      <c r="C437" t="s">
        <v>1334</v>
      </c>
      <c r="D437">
        <v>19</v>
      </c>
      <c r="E437">
        <v>181</v>
      </c>
      <c r="F437">
        <v>68</v>
      </c>
      <c r="G437">
        <v>85</v>
      </c>
      <c r="H437">
        <v>266</v>
      </c>
      <c r="I437">
        <v>44</v>
      </c>
      <c r="J437">
        <v>11</v>
      </c>
      <c r="K437">
        <v>1</v>
      </c>
      <c r="L437">
        <v>120</v>
      </c>
      <c r="M437">
        <v>6</v>
      </c>
      <c r="N437">
        <v>54</v>
      </c>
      <c r="O437">
        <v>45</v>
      </c>
      <c r="P437">
        <v>54</v>
      </c>
      <c r="Q437">
        <v>24</v>
      </c>
      <c r="R437">
        <v>29</v>
      </c>
      <c r="T437">
        <v>148</v>
      </c>
      <c r="U437">
        <v>125</v>
      </c>
      <c r="V437">
        <v>13</v>
      </c>
      <c r="W437">
        <v>31</v>
      </c>
      <c r="X437">
        <v>26</v>
      </c>
      <c r="Y437">
        <v>4</v>
      </c>
      <c r="Z437">
        <v>14</v>
      </c>
      <c r="AA437">
        <f t="shared" si="60"/>
        <v>58</v>
      </c>
      <c r="AB437" s="73">
        <f t="shared" si="61"/>
        <v>10.947368421052632</v>
      </c>
      <c r="AC437" s="73">
        <f t="shared" si="62"/>
        <v>11.263157894736842</v>
      </c>
      <c r="AD437" s="73">
        <f t="shared" si="63"/>
        <v>28.526315789473685</v>
      </c>
      <c r="AE437" s="73">
        <f t="shared" si="64"/>
        <v>34.157894736842103</v>
      </c>
      <c r="AF437" s="73">
        <f t="shared" si="65"/>
        <v>34.131578947368418</v>
      </c>
      <c r="AG437" s="73">
        <f t="shared" si="66"/>
        <v>14.473684210526315</v>
      </c>
      <c r="AH437" s="73">
        <f t="shared" si="67"/>
        <v>0.73684210526315785</v>
      </c>
      <c r="AI437" s="73">
        <f t="shared" si="68"/>
        <v>11.052631578947368</v>
      </c>
      <c r="AJ437" s="73">
        <f t="shared" si="69"/>
        <v>13.684210526315789</v>
      </c>
    </row>
    <row r="438" spans="1:36">
      <c r="A438">
        <v>437</v>
      </c>
      <c r="B438" s="233" t="s">
        <v>1670</v>
      </c>
      <c r="C438" t="s">
        <v>1095</v>
      </c>
      <c r="D438">
        <v>9</v>
      </c>
      <c r="E438">
        <v>65</v>
      </c>
      <c r="F438">
        <v>32</v>
      </c>
      <c r="G438">
        <v>55</v>
      </c>
      <c r="H438">
        <v>120</v>
      </c>
      <c r="I438">
        <v>10</v>
      </c>
      <c r="J438">
        <v>10</v>
      </c>
      <c r="K438">
        <v>1</v>
      </c>
      <c r="L438">
        <v>39</v>
      </c>
      <c r="M438">
        <v>2</v>
      </c>
      <c r="N438">
        <v>24</v>
      </c>
      <c r="O438">
        <v>12</v>
      </c>
      <c r="P438">
        <v>19</v>
      </c>
      <c r="Q438">
        <v>7</v>
      </c>
      <c r="R438">
        <v>11</v>
      </c>
      <c r="T438">
        <v>59</v>
      </c>
      <c r="U438">
        <v>62</v>
      </c>
      <c r="V438">
        <v>1</v>
      </c>
      <c r="W438">
        <v>11</v>
      </c>
      <c r="X438">
        <v>8</v>
      </c>
      <c r="Z438">
        <v>3</v>
      </c>
      <c r="AA438">
        <f t="shared" si="60"/>
        <v>22</v>
      </c>
      <c r="AB438" s="73">
        <f t="shared" si="61"/>
        <v>10.888888888888889</v>
      </c>
      <c r="AC438" s="73">
        <f t="shared" si="62"/>
        <v>11.777777777777779</v>
      </c>
      <c r="AD438" s="73">
        <f t="shared" si="63"/>
        <v>19.222222222222221</v>
      </c>
      <c r="AE438" s="73">
        <f t="shared" si="64"/>
        <v>26.111111111111111</v>
      </c>
      <c r="AF438" s="73">
        <f t="shared" si="65"/>
        <v>26.055555555555557</v>
      </c>
      <c r="AG438" s="73">
        <f t="shared" si="66"/>
        <v>7.7777777777777777</v>
      </c>
      <c r="AH438" s="73">
        <f t="shared" si="67"/>
        <v>0.88888888888888884</v>
      </c>
      <c r="AI438" s="73">
        <f t="shared" si="68"/>
        <v>8.2222222222222214</v>
      </c>
      <c r="AJ438" s="73">
        <f t="shared" si="69"/>
        <v>11.333333333333334</v>
      </c>
    </row>
    <row r="439" spans="1:36">
      <c r="A439">
        <v>438</v>
      </c>
      <c r="B439" s="233" t="s">
        <v>1671</v>
      </c>
      <c r="C439" t="s">
        <v>1095</v>
      </c>
      <c r="D439">
        <v>9</v>
      </c>
      <c r="E439">
        <v>55</v>
      </c>
      <c r="F439">
        <v>33</v>
      </c>
      <c r="G439">
        <v>51</v>
      </c>
      <c r="H439">
        <v>106</v>
      </c>
      <c r="I439">
        <v>5</v>
      </c>
      <c r="J439">
        <v>8</v>
      </c>
      <c r="K439">
        <v>186</v>
      </c>
      <c r="L439">
        <v>24</v>
      </c>
      <c r="M439">
        <v>1</v>
      </c>
      <c r="N439">
        <v>20</v>
      </c>
      <c r="O439">
        <v>20</v>
      </c>
      <c r="P439">
        <v>14</v>
      </c>
      <c r="Q439">
        <v>10</v>
      </c>
      <c r="R439">
        <v>4</v>
      </c>
      <c r="T439">
        <v>67</v>
      </c>
      <c r="U439">
        <v>39</v>
      </c>
      <c r="V439">
        <v>14</v>
      </c>
      <c r="W439">
        <v>9</v>
      </c>
      <c r="X439">
        <v>18</v>
      </c>
      <c r="Z439">
        <v>2</v>
      </c>
      <c r="AA439">
        <f t="shared" si="60"/>
        <v>8</v>
      </c>
      <c r="AB439" s="73">
        <f t="shared" si="61"/>
        <v>10.888888888888889</v>
      </c>
      <c r="AC439" s="73">
        <f t="shared" si="62"/>
        <v>13.777777777777779</v>
      </c>
      <c r="AD439" s="73">
        <f t="shared" si="63"/>
        <v>12.444444444444445</v>
      </c>
      <c r="AE439" s="73">
        <f t="shared" si="64"/>
        <v>31.444444444444443</v>
      </c>
      <c r="AF439" s="73">
        <f t="shared" si="65"/>
        <v>21.111111111111111</v>
      </c>
      <c r="AG439" s="73">
        <f t="shared" si="66"/>
        <v>4.2222222222222223</v>
      </c>
      <c r="AH439" s="73">
        <f t="shared" si="67"/>
        <v>1.6666666666666667</v>
      </c>
      <c r="AI439" s="73">
        <f t="shared" si="68"/>
        <v>11.666666666666666</v>
      </c>
      <c r="AJ439" s="73">
        <f t="shared" si="69"/>
        <v>10.555555555555555</v>
      </c>
    </row>
    <row r="440" spans="1:36">
      <c r="A440">
        <v>439</v>
      </c>
      <c r="B440" s="233" t="s">
        <v>1672</v>
      </c>
      <c r="C440" t="s">
        <v>1078</v>
      </c>
      <c r="D440">
        <v>9</v>
      </c>
      <c r="E440">
        <v>63</v>
      </c>
      <c r="F440">
        <v>32</v>
      </c>
      <c r="G440">
        <v>51</v>
      </c>
      <c r="H440">
        <v>114</v>
      </c>
      <c r="J440">
        <v>1</v>
      </c>
      <c r="L440">
        <v>20</v>
      </c>
      <c r="M440">
        <v>23</v>
      </c>
      <c r="N440">
        <v>11</v>
      </c>
      <c r="O440">
        <v>6</v>
      </c>
      <c r="P440">
        <v>17</v>
      </c>
      <c r="Q440">
        <v>2</v>
      </c>
      <c r="R440">
        <v>8</v>
      </c>
      <c r="T440">
        <v>45</v>
      </c>
      <c r="U440">
        <v>67</v>
      </c>
      <c r="V440">
        <v>2</v>
      </c>
      <c r="X440">
        <v>73</v>
      </c>
      <c r="Y440">
        <v>1</v>
      </c>
      <c r="AA440">
        <f t="shared" si="60"/>
        <v>16</v>
      </c>
      <c r="AB440" s="73">
        <f t="shared" si="61"/>
        <v>10.888888888888889</v>
      </c>
      <c r="AC440" s="73">
        <f t="shared" si="62"/>
        <v>12.444444444444445</v>
      </c>
      <c r="AD440" s="73">
        <f t="shared" si="63"/>
        <v>9.3333333333333339</v>
      </c>
      <c r="AE440" s="73">
        <f t="shared" si="64"/>
        <v>17.277777777777779</v>
      </c>
      <c r="AF440" s="73">
        <f t="shared" si="65"/>
        <v>17.277777777777779</v>
      </c>
      <c r="AG440" s="73">
        <f t="shared" si="66"/>
        <v>0.1111111111111111</v>
      </c>
      <c r="AH440" s="73">
        <f t="shared" si="67"/>
        <v>7.1111111111111107</v>
      </c>
      <c r="AI440" s="73">
        <f t="shared" si="68"/>
        <v>6.5555555555555554</v>
      </c>
      <c r="AJ440" s="73">
        <f t="shared" si="69"/>
        <v>5.4444444444444446</v>
      </c>
    </row>
    <row r="441" spans="1:36">
      <c r="A441">
        <v>440</v>
      </c>
      <c r="B441" s="233" t="s">
        <v>1673</v>
      </c>
      <c r="C441" t="s">
        <v>1081</v>
      </c>
      <c r="D441">
        <v>8</v>
      </c>
      <c r="E441">
        <v>64</v>
      </c>
      <c r="F441">
        <v>25</v>
      </c>
      <c r="G441">
        <v>31</v>
      </c>
      <c r="H441">
        <v>95</v>
      </c>
      <c r="I441">
        <v>6</v>
      </c>
      <c r="J441">
        <v>1</v>
      </c>
      <c r="L441">
        <v>39</v>
      </c>
      <c r="M441">
        <v>5</v>
      </c>
      <c r="N441">
        <v>19</v>
      </c>
      <c r="O441">
        <v>12</v>
      </c>
      <c r="P441">
        <v>24</v>
      </c>
      <c r="Q441">
        <v>7</v>
      </c>
      <c r="R441">
        <v>4</v>
      </c>
      <c r="T441">
        <v>48</v>
      </c>
      <c r="U441">
        <v>48</v>
      </c>
      <c r="V441">
        <v>4</v>
      </c>
      <c r="W441">
        <v>3</v>
      </c>
      <c r="X441">
        <v>4</v>
      </c>
      <c r="Z441">
        <v>4</v>
      </c>
      <c r="AA441">
        <f t="shared" si="60"/>
        <v>8</v>
      </c>
      <c r="AB441" s="73">
        <f t="shared" si="61"/>
        <v>10.875</v>
      </c>
      <c r="AC441" s="73">
        <f t="shared" si="62"/>
        <v>11.5</v>
      </c>
      <c r="AD441" s="73">
        <f t="shared" si="63"/>
        <v>23.375</v>
      </c>
      <c r="AE441" s="73">
        <f t="shared" si="64"/>
        <v>25.6875</v>
      </c>
      <c r="AF441" s="73">
        <f t="shared" si="65"/>
        <v>25.6875</v>
      </c>
      <c r="AG441" s="73">
        <f t="shared" si="66"/>
        <v>4.625</v>
      </c>
      <c r="AH441" s="73">
        <f t="shared" si="67"/>
        <v>3.25</v>
      </c>
      <c r="AI441" s="73">
        <f t="shared" si="68"/>
        <v>9.4375</v>
      </c>
      <c r="AJ441" s="73">
        <f t="shared" si="69"/>
        <v>10.75</v>
      </c>
    </row>
    <row r="442" spans="1:36">
      <c r="A442">
        <v>441</v>
      </c>
      <c r="B442" s="233" t="s">
        <v>1674</v>
      </c>
      <c r="C442" t="s">
        <v>1335</v>
      </c>
      <c r="D442">
        <v>8</v>
      </c>
      <c r="E442">
        <v>62</v>
      </c>
      <c r="F442">
        <v>36</v>
      </c>
      <c r="G442">
        <v>37</v>
      </c>
      <c r="H442">
        <v>99</v>
      </c>
      <c r="I442">
        <v>1</v>
      </c>
      <c r="J442">
        <v>2</v>
      </c>
      <c r="K442">
        <v>4</v>
      </c>
      <c r="L442">
        <v>15</v>
      </c>
      <c r="M442">
        <v>16</v>
      </c>
      <c r="N442">
        <v>10</v>
      </c>
      <c r="O442">
        <v>2</v>
      </c>
      <c r="P442">
        <v>8</v>
      </c>
      <c r="Q442">
        <v>8</v>
      </c>
      <c r="R442">
        <v>6</v>
      </c>
      <c r="T442">
        <v>37</v>
      </c>
      <c r="U442">
        <v>62</v>
      </c>
      <c r="V442">
        <v>6</v>
      </c>
      <c r="X442">
        <v>31</v>
      </c>
      <c r="Z442">
        <v>3</v>
      </c>
      <c r="AA442">
        <f t="shared" si="60"/>
        <v>12</v>
      </c>
      <c r="AB442" s="73">
        <f t="shared" si="61"/>
        <v>10.875</v>
      </c>
      <c r="AC442" s="73">
        <f t="shared" si="62"/>
        <v>16.5</v>
      </c>
      <c r="AD442" s="73">
        <f t="shared" si="63"/>
        <v>7.875</v>
      </c>
      <c r="AE442" s="73">
        <f t="shared" si="64"/>
        <v>19.125</v>
      </c>
      <c r="AF442" s="73">
        <f t="shared" si="65"/>
        <v>18.875</v>
      </c>
      <c r="AG442" s="73">
        <f t="shared" si="66"/>
        <v>1</v>
      </c>
      <c r="AH442" s="73">
        <f t="shared" si="67"/>
        <v>5.75</v>
      </c>
      <c r="AI442" s="73">
        <f t="shared" si="68"/>
        <v>5.4375</v>
      </c>
      <c r="AJ442" s="73">
        <f t="shared" si="69"/>
        <v>7</v>
      </c>
    </row>
    <row r="443" spans="1:36">
      <c r="A443">
        <v>442</v>
      </c>
      <c r="B443" s="233" t="s">
        <v>1675</v>
      </c>
      <c r="C443" t="s">
        <v>1329</v>
      </c>
      <c r="D443">
        <v>9</v>
      </c>
      <c r="E443">
        <v>64</v>
      </c>
      <c r="F443">
        <v>43</v>
      </c>
      <c r="G443">
        <v>41</v>
      </c>
      <c r="H443">
        <v>105</v>
      </c>
      <c r="I443">
        <v>8</v>
      </c>
      <c r="J443">
        <v>9</v>
      </c>
      <c r="L443">
        <v>26</v>
      </c>
      <c r="M443">
        <v>6</v>
      </c>
      <c r="N443">
        <v>15</v>
      </c>
      <c r="O443">
        <v>2</v>
      </c>
      <c r="P443">
        <v>17</v>
      </c>
      <c r="Q443">
        <v>8</v>
      </c>
      <c r="R443">
        <v>4</v>
      </c>
      <c r="T443">
        <v>36</v>
      </c>
      <c r="U443">
        <v>72</v>
      </c>
      <c r="V443">
        <v>5</v>
      </c>
      <c r="W443">
        <v>12</v>
      </c>
      <c r="X443">
        <v>5</v>
      </c>
      <c r="Z443">
        <v>5</v>
      </c>
      <c r="AA443">
        <f t="shared" si="60"/>
        <v>8</v>
      </c>
      <c r="AB443" s="73">
        <f t="shared" si="61"/>
        <v>10.777777777777779</v>
      </c>
      <c r="AC443" s="73">
        <f t="shared" si="62"/>
        <v>18.222222222222221</v>
      </c>
      <c r="AD443" s="73">
        <f t="shared" si="63"/>
        <v>13.555555555555555</v>
      </c>
      <c r="AE443" s="73">
        <f t="shared" si="64"/>
        <v>24.888888888888889</v>
      </c>
      <c r="AF443" s="73">
        <f t="shared" si="65"/>
        <v>24.888888888888889</v>
      </c>
      <c r="AG443" s="73">
        <f t="shared" si="66"/>
        <v>6.333333333333333</v>
      </c>
      <c r="AH443" s="73">
        <f t="shared" si="67"/>
        <v>2.7777777777777777</v>
      </c>
      <c r="AI443" s="73">
        <f t="shared" si="68"/>
        <v>5.6111111111111107</v>
      </c>
      <c r="AJ443" s="73">
        <f t="shared" si="69"/>
        <v>10.666666666666666</v>
      </c>
    </row>
    <row r="444" spans="1:36">
      <c r="A444">
        <v>443</v>
      </c>
      <c r="B444" s="233" t="s">
        <v>1676</v>
      </c>
      <c r="C444" t="s">
        <v>1342</v>
      </c>
      <c r="D444">
        <v>4</v>
      </c>
      <c r="E444">
        <v>42</v>
      </c>
      <c r="F444">
        <v>15</v>
      </c>
      <c r="G444">
        <v>13</v>
      </c>
      <c r="H444">
        <v>55</v>
      </c>
      <c r="I444">
        <v>1</v>
      </c>
      <c r="K444">
        <v>1</v>
      </c>
      <c r="L444">
        <v>10</v>
      </c>
      <c r="M444">
        <v>23</v>
      </c>
      <c r="N444">
        <v>6</v>
      </c>
      <c r="O444">
        <v>1</v>
      </c>
      <c r="P444">
        <v>11</v>
      </c>
      <c r="Q444">
        <v>6</v>
      </c>
      <c r="R444">
        <v>6</v>
      </c>
      <c r="T444">
        <v>19</v>
      </c>
      <c r="U444">
        <v>28</v>
      </c>
      <c r="W444">
        <v>1</v>
      </c>
      <c r="X444">
        <v>26</v>
      </c>
      <c r="Y444">
        <v>2</v>
      </c>
      <c r="Z444">
        <v>1</v>
      </c>
      <c r="AA444">
        <f t="shared" si="60"/>
        <v>12</v>
      </c>
      <c r="AB444" s="73">
        <f t="shared" si="61"/>
        <v>10.75</v>
      </c>
      <c r="AC444" s="73">
        <f t="shared" si="62"/>
        <v>12</v>
      </c>
      <c r="AD444" s="73">
        <f t="shared" si="63"/>
        <v>9.5</v>
      </c>
      <c r="AE444" s="73">
        <f t="shared" si="64"/>
        <v>18.5</v>
      </c>
      <c r="AF444" s="73">
        <f t="shared" si="65"/>
        <v>18.375</v>
      </c>
      <c r="AG444" s="73">
        <f t="shared" si="66"/>
        <v>1.5</v>
      </c>
      <c r="AH444" s="73">
        <f t="shared" si="67"/>
        <v>15.75</v>
      </c>
      <c r="AI444" s="73">
        <f t="shared" si="68"/>
        <v>4.625</v>
      </c>
      <c r="AJ444" s="73">
        <f t="shared" si="69"/>
        <v>5.75</v>
      </c>
    </row>
    <row r="445" spans="1:36">
      <c r="A445">
        <v>444</v>
      </c>
      <c r="B445" s="233" t="s">
        <v>1327</v>
      </c>
      <c r="C445" t="s">
        <v>1089</v>
      </c>
      <c r="D445">
        <v>22</v>
      </c>
      <c r="E445">
        <v>217</v>
      </c>
      <c r="F445">
        <v>140</v>
      </c>
      <c r="G445">
        <v>67</v>
      </c>
      <c r="H445">
        <v>284</v>
      </c>
      <c r="I445">
        <v>80</v>
      </c>
      <c r="J445">
        <v>36</v>
      </c>
      <c r="K445">
        <v>1</v>
      </c>
      <c r="L445">
        <v>67</v>
      </c>
      <c r="M445">
        <v>3</v>
      </c>
      <c r="N445">
        <v>43</v>
      </c>
      <c r="O445">
        <v>3</v>
      </c>
      <c r="P445">
        <v>48</v>
      </c>
      <c r="Q445">
        <v>33</v>
      </c>
      <c r="R445">
        <v>24</v>
      </c>
      <c r="T445">
        <v>144</v>
      </c>
      <c r="U445">
        <v>149</v>
      </c>
      <c r="V445">
        <v>41</v>
      </c>
      <c r="W445">
        <v>84</v>
      </c>
      <c r="X445">
        <v>29</v>
      </c>
      <c r="Y445">
        <v>1</v>
      </c>
      <c r="Z445">
        <v>15</v>
      </c>
      <c r="AA445">
        <f t="shared" si="60"/>
        <v>48</v>
      </c>
      <c r="AB445" s="73">
        <f t="shared" si="61"/>
        <v>10.727272727272727</v>
      </c>
      <c r="AC445" s="73">
        <f t="shared" si="62"/>
        <v>23.272727272727273</v>
      </c>
      <c r="AD445" s="73">
        <f t="shared" si="63"/>
        <v>13.045454545454545</v>
      </c>
      <c r="AE445" s="73">
        <f t="shared" si="64"/>
        <v>36.363636363636367</v>
      </c>
      <c r="AF445" s="73">
        <f t="shared" si="65"/>
        <v>36.340909090909093</v>
      </c>
      <c r="AG445" s="73">
        <f t="shared" si="66"/>
        <v>23.454545454545453</v>
      </c>
      <c r="AH445" s="73">
        <f t="shared" si="67"/>
        <v>0.18181818181818182</v>
      </c>
      <c r="AI445" s="73">
        <f t="shared" si="68"/>
        <v>4.6818181818181817</v>
      </c>
      <c r="AJ445" s="73">
        <f t="shared" si="69"/>
        <v>17.318181818181817</v>
      </c>
    </row>
    <row r="446" spans="1:36">
      <c r="A446">
        <v>445</v>
      </c>
      <c r="B446" s="233" t="s">
        <v>1677</v>
      </c>
      <c r="C446" t="s">
        <v>1338</v>
      </c>
      <c r="D446">
        <v>21</v>
      </c>
      <c r="E446">
        <v>159</v>
      </c>
      <c r="F446">
        <v>105</v>
      </c>
      <c r="G446">
        <v>118</v>
      </c>
      <c r="H446">
        <v>277</v>
      </c>
      <c r="I446">
        <v>1</v>
      </c>
      <c r="L446">
        <v>39</v>
      </c>
      <c r="M446">
        <v>62</v>
      </c>
      <c r="N446">
        <v>18</v>
      </c>
      <c r="O446">
        <v>1</v>
      </c>
      <c r="P446">
        <v>56</v>
      </c>
      <c r="Q446">
        <v>9</v>
      </c>
      <c r="R446">
        <v>26</v>
      </c>
      <c r="T446">
        <v>92</v>
      </c>
      <c r="U446">
        <v>181</v>
      </c>
      <c r="V446">
        <v>14</v>
      </c>
      <c r="X446">
        <v>128</v>
      </c>
      <c r="Z446">
        <v>1</v>
      </c>
      <c r="AA446">
        <f t="shared" si="60"/>
        <v>52</v>
      </c>
      <c r="AB446" s="73">
        <f t="shared" si="61"/>
        <v>10.714285714285714</v>
      </c>
      <c r="AC446" s="73">
        <f t="shared" si="62"/>
        <v>17.523809523809526</v>
      </c>
      <c r="AD446" s="73">
        <f t="shared" si="63"/>
        <v>6.8095238095238093</v>
      </c>
      <c r="AE446" s="73">
        <f t="shared" si="64"/>
        <v>18.904761904761905</v>
      </c>
      <c r="AF446" s="73">
        <f t="shared" si="65"/>
        <v>18.904761904761905</v>
      </c>
      <c r="AG446" s="73">
        <f t="shared" si="66"/>
        <v>0.2857142857142857</v>
      </c>
      <c r="AH446" s="73">
        <f t="shared" si="67"/>
        <v>7.2380952380952381</v>
      </c>
      <c r="AI446" s="73">
        <f t="shared" si="68"/>
        <v>4.2619047619047619</v>
      </c>
      <c r="AJ446" s="73">
        <f t="shared" si="69"/>
        <v>5.1904761904761907</v>
      </c>
    </row>
    <row r="447" spans="1:36">
      <c r="A447">
        <v>446</v>
      </c>
      <c r="B447" s="233" t="s">
        <v>1285</v>
      </c>
      <c r="C447" t="s">
        <v>1115</v>
      </c>
      <c r="D447">
        <v>21</v>
      </c>
      <c r="E447">
        <v>157</v>
      </c>
      <c r="F447">
        <v>78</v>
      </c>
      <c r="G447">
        <v>106</v>
      </c>
      <c r="H447">
        <v>263</v>
      </c>
      <c r="L447">
        <v>26</v>
      </c>
      <c r="M447">
        <v>86</v>
      </c>
      <c r="N447">
        <v>28</v>
      </c>
      <c r="O447">
        <v>3</v>
      </c>
      <c r="P447">
        <v>46</v>
      </c>
      <c r="Q447">
        <v>13</v>
      </c>
      <c r="R447">
        <v>19</v>
      </c>
      <c r="T447">
        <v>101</v>
      </c>
      <c r="U447">
        <v>159</v>
      </c>
      <c r="V447">
        <v>8</v>
      </c>
      <c r="X447">
        <v>88</v>
      </c>
      <c r="Y447">
        <v>10</v>
      </c>
      <c r="Z447">
        <v>2</v>
      </c>
      <c r="AA447">
        <f t="shared" si="60"/>
        <v>38</v>
      </c>
      <c r="AB447" s="73">
        <f t="shared" si="61"/>
        <v>10.714285714285714</v>
      </c>
      <c r="AC447" s="73">
        <f t="shared" si="62"/>
        <v>13.047619047619047</v>
      </c>
      <c r="AD447" s="73">
        <f t="shared" si="63"/>
        <v>4.3809523809523814</v>
      </c>
      <c r="AE447" s="73">
        <f t="shared" si="64"/>
        <v>14.976190476190476</v>
      </c>
      <c r="AF447" s="73">
        <f t="shared" si="65"/>
        <v>14.976190476190476</v>
      </c>
      <c r="AG447" s="73">
        <f t="shared" si="66"/>
        <v>0</v>
      </c>
      <c r="AH447" s="73">
        <f t="shared" si="67"/>
        <v>11.80952380952381</v>
      </c>
      <c r="AI447" s="73">
        <f t="shared" si="68"/>
        <v>4.8809523809523814</v>
      </c>
      <c r="AJ447" s="73">
        <f t="shared" si="69"/>
        <v>5.9047619047619051</v>
      </c>
    </row>
    <row r="448" spans="1:36">
      <c r="A448">
        <v>447</v>
      </c>
      <c r="B448" s="233" t="s">
        <v>1678</v>
      </c>
      <c r="C448" t="s">
        <v>1081</v>
      </c>
      <c r="D448">
        <v>13</v>
      </c>
      <c r="E448">
        <v>93</v>
      </c>
      <c r="F448">
        <v>43</v>
      </c>
      <c r="G448">
        <v>76</v>
      </c>
      <c r="H448">
        <v>169</v>
      </c>
      <c r="I448">
        <v>1</v>
      </c>
      <c r="J448">
        <v>2</v>
      </c>
      <c r="L448">
        <v>30</v>
      </c>
      <c r="M448">
        <v>29</v>
      </c>
      <c r="N448">
        <v>12</v>
      </c>
      <c r="O448">
        <v>11</v>
      </c>
      <c r="P448">
        <v>34</v>
      </c>
      <c r="Q448">
        <v>10</v>
      </c>
      <c r="R448">
        <v>15</v>
      </c>
      <c r="T448">
        <v>55</v>
      </c>
      <c r="U448">
        <v>117</v>
      </c>
      <c r="V448">
        <v>1</v>
      </c>
      <c r="W448">
        <v>2</v>
      </c>
      <c r="X448">
        <v>24</v>
      </c>
      <c r="Y448">
        <v>2</v>
      </c>
      <c r="Z448">
        <v>2</v>
      </c>
      <c r="AA448">
        <f t="shared" si="60"/>
        <v>30</v>
      </c>
      <c r="AB448" s="73">
        <f t="shared" si="61"/>
        <v>10.692307692307692</v>
      </c>
      <c r="AC448" s="73">
        <f t="shared" si="62"/>
        <v>10.923076923076923</v>
      </c>
      <c r="AD448" s="73">
        <f t="shared" si="63"/>
        <v>9.2307692307692299</v>
      </c>
      <c r="AE448" s="73">
        <f t="shared" si="64"/>
        <v>16.884615384615383</v>
      </c>
      <c r="AF448" s="73">
        <f t="shared" si="65"/>
        <v>16.884615384615383</v>
      </c>
      <c r="AG448" s="73">
        <f t="shared" si="66"/>
        <v>0.61538461538461542</v>
      </c>
      <c r="AH448" s="73">
        <f t="shared" si="67"/>
        <v>5.3076923076923075</v>
      </c>
      <c r="AI448" s="73">
        <f t="shared" si="68"/>
        <v>6.7307692307692308</v>
      </c>
      <c r="AJ448" s="73">
        <f t="shared" si="69"/>
        <v>3.9230769230769229</v>
      </c>
    </row>
    <row r="449" spans="1:36">
      <c r="A449">
        <v>448</v>
      </c>
      <c r="B449" s="233" t="s">
        <v>1679</v>
      </c>
      <c r="C449" t="s">
        <v>1078</v>
      </c>
      <c r="D449">
        <v>3</v>
      </c>
      <c r="E449">
        <v>17</v>
      </c>
      <c r="F449">
        <v>14</v>
      </c>
      <c r="G449">
        <v>17</v>
      </c>
      <c r="H449">
        <v>34</v>
      </c>
      <c r="I449">
        <v>5</v>
      </c>
      <c r="J449">
        <v>4</v>
      </c>
      <c r="K449">
        <v>2</v>
      </c>
      <c r="L449">
        <v>5</v>
      </c>
      <c r="M449">
        <v>1</v>
      </c>
      <c r="N449">
        <v>4</v>
      </c>
      <c r="O449">
        <v>1</v>
      </c>
      <c r="P449">
        <v>2</v>
      </c>
      <c r="Q449">
        <v>3</v>
      </c>
      <c r="R449">
        <v>1</v>
      </c>
      <c r="T449">
        <v>17</v>
      </c>
      <c r="U449">
        <v>18</v>
      </c>
      <c r="V449">
        <v>3</v>
      </c>
      <c r="W449">
        <v>5</v>
      </c>
      <c r="X449">
        <v>6</v>
      </c>
      <c r="Z449">
        <v>1</v>
      </c>
      <c r="AA449">
        <f t="shared" si="60"/>
        <v>2</v>
      </c>
      <c r="AB449" s="73">
        <f t="shared" si="61"/>
        <v>10.666666666666666</v>
      </c>
      <c r="AC449" s="73">
        <f t="shared" si="62"/>
        <v>18</v>
      </c>
      <c r="AD449" s="73">
        <f t="shared" si="63"/>
        <v>7.666666666666667</v>
      </c>
      <c r="AE449" s="73">
        <f t="shared" si="64"/>
        <v>24.5</v>
      </c>
      <c r="AF449" s="73">
        <f t="shared" si="65"/>
        <v>24.166666666666668</v>
      </c>
      <c r="AG449" s="73">
        <f t="shared" si="66"/>
        <v>11.333333333333334</v>
      </c>
      <c r="AH449" s="73">
        <f t="shared" si="67"/>
        <v>1.6666666666666667</v>
      </c>
      <c r="AI449" s="73">
        <f t="shared" si="68"/>
        <v>6</v>
      </c>
      <c r="AJ449" s="73">
        <f t="shared" si="69"/>
        <v>11.333333333333334</v>
      </c>
    </row>
    <row r="450" spans="1:36">
      <c r="A450">
        <v>449</v>
      </c>
      <c r="B450" s="233" t="s">
        <v>1680</v>
      </c>
      <c r="C450" t="s">
        <v>1342</v>
      </c>
      <c r="D450">
        <v>6</v>
      </c>
      <c r="E450">
        <v>36</v>
      </c>
      <c r="F450">
        <v>17</v>
      </c>
      <c r="G450">
        <v>36</v>
      </c>
      <c r="H450">
        <v>72</v>
      </c>
      <c r="I450">
        <v>4</v>
      </c>
      <c r="J450">
        <v>2</v>
      </c>
      <c r="K450">
        <v>13</v>
      </c>
      <c r="L450">
        <v>19</v>
      </c>
      <c r="M450">
        <v>4</v>
      </c>
      <c r="N450">
        <v>15</v>
      </c>
      <c r="O450">
        <v>4</v>
      </c>
      <c r="P450">
        <v>19</v>
      </c>
      <c r="Q450">
        <v>8</v>
      </c>
      <c r="R450">
        <v>4</v>
      </c>
      <c r="T450">
        <v>30</v>
      </c>
      <c r="U450">
        <v>43</v>
      </c>
      <c r="V450">
        <v>2</v>
      </c>
      <c r="W450">
        <v>3</v>
      </c>
      <c r="X450">
        <v>6</v>
      </c>
      <c r="Z450">
        <v>2</v>
      </c>
      <c r="AA450">
        <f t="shared" ref="AA450:AA513" si="70">R450*2</f>
        <v>8</v>
      </c>
      <c r="AB450" s="73">
        <f t="shared" ref="AB450:AB513" si="71">(H450-AA450)/D450</f>
        <v>10.666666666666666</v>
      </c>
      <c r="AC450" s="73">
        <f t="shared" ref="AC450:AC513" si="72">(F450*4-AA450)/D450</f>
        <v>10</v>
      </c>
      <c r="AD450" s="73">
        <f t="shared" ref="AD450:AD513" si="73">(L450*5-AA450)/D450</f>
        <v>14.5</v>
      </c>
      <c r="AE450" s="73">
        <f t="shared" ref="AE450:AE513" si="74">((H450+4*F450+5*L450+6*I450+J450+K450)/2-AA450)/D450</f>
        <v>21.5</v>
      </c>
      <c r="AF450" s="73">
        <f t="shared" ref="AF450:AF513" si="75">((H450+4*F450+5*L450+6*I450+J450)/2-AA450)/D450</f>
        <v>20.416666666666668</v>
      </c>
      <c r="AG450" s="73">
        <f t="shared" ref="AG450:AG513" si="76">(I450*6+J450)/D450</f>
        <v>4.333333333333333</v>
      </c>
      <c r="AH450" s="73">
        <f t="shared" ref="AH450:AH513" si="77">(3*M450+N450-AA450)/D450</f>
        <v>3.1666666666666665</v>
      </c>
      <c r="AI450" s="73">
        <f t="shared" ref="AI450:AI513" si="78">(H450/2+O450*3-AA450)/D450</f>
        <v>6.666666666666667</v>
      </c>
      <c r="AJ450" s="73">
        <f t="shared" ref="AJ450:AJ513" si="79">(3*N450+2*I450+F450-AA450)/D450</f>
        <v>10.333333333333334</v>
      </c>
    </row>
    <row r="451" spans="1:36">
      <c r="A451">
        <v>450</v>
      </c>
      <c r="B451" s="233" t="s">
        <v>1681</v>
      </c>
      <c r="C451" t="s">
        <v>1333</v>
      </c>
      <c r="D451">
        <v>12</v>
      </c>
      <c r="E451">
        <v>66</v>
      </c>
      <c r="F451">
        <v>46</v>
      </c>
      <c r="G451">
        <v>72</v>
      </c>
      <c r="H451">
        <v>138</v>
      </c>
      <c r="I451">
        <v>4</v>
      </c>
      <c r="K451">
        <v>2</v>
      </c>
      <c r="L451">
        <v>24</v>
      </c>
      <c r="M451">
        <v>19</v>
      </c>
      <c r="N451">
        <v>14</v>
      </c>
      <c r="O451">
        <v>3</v>
      </c>
      <c r="P451">
        <v>19</v>
      </c>
      <c r="Q451">
        <v>10</v>
      </c>
      <c r="R451">
        <v>5</v>
      </c>
      <c r="T451">
        <v>47</v>
      </c>
      <c r="U451">
        <v>92</v>
      </c>
      <c r="V451">
        <v>5</v>
      </c>
      <c r="W451">
        <v>3</v>
      </c>
      <c r="X451">
        <v>69</v>
      </c>
      <c r="Z451">
        <v>2</v>
      </c>
      <c r="AA451">
        <f t="shared" si="70"/>
        <v>10</v>
      </c>
      <c r="AB451" s="73">
        <f t="shared" si="71"/>
        <v>10.666666666666666</v>
      </c>
      <c r="AC451" s="73">
        <f t="shared" si="72"/>
        <v>14.5</v>
      </c>
      <c r="AD451" s="73">
        <f t="shared" si="73"/>
        <v>9.1666666666666661</v>
      </c>
      <c r="AE451" s="73">
        <f t="shared" si="74"/>
        <v>18.666666666666668</v>
      </c>
      <c r="AF451" s="73">
        <f t="shared" si="75"/>
        <v>18.583333333333332</v>
      </c>
      <c r="AG451" s="73">
        <f t="shared" si="76"/>
        <v>2</v>
      </c>
      <c r="AH451" s="73">
        <f t="shared" si="77"/>
        <v>5.083333333333333</v>
      </c>
      <c r="AI451" s="73">
        <f t="shared" si="78"/>
        <v>5.666666666666667</v>
      </c>
      <c r="AJ451" s="73">
        <f t="shared" si="79"/>
        <v>7.166666666666667</v>
      </c>
    </row>
    <row r="452" spans="1:36">
      <c r="A452">
        <v>451</v>
      </c>
      <c r="B452" s="233" t="s">
        <v>1682</v>
      </c>
      <c r="C452" t="s">
        <v>1081</v>
      </c>
      <c r="D452">
        <v>13</v>
      </c>
      <c r="E452">
        <v>84</v>
      </c>
      <c r="F452">
        <v>53</v>
      </c>
      <c r="G452">
        <v>78</v>
      </c>
      <c r="H452">
        <v>162</v>
      </c>
      <c r="I452">
        <v>11</v>
      </c>
      <c r="J452">
        <v>6</v>
      </c>
      <c r="L452">
        <v>26</v>
      </c>
      <c r="M452">
        <v>8</v>
      </c>
      <c r="N452">
        <v>16</v>
      </c>
      <c r="O452">
        <v>10</v>
      </c>
      <c r="P452">
        <v>24</v>
      </c>
      <c r="Q452">
        <v>14</v>
      </c>
      <c r="R452">
        <v>12</v>
      </c>
      <c r="T452">
        <v>55</v>
      </c>
      <c r="U452">
        <v>106</v>
      </c>
      <c r="V452">
        <v>4</v>
      </c>
      <c r="W452">
        <v>8</v>
      </c>
      <c r="X452">
        <v>12</v>
      </c>
      <c r="Y452">
        <v>1</v>
      </c>
      <c r="Z452">
        <v>7</v>
      </c>
      <c r="AA452">
        <f t="shared" si="70"/>
        <v>24</v>
      </c>
      <c r="AB452" s="73">
        <f t="shared" si="71"/>
        <v>10.615384615384615</v>
      </c>
      <c r="AC452" s="73">
        <f t="shared" si="72"/>
        <v>14.461538461538462</v>
      </c>
      <c r="AD452" s="73">
        <f t="shared" si="73"/>
        <v>8.1538461538461533</v>
      </c>
      <c r="AE452" s="73">
        <f t="shared" si="74"/>
        <v>20.307692307692307</v>
      </c>
      <c r="AF452" s="73">
        <f t="shared" si="75"/>
        <v>20.307692307692307</v>
      </c>
      <c r="AG452" s="73">
        <f t="shared" si="76"/>
        <v>5.5384615384615383</v>
      </c>
      <c r="AH452" s="73">
        <f t="shared" si="77"/>
        <v>1.2307692307692308</v>
      </c>
      <c r="AI452" s="73">
        <f t="shared" si="78"/>
        <v>6.6923076923076925</v>
      </c>
      <c r="AJ452" s="73">
        <f t="shared" si="79"/>
        <v>7.615384615384615</v>
      </c>
    </row>
    <row r="453" spans="1:36">
      <c r="A453">
        <v>452</v>
      </c>
      <c r="B453" s="233" t="s">
        <v>1683</v>
      </c>
      <c r="C453" t="s">
        <v>1334</v>
      </c>
      <c r="D453">
        <v>19</v>
      </c>
      <c r="E453">
        <v>137</v>
      </c>
      <c r="F453">
        <v>89</v>
      </c>
      <c r="G453">
        <v>96</v>
      </c>
      <c r="H453">
        <v>233</v>
      </c>
      <c r="J453">
        <v>1</v>
      </c>
      <c r="L453">
        <v>40</v>
      </c>
      <c r="M453">
        <v>31</v>
      </c>
      <c r="N453">
        <v>10</v>
      </c>
      <c r="O453">
        <v>6</v>
      </c>
      <c r="P453">
        <v>31</v>
      </c>
      <c r="Q453">
        <v>8</v>
      </c>
      <c r="R453">
        <v>16</v>
      </c>
      <c r="T453">
        <v>78</v>
      </c>
      <c r="U453">
        <v>152</v>
      </c>
      <c r="V453">
        <v>12</v>
      </c>
      <c r="W453">
        <v>1</v>
      </c>
      <c r="X453">
        <v>123</v>
      </c>
      <c r="Y453">
        <v>3</v>
      </c>
      <c r="Z453">
        <v>1</v>
      </c>
      <c r="AA453">
        <f t="shared" si="70"/>
        <v>32</v>
      </c>
      <c r="AB453" s="73">
        <f t="shared" si="71"/>
        <v>10.578947368421053</v>
      </c>
      <c r="AC453" s="73">
        <f t="shared" si="72"/>
        <v>17.05263157894737</v>
      </c>
      <c r="AD453" s="73">
        <f t="shared" si="73"/>
        <v>8.8421052631578956</v>
      </c>
      <c r="AE453" s="73">
        <f t="shared" si="74"/>
        <v>19.105263157894736</v>
      </c>
      <c r="AF453" s="73">
        <f t="shared" si="75"/>
        <v>19.105263157894736</v>
      </c>
      <c r="AG453" s="73">
        <f t="shared" si="76"/>
        <v>5.2631578947368418E-2</v>
      </c>
      <c r="AH453" s="73">
        <f t="shared" si="77"/>
        <v>3.736842105263158</v>
      </c>
      <c r="AI453" s="73">
        <f t="shared" si="78"/>
        <v>5.3947368421052628</v>
      </c>
      <c r="AJ453" s="73">
        <f t="shared" si="79"/>
        <v>4.5789473684210522</v>
      </c>
    </row>
    <row r="454" spans="1:36">
      <c r="A454">
        <v>453</v>
      </c>
      <c r="B454" s="233" t="s">
        <v>1684</v>
      </c>
      <c r="C454" t="s">
        <v>1331</v>
      </c>
      <c r="D454">
        <v>7</v>
      </c>
      <c r="E454">
        <v>43</v>
      </c>
      <c r="F454">
        <v>30</v>
      </c>
      <c r="G454">
        <v>43</v>
      </c>
      <c r="H454">
        <v>86</v>
      </c>
      <c r="L454">
        <v>20</v>
      </c>
      <c r="M454">
        <v>13</v>
      </c>
      <c r="N454">
        <v>5</v>
      </c>
      <c r="O454">
        <v>1</v>
      </c>
      <c r="P454">
        <v>9</v>
      </c>
      <c r="Q454">
        <v>1</v>
      </c>
      <c r="R454">
        <v>6</v>
      </c>
      <c r="T454">
        <v>27</v>
      </c>
      <c r="U454">
        <v>60</v>
      </c>
      <c r="V454">
        <v>1</v>
      </c>
      <c r="X454">
        <v>22</v>
      </c>
      <c r="AA454">
        <f t="shared" si="70"/>
        <v>12</v>
      </c>
      <c r="AB454" s="73">
        <f t="shared" si="71"/>
        <v>10.571428571428571</v>
      </c>
      <c r="AC454" s="73">
        <f t="shared" si="72"/>
        <v>15.428571428571429</v>
      </c>
      <c r="AD454" s="73">
        <f t="shared" si="73"/>
        <v>12.571428571428571</v>
      </c>
      <c r="AE454" s="73">
        <f t="shared" si="74"/>
        <v>20.142857142857142</v>
      </c>
      <c r="AF454" s="73">
        <f t="shared" si="75"/>
        <v>20.142857142857142</v>
      </c>
      <c r="AG454" s="73">
        <f t="shared" si="76"/>
        <v>0</v>
      </c>
      <c r="AH454" s="73">
        <f t="shared" si="77"/>
        <v>4.5714285714285712</v>
      </c>
      <c r="AI454" s="73">
        <f t="shared" si="78"/>
        <v>4.8571428571428568</v>
      </c>
      <c r="AJ454" s="73">
        <f t="shared" si="79"/>
        <v>4.7142857142857144</v>
      </c>
    </row>
    <row r="455" spans="1:36">
      <c r="A455">
        <v>454</v>
      </c>
      <c r="B455" s="233" t="s">
        <v>1685</v>
      </c>
      <c r="C455" t="s">
        <v>1326</v>
      </c>
      <c r="D455">
        <v>20</v>
      </c>
      <c r="E455">
        <v>159</v>
      </c>
      <c r="F455">
        <v>64</v>
      </c>
      <c r="G455">
        <v>84</v>
      </c>
      <c r="H455">
        <v>243</v>
      </c>
      <c r="I455">
        <v>26</v>
      </c>
      <c r="J455">
        <v>17</v>
      </c>
      <c r="L455">
        <v>60</v>
      </c>
      <c r="M455">
        <v>8</v>
      </c>
      <c r="N455">
        <v>39</v>
      </c>
      <c r="O455">
        <v>19</v>
      </c>
      <c r="P455">
        <v>44</v>
      </c>
      <c r="Q455">
        <v>23</v>
      </c>
      <c r="R455">
        <v>16</v>
      </c>
      <c r="T455">
        <v>99</v>
      </c>
      <c r="U455">
        <v>145</v>
      </c>
      <c r="V455">
        <v>4</v>
      </c>
      <c r="W455">
        <v>26</v>
      </c>
      <c r="X455">
        <v>12</v>
      </c>
      <c r="Y455">
        <v>9</v>
      </c>
      <c r="Z455">
        <v>12</v>
      </c>
      <c r="AA455">
        <f t="shared" si="70"/>
        <v>32</v>
      </c>
      <c r="AB455" s="73">
        <f t="shared" si="71"/>
        <v>10.55</v>
      </c>
      <c r="AC455" s="73">
        <f t="shared" si="72"/>
        <v>11.2</v>
      </c>
      <c r="AD455" s="73">
        <f t="shared" si="73"/>
        <v>13.4</v>
      </c>
      <c r="AE455" s="73">
        <f t="shared" si="74"/>
        <v>22.7</v>
      </c>
      <c r="AF455" s="73">
        <f t="shared" si="75"/>
        <v>22.7</v>
      </c>
      <c r="AG455" s="73">
        <f t="shared" si="76"/>
        <v>8.65</v>
      </c>
      <c r="AH455" s="73">
        <f t="shared" si="77"/>
        <v>1.55</v>
      </c>
      <c r="AI455" s="73">
        <f t="shared" si="78"/>
        <v>7.3250000000000002</v>
      </c>
      <c r="AJ455" s="73">
        <f t="shared" si="79"/>
        <v>10.050000000000001</v>
      </c>
    </row>
    <row r="456" spans="1:36">
      <c r="A456">
        <v>455</v>
      </c>
      <c r="B456" s="233" t="s">
        <v>1686</v>
      </c>
      <c r="C456" t="s">
        <v>1340</v>
      </c>
      <c r="D456">
        <v>11</v>
      </c>
      <c r="E456">
        <v>77</v>
      </c>
      <c r="F456">
        <v>34</v>
      </c>
      <c r="G456">
        <v>53</v>
      </c>
      <c r="H456">
        <v>130</v>
      </c>
      <c r="I456">
        <v>9</v>
      </c>
      <c r="J456">
        <v>8</v>
      </c>
      <c r="K456">
        <v>4</v>
      </c>
      <c r="L456">
        <v>25</v>
      </c>
      <c r="M456">
        <v>4</v>
      </c>
      <c r="N456">
        <v>21</v>
      </c>
      <c r="O456">
        <v>4</v>
      </c>
      <c r="P456">
        <v>30</v>
      </c>
      <c r="Q456">
        <v>11</v>
      </c>
      <c r="R456">
        <v>7</v>
      </c>
      <c r="T456">
        <v>52</v>
      </c>
      <c r="U456">
        <v>79</v>
      </c>
      <c r="V456">
        <v>6</v>
      </c>
      <c r="W456">
        <v>14</v>
      </c>
      <c r="X456">
        <v>20</v>
      </c>
      <c r="Y456">
        <v>1</v>
      </c>
      <c r="Z456">
        <v>6</v>
      </c>
      <c r="AA456">
        <f t="shared" si="70"/>
        <v>14</v>
      </c>
      <c r="AB456" s="73">
        <f t="shared" si="71"/>
        <v>10.545454545454545</v>
      </c>
      <c r="AC456" s="73">
        <f t="shared" si="72"/>
        <v>11.090909090909092</v>
      </c>
      <c r="AD456" s="73">
        <f t="shared" si="73"/>
        <v>10.090909090909092</v>
      </c>
      <c r="AE456" s="73">
        <f t="shared" si="74"/>
        <v>19.5</v>
      </c>
      <c r="AF456" s="73">
        <f t="shared" si="75"/>
        <v>19.318181818181817</v>
      </c>
      <c r="AG456" s="73">
        <f t="shared" si="76"/>
        <v>5.6363636363636367</v>
      </c>
      <c r="AH456" s="73">
        <f t="shared" si="77"/>
        <v>1.7272727272727273</v>
      </c>
      <c r="AI456" s="73">
        <f t="shared" si="78"/>
        <v>5.7272727272727275</v>
      </c>
      <c r="AJ456" s="73">
        <f t="shared" si="79"/>
        <v>9.1818181818181817</v>
      </c>
    </row>
    <row r="457" spans="1:36">
      <c r="A457">
        <v>456</v>
      </c>
      <c r="B457" s="233" t="s">
        <v>1687</v>
      </c>
      <c r="C457" t="s">
        <v>1340</v>
      </c>
      <c r="D457">
        <v>15</v>
      </c>
      <c r="E457">
        <v>122</v>
      </c>
      <c r="F457">
        <v>54</v>
      </c>
      <c r="G457">
        <v>64</v>
      </c>
      <c r="H457">
        <v>186</v>
      </c>
      <c r="I457">
        <v>13</v>
      </c>
      <c r="J457">
        <v>9</v>
      </c>
      <c r="L457">
        <v>38</v>
      </c>
      <c r="M457">
        <v>8</v>
      </c>
      <c r="N457">
        <v>44</v>
      </c>
      <c r="O457">
        <v>9</v>
      </c>
      <c r="P457">
        <v>32</v>
      </c>
      <c r="Q457">
        <v>11</v>
      </c>
      <c r="R457">
        <v>14</v>
      </c>
      <c r="T457">
        <v>54</v>
      </c>
      <c r="U457">
        <v>136</v>
      </c>
      <c r="V457">
        <v>3</v>
      </c>
      <c r="W457">
        <v>17</v>
      </c>
      <c r="X457">
        <v>16</v>
      </c>
      <c r="Y457">
        <v>7</v>
      </c>
      <c r="Z457">
        <v>5</v>
      </c>
      <c r="AA457">
        <f t="shared" si="70"/>
        <v>28</v>
      </c>
      <c r="AB457" s="73">
        <f t="shared" si="71"/>
        <v>10.533333333333333</v>
      </c>
      <c r="AC457" s="73">
        <f t="shared" si="72"/>
        <v>12.533333333333333</v>
      </c>
      <c r="AD457" s="73">
        <f t="shared" si="73"/>
        <v>10.8</v>
      </c>
      <c r="AE457" s="73">
        <f t="shared" si="74"/>
        <v>20.766666666666666</v>
      </c>
      <c r="AF457" s="73">
        <f t="shared" si="75"/>
        <v>20.766666666666666</v>
      </c>
      <c r="AG457" s="73">
        <f t="shared" si="76"/>
        <v>5.8</v>
      </c>
      <c r="AH457" s="73">
        <f t="shared" si="77"/>
        <v>2.6666666666666665</v>
      </c>
      <c r="AI457" s="73">
        <f t="shared" si="78"/>
        <v>6.1333333333333337</v>
      </c>
      <c r="AJ457" s="73">
        <f t="shared" si="79"/>
        <v>12.266666666666667</v>
      </c>
    </row>
    <row r="458" spans="1:36">
      <c r="A458">
        <v>457</v>
      </c>
      <c r="B458" s="233" t="s">
        <v>1688</v>
      </c>
      <c r="C458" t="s">
        <v>1333</v>
      </c>
      <c r="D458">
        <v>19</v>
      </c>
      <c r="E458">
        <v>111</v>
      </c>
      <c r="F458">
        <v>63</v>
      </c>
      <c r="G458">
        <v>113</v>
      </c>
      <c r="H458">
        <v>224</v>
      </c>
      <c r="I458">
        <v>11</v>
      </c>
      <c r="J458">
        <v>9</v>
      </c>
      <c r="L458">
        <v>50</v>
      </c>
      <c r="M458">
        <v>12</v>
      </c>
      <c r="N458">
        <v>30</v>
      </c>
      <c r="O458">
        <v>13</v>
      </c>
      <c r="P458">
        <v>28</v>
      </c>
      <c r="Q458">
        <v>10</v>
      </c>
      <c r="R458">
        <v>12</v>
      </c>
      <c r="T458">
        <v>93</v>
      </c>
      <c r="U458">
        <v>131</v>
      </c>
      <c r="V458">
        <v>8</v>
      </c>
      <c r="W458">
        <v>14</v>
      </c>
      <c r="X458">
        <v>41</v>
      </c>
      <c r="Y458">
        <v>1</v>
      </c>
      <c r="Z458">
        <v>12</v>
      </c>
      <c r="AA458">
        <f t="shared" si="70"/>
        <v>24</v>
      </c>
      <c r="AB458" s="73">
        <f t="shared" si="71"/>
        <v>10.526315789473685</v>
      </c>
      <c r="AC458" s="73">
        <f t="shared" si="72"/>
        <v>12</v>
      </c>
      <c r="AD458" s="73">
        <f t="shared" si="73"/>
        <v>11.894736842105264</v>
      </c>
      <c r="AE458" s="73">
        <f t="shared" si="74"/>
        <v>19.815789473684209</v>
      </c>
      <c r="AF458" s="73">
        <f t="shared" si="75"/>
        <v>19.815789473684209</v>
      </c>
      <c r="AG458" s="73">
        <f t="shared" si="76"/>
        <v>3.9473684210526314</v>
      </c>
      <c r="AH458" s="73">
        <f t="shared" si="77"/>
        <v>2.2105263157894739</v>
      </c>
      <c r="AI458" s="73">
        <f t="shared" si="78"/>
        <v>6.6842105263157894</v>
      </c>
      <c r="AJ458" s="73">
        <f t="shared" si="79"/>
        <v>7.9473684210526319</v>
      </c>
    </row>
    <row r="459" spans="1:36">
      <c r="A459">
        <v>458</v>
      </c>
      <c r="B459" s="233" t="s">
        <v>1689</v>
      </c>
      <c r="C459" t="s">
        <v>1340</v>
      </c>
      <c r="D459">
        <v>4</v>
      </c>
      <c r="E459">
        <v>27</v>
      </c>
      <c r="F459">
        <v>17</v>
      </c>
      <c r="G459">
        <v>25</v>
      </c>
      <c r="H459">
        <v>52</v>
      </c>
      <c r="I459">
        <v>4</v>
      </c>
      <c r="J459">
        <v>3</v>
      </c>
      <c r="K459">
        <v>36</v>
      </c>
      <c r="L459">
        <v>8</v>
      </c>
      <c r="N459">
        <v>7</v>
      </c>
      <c r="O459">
        <v>7</v>
      </c>
      <c r="P459">
        <v>9</v>
      </c>
      <c r="Q459">
        <v>2</v>
      </c>
      <c r="R459">
        <v>5</v>
      </c>
      <c r="T459">
        <v>18</v>
      </c>
      <c r="U459">
        <v>35</v>
      </c>
      <c r="V459">
        <v>3</v>
      </c>
      <c r="W459">
        <v>5</v>
      </c>
      <c r="X459">
        <v>13</v>
      </c>
      <c r="Z459">
        <v>2</v>
      </c>
      <c r="AA459">
        <f t="shared" si="70"/>
        <v>10</v>
      </c>
      <c r="AB459" s="73">
        <f t="shared" si="71"/>
        <v>10.5</v>
      </c>
      <c r="AC459" s="73">
        <f t="shared" si="72"/>
        <v>14.5</v>
      </c>
      <c r="AD459" s="73">
        <f t="shared" si="73"/>
        <v>7.5</v>
      </c>
      <c r="AE459" s="73">
        <f t="shared" si="74"/>
        <v>25.375</v>
      </c>
      <c r="AF459" s="73">
        <f t="shared" si="75"/>
        <v>20.875</v>
      </c>
      <c r="AG459" s="73">
        <f t="shared" si="76"/>
        <v>6.75</v>
      </c>
      <c r="AH459" s="73">
        <f t="shared" si="77"/>
        <v>-0.75</v>
      </c>
      <c r="AI459" s="73">
        <f t="shared" si="78"/>
        <v>9.25</v>
      </c>
      <c r="AJ459" s="73">
        <f t="shared" si="79"/>
        <v>9</v>
      </c>
    </row>
    <row r="460" spans="1:36">
      <c r="A460">
        <v>459</v>
      </c>
      <c r="B460" s="233" t="s">
        <v>1690</v>
      </c>
      <c r="C460" t="s">
        <v>1333</v>
      </c>
      <c r="D460">
        <v>16</v>
      </c>
      <c r="E460">
        <v>60</v>
      </c>
      <c r="F460">
        <v>22</v>
      </c>
      <c r="G460">
        <v>122</v>
      </c>
      <c r="H460">
        <v>182</v>
      </c>
      <c r="I460">
        <v>4</v>
      </c>
      <c r="J460">
        <v>8</v>
      </c>
      <c r="L460">
        <v>63</v>
      </c>
      <c r="M460">
        <v>9</v>
      </c>
      <c r="N460">
        <v>14</v>
      </c>
      <c r="O460">
        <v>19</v>
      </c>
      <c r="P460">
        <v>19</v>
      </c>
      <c r="Q460">
        <v>10</v>
      </c>
      <c r="R460">
        <v>7</v>
      </c>
      <c r="T460">
        <v>98</v>
      </c>
      <c r="U460">
        <v>93</v>
      </c>
      <c r="V460">
        <v>4</v>
      </c>
      <c r="W460">
        <v>7</v>
      </c>
      <c r="X460">
        <v>12</v>
      </c>
      <c r="Z460">
        <v>11</v>
      </c>
      <c r="AA460">
        <f t="shared" si="70"/>
        <v>14</v>
      </c>
      <c r="AB460" s="73">
        <f t="shared" si="71"/>
        <v>10.5</v>
      </c>
      <c r="AC460" s="73">
        <f t="shared" si="72"/>
        <v>4.625</v>
      </c>
      <c r="AD460" s="73">
        <f t="shared" si="73"/>
        <v>18.8125</v>
      </c>
      <c r="AE460" s="73">
        <f t="shared" si="74"/>
        <v>18.40625</v>
      </c>
      <c r="AF460" s="73">
        <f t="shared" si="75"/>
        <v>18.40625</v>
      </c>
      <c r="AG460" s="73">
        <f t="shared" si="76"/>
        <v>2</v>
      </c>
      <c r="AH460" s="73">
        <f t="shared" si="77"/>
        <v>1.6875</v>
      </c>
      <c r="AI460" s="73">
        <f t="shared" si="78"/>
        <v>8.375</v>
      </c>
      <c r="AJ460" s="73">
        <f t="shared" si="79"/>
        <v>3.625</v>
      </c>
    </row>
    <row r="461" spans="1:36">
      <c r="A461">
        <v>460</v>
      </c>
      <c r="B461" s="233" t="s">
        <v>1691</v>
      </c>
      <c r="C461" t="s">
        <v>1081</v>
      </c>
      <c r="D461">
        <v>8</v>
      </c>
      <c r="E461">
        <v>51</v>
      </c>
      <c r="F461">
        <v>24</v>
      </c>
      <c r="G461">
        <v>49</v>
      </c>
      <c r="H461">
        <v>100</v>
      </c>
      <c r="K461">
        <v>70</v>
      </c>
      <c r="L461">
        <v>26</v>
      </c>
      <c r="M461">
        <v>13</v>
      </c>
      <c r="N461">
        <v>9</v>
      </c>
      <c r="O461">
        <v>19</v>
      </c>
      <c r="P461">
        <v>14</v>
      </c>
      <c r="Q461">
        <v>6</v>
      </c>
      <c r="R461">
        <v>8</v>
      </c>
      <c r="T461">
        <v>47</v>
      </c>
      <c r="U461">
        <v>51</v>
      </c>
      <c r="V461">
        <v>1</v>
      </c>
      <c r="X461">
        <v>36</v>
      </c>
      <c r="AA461">
        <f t="shared" si="70"/>
        <v>16</v>
      </c>
      <c r="AB461" s="73">
        <f t="shared" si="71"/>
        <v>10.5</v>
      </c>
      <c r="AC461" s="73">
        <f t="shared" si="72"/>
        <v>10</v>
      </c>
      <c r="AD461" s="73">
        <f t="shared" si="73"/>
        <v>14.25</v>
      </c>
      <c r="AE461" s="73">
        <f t="shared" si="74"/>
        <v>22.75</v>
      </c>
      <c r="AF461" s="73">
        <f t="shared" si="75"/>
        <v>18.375</v>
      </c>
      <c r="AG461" s="73">
        <f t="shared" si="76"/>
        <v>0</v>
      </c>
      <c r="AH461" s="73">
        <f t="shared" si="77"/>
        <v>4</v>
      </c>
      <c r="AI461" s="73">
        <f t="shared" si="78"/>
        <v>11.375</v>
      </c>
      <c r="AJ461" s="73">
        <f t="shared" si="79"/>
        <v>4.375</v>
      </c>
    </row>
    <row r="462" spans="1:36">
      <c r="A462">
        <v>461</v>
      </c>
      <c r="B462" s="233" t="s">
        <v>1692</v>
      </c>
      <c r="C462" t="s">
        <v>1328</v>
      </c>
      <c r="D462">
        <v>4</v>
      </c>
      <c r="E462">
        <v>20</v>
      </c>
      <c r="F462">
        <v>10</v>
      </c>
      <c r="G462">
        <v>24</v>
      </c>
      <c r="H462">
        <v>44</v>
      </c>
      <c r="L462">
        <v>9</v>
      </c>
      <c r="M462">
        <v>4</v>
      </c>
      <c r="N462">
        <v>6</v>
      </c>
      <c r="P462">
        <v>6</v>
      </c>
      <c r="Q462">
        <v>1</v>
      </c>
      <c r="R462">
        <v>1</v>
      </c>
      <c r="T462">
        <v>15</v>
      </c>
      <c r="U462">
        <v>29</v>
      </c>
      <c r="V462">
        <v>3</v>
      </c>
      <c r="X462">
        <v>8</v>
      </c>
      <c r="AA462">
        <f t="shared" si="70"/>
        <v>2</v>
      </c>
      <c r="AB462" s="73">
        <f t="shared" si="71"/>
        <v>10.5</v>
      </c>
      <c r="AC462" s="73">
        <f t="shared" si="72"/>
        <v>9.5</v>
      </c>
      <c r="AD462" s="73">
        <f t="shared" si="73"/>
        <v>10.75</v>
      </c>
      <c r="AE462" s="73">
        <f t="shared" si="74"/>
        <v>15.625</v>
      </c>
      <c r="AF462" s="73">
        <f t="shared" si="75"/>
        <v>15.625</v>
      </c>
      <c r="AG462" s="73">
        <f t="shared" si="76"/>
        <v>0</v>
      </c>
      <c r="AH462" s="73">
        <f t="shared" si="77"/>
        <v>4</v>
      </c>
      <c r="AI462" s="73">
        <f t="shared" si="78"/>
        <v>5</v>
      </c>
      <c r="AJ462" s="73">
        <f t="shared" si="79"/>
        <v>6.5</v>
      </c>
    </row>
    <row r="463" spans="1:36">
      <c r="A463">
        <v>462</v>
      </c>
      <c r="B463" s="233" t="s">
        <v>1693</v>
      </c>
      <c r="C463" t="s">
        <v>1329</v>
      </c>
      <c r="D463">
        <v>2</v>
      </c>
      <c r="E463">
        <v>12</v>
      </c>
      <c r="F463">
        <v>2</v>
      </c>
      <c r="G463">
        <v>11</v>
      </c>
      <c r="H463">
        <v>23</v>
      </c>
      <c r="L463">
        <v>8</v>
      </c>
      <c r="M463">
        <v>4</v>
      </c>
      <c r="N463">
        <v>1</v>
      </c>
      <c r="O463">
        <v>1</v>
      </c>
      <c r="P463">
        <v>3</v>
      </c>
      <c r="Q463">
        <v>1</v>
      </c>
      <c r="R463">
        <v>1</v>
      </c>
      <c r="T463">
        <v>8</v>
      </c>
      <c r="U463">
        <v>12</v>
      </c>
      <c r="V463">
        <v>1</v>
      </c>
      <c r="X463">
        <v>6</v>
      </c>
      <c r="AA463">
        <f t="shared" si="70"/>
        <v>2</v>
      </c>
      <c r="AB463" s="73">
        <f t="shared" si="71"/>
        <v>10.5</v>
      </c>
      <c r="AC463" s="73">
        <f t="shared" si="72"/>
        <v>3</v>
      </c>
      <c r="AD463" s="73">
        <f t="shared" si="73"/>
        <v>19</v>
      </c>
      <c r="AE463" s="73">
        <f t="shared" si="74"/>
        <v>16.75</v>
      </c>
      <c r="AF463" s="73">
        <f t="shared" si="75"/>
        <v>16.75</v>
      </c>
      <c r="AG463" s="73">
        <f t="shared" si="76"/>
        <v>0</v>
      </c>
      <c r="AH463" s="73">
        <f t="shared" si="77"/>
        <v>5.5</v>
      </c>
      <c r="AI463" s="73">
        <f t="shared" si="78"/>
        <v>6.25</v>
      </c>
      <c r="AJ463" s="73">
        <f t="shared" si="79"/>
        <v>1.5</v>
      </c>
    </row>
    <row r="464" spans="1:36">
      <c r="A464">
        <v>463</v>
      </c>
      <c r="B464" s="233" t="s">
        <v>1694</v>
      </c>
      <c r="C464" t="s">
        <v>1331</v>
      </c>
      <c r="D464">
        <v>9</v>
      </c>
      <c r="E464">
        <v>54</v>
      </c>
      <c r="F464">
        <v>23</v>
      </c>
      <c r="G464">
        <v>54</v>
      </c>
      <c r="H464">
        <v>108</v>
      </c>
      <c r="I464">
        <v>4</v>
      </c>
      <c r="J464">
        <v>7</v>
      </c>
      <c r="L464">
        <v>40</v>
      </c>
      <c r="M464">
        <v>2</v>
      </c>
      <c r="N464">
        <v>22</v>
      </c>
      <c r="O464">
        <v>5</v>
      </c>
      <c r="P464">
        <v>19</v>
      </c>
      <c r="Q464">
        <v>8</v>
      </c>
      <c r="R464">
        <v>7</v>
      </c>
      <c r="T464">
        <v>39</v>
      </c>
      <c r="U464">
        <v>69</v>
      </c>
      <c r="V464">
        <v>2</v>
      </c>
      <c r="W464">
        <v>8</v>
      </c>
      <c r="X464">
        <v>6</v>
      </c>
      <c r="Y464">
        <v>2</v>
      </c>
      <c r="Z464">
        <v>10</v>
      </c>
      <c r="AA464">
        <f t="shared" si="70"/>
        <v>14</v>
      </c>
      <c r="AB464" s="73">
        <f t="shared" si="71"/>
        <v>10.444444444444445</v>
      </c>
      <c r="AC464" s="73">
        <f t="shared" si="72"/>
        <v>8.6666666666666661</v>
      </c>
      <c r="AD464" s="73">
        <f t="shared" si="73"/>
        <v>20.666666666666668</v>
      </c>
      <c r="AE464" s="73">
        <f t="shared" si="74"/>
        <v>22.388888888888889</v>
      </c>
      <c r="AF464" s="73">
        <f t="shared" si="75"/>
        <v>22.388888888888889</v>
      </c>
      <c r="AG464" s="73">
        <f t="shared" si="76"/>
        <v>3.4444444444444446</v>
      </c>
      <c r="AH464" s="73">
        <f t="shared" si="77"/>
        <v>1.5555555555555556</v>
      </c>
      <c r="AI464" s="73">
        <f t="shared" si="78"/>
        <v>6.1111111111111107</v>
      </c>
      <c r="AJ464" s="73">
        <f t="shared" si="79"/>
        <v>9.2222222222222214</v>
      </c>
    </row>
    <row r="465" spans="1:36">
      <c r="A465">
        <v>464</v>
      </c>
      <c r="B465" s="233" t="s">
        <v>1695</v>
      </c>
      <c r="C465" t="s">
        <v>1089</v>
      </c>
      <c r="D465">
        <v>8</v>
      </c>
      <c r="E465">
        <v>61</v>
      </c>
      <c r="F465">
        <v>18</v>
      </c>
      <c r="G465">
        <v>36</v>
      </c>
      <c r="H465">
        <v>97</v>
      </c>
      <c r="J465">
        <v>1</v>
      </c>
      <c r="L465">
        <v>27</v>
      </c>
      <c r="M465">
        <v>13</v>
      </c>
      <c r="N465">
        <v>10</v>
      </c>
      <c r="O465">
        <v>8</v>
      </c>
      <c r="P465">
        <v>19</v>
      </c>
      <c r="Q465">
        <v>3</v>
      </c>
      <c r="R465">
        <v>7</v>
      </c>
      <c r="T465">
        <v>38</v>
      </c>
      <c r="U465">
        <v>64</v>
      </c>
      <c r="W465">
        <v>1</v>
      </c>
      <c r="X465">
        <v>13</v>
      </c>
      <c r="Y465">
        <v>1</v>
      </c>
      <c r="Z465">
        <v>5</v>
      </c>
      <c r="AA465">
        <f t="shared" si="70"/>
        <v>14</v>
      </c>
      <c r="AB465" s="73">
        <f t="shared" si="71"/>
        <v>10.375</v>
      </c>
      <c r="AC465" s="73">
        <f t="shared" si="72"/>
        <v>7.25</v>
      </c>
      <c r="AD465" s="73">
        <f t="shared" si="73"/>
        <v>15.125</v>
      </c>
      <c r="AE465" s="73">
        <f t="shared" si="74"/>
        <v>17.3125</v>
      </c>
      <c r="AF465" s="73">
        <f t="shared" si="75"/>
        <v>17.3125</v>
      </c>
      <c r="AG465" s="73">
        <f t="shared" si="76"/>
        <v>0.125</v>
      </c>
      <c r="AH465" s="73">
        <f t="shared" si="77"/>
        <v>4.375</v>
      </c>
      <c r="AI465" s="73">
        <f t="shared" si="78"/>
        <v>7.3125</v>
      </c>
      <c r="AJ465" s="73">
        <f t="shared" si="79"/>
        <v>4.25</v>
      </c>
    </row>
    <row r="466" spans="1:36">
      <c r="A466">
        <v>465</v>
      </c>
      <c r="B466" s="233" t="s">
        <v>1696</v>
      </c>
      <c r="C466" t="s">
        <v>1334</v>
      </c>
      <c r="D466">
        <v>3</v>
      </c>
      <c r="E466">
        <v>25</v>
      </c>
      <c r="F466">
        <v>13</v>
      </c>
      <c r="G466">
        <v>10</v>
      </c>
      <c r="H466">
        <v>35</v>
      </c>
      <c r="I466">
        <v>1</v>
      </c>
      <c r="J466">
        <v>2</v>
      </c>
      <c r="L466">
        <v>6</v>
      </c>
      <c r="M466">
        <v>3</v>
      </c>
      <c r="N466">
        <v>7</v>
      </c>
      <c r="P466">
        <v>2</v>
      </c>
      <c r="Q466">
        <v>3</v>
      </c>
      <c r="R466">
        <v>2</v>
      </c>
      <c r="T466">
        <v>10</v>
      </c>
      <c r="U466">
        <v>22</v>
      </c>
      <c r="W466">
        <v>2</v>
      </c>
      <c r="X466">
        <v>2</v>
      </c>
      <c r="AA466">
        <f t="shared" si="70"/>
        <v>4</v>
      </c>
      <c r="AB466" s="73">
        <f t="shared" si="71"/>
        <v>10.333333333333334</v>
      </c>
      <c r="AC466" s="73">
        <f t="shared" si="72"/>
        <v>16</v>
      </c>
      <c r="AD466" s="73">
        <f t="shared" si="73"/>
        <v>8.6666666666666661</v>
      </c>
      <c r="AE466" s="73">
        <f t="shared" si="74"/>
        <v>19.5</v>
      </c>
      <c r="AF466" s="73">
        <f t="shared" si="75"/>
        <v>19.5</v>
      </c>
      <c r="AG466" s="73">
        <f t="shared" si="76"/>
        <v>2.6666666666666665</v>
      </c>
      <c r="AH466" s="73">
        <f t="shared" si="77"/>
        <v>4</v>
      </c>
      <c r="AI466" s="73">
        <f t="shared" si="78"/>
        <v>4.5</v>
      </c>
      <c r="AJ466" s="73">
        <f t="shared" si="79"/>
        <v>10.666666666666666</v>
      </c>
    </row>
    <row r="467" spans="1:36">
      <c r="A467">
        <v>466</v>
      </c>
      <c r="B467" s="233" t="s">
        <v>1697</v>
      </c>
      <c r="C467" t="s">
        <v>1081</v>
      </c>
      <c r="D467">
        <v>3</v>
      </c>
      <c r="E467">
        <v>14</v>
      </c>
      <c r="F467">
        <v>7</v>
      </c>
      <c r="G467">
        <v>19</v>
      </c>
      <c r="H467">
        <v>33</v>
      </c>
      <c r="J467">
        <v>2</v>
      </c>
      <c r="L467">
        <v>7</v>
      </c>
      <c r="M467">
        <v>5</v>
      </c>
      <c r="N467">
        <v>3</v>
      </c>
      <c r="O467">
        <v>1</v>
      </c>
      <c r="P467">
        <v>2</v>
      </c>
      <c r="R467">
        <v>1</v>
      </c>
      <c r="T467">
        <v>7</v>
      </c>
      <c r="U467">
        <v>26</v>
      </c>
      <c r="W467">
        <v>1</v>
      </c>
      <c r="AA467">
        <f t="shared" si="70"/>
        <v>2</v>
      </c>
      <c r="AB467" s="73">
        <f t="shared" si="71"/>
        <v>10.333333333333334</v>
      </c>
      <c r="AC467" s="73">
        <f t="shared" si="72"/>
        <v>8.6666666666666661</v>
      </c>
      <c r="AD467" s="73">
        <f t="shared" si="73"/>
        <v>11</v>
      </c>
      <c r="AE467" s="73">
        <f t="shared" si="74"/>
        <v>15.666666666666666</v>
      </c>
      <c r="AF467" s="73">
        <f t="shared" si="75"/>
        <v>15.666666666666666</v>
      </c>
      <c r="AG467" s="73">
        <f t="shared" si="76"/>
        <v>0.66666666666666663</v>
      </c>
      <c r="AH467" s="73">
        <f t="shared" si="77"/>
        <v>5.333333333333333</v>
      </c>
      <c r="AI467" s="73">
        <f t="shared" si="78"/>
        <v>5.833333333333333</v>
      </c>
      <c r="AJ467" s="73">
        <f t="shared" si="79"/>
        <v>4.666666666666667</v>
      </c>
    </row>
    <row r="468" spans="1:36">
      <c r="A468">
        <v>467</v>
      </c>
      <c r="B468" s="233" t="s">
        <v>1698</v>
      </c>
      <c r="C468" t="s">
        <v>1329</v>
      </c>
      <c r="D468">
        <v>3</v>
      </c>
      <c r="E468">
        <v>16</v>
      </c>
      <c r="F468">
        <v>11</v>
      </c>
      <c r="G468">
        <v>17</v>
      </c>
      <c r="H468">
        <v>33</v>
      </c>
      <c r="J468">
        <v>1</v>
      </c>
      <c r="L468">
        <v>7</v>
      </c>
      <c r="M468">
        <v>4</v>
      </c>
      <c r="N468">
        <v>5</v>
      </c>
      <c r="O468">
        <v>2</v>
      </c>
      <c r="P468">
        <v>4</v>
      </c>
      <c r="Q468">
        <v>1</v>
      </c>
      <c r="R468">
        <v>1</v>
      </c>
      <c r="T468">
        <v>7</v>
      </c>
      <c r="U468">
        <v>28</v>
      </c>
      <c r="W468">
        <v>1</v>
      </c>
      <c r="X468">
        <v>3</v>
      </c>
      <c r="Y468">
        <v>2</v>
      </c>
      <c r="Z468">
        <v>2</v>
      </c>
      <c r="AA468">
        <f t="shared" si="70"/>
        <v>2</v>
      </c>
      <c r="AB468" s="73">
        <f t="shared" si="71"/>
        <v>10.333333333333334</v>
      </c>
      <c r="AC468" s="73">
        <f t="shared" si="72"/>
        <v>14</v>
      </c>
      <c r="AD468" s="73">
        <f t="shared" si="73"/>
        <v>11</v>
      </c>
      <c r="AE468" s="73">
        <f t="shared" si="74"/>
        <v>18.166666666666668</v>
      </c>
      <c r="AF468" s="73">
        <f t="shared" si="75"/>
        <v>18.166666666666668</v>
      </c>
      <c r="AG468" s="73">
        <f t="shared" si="76"/>
        <v>0.33333333333333331</v>
      </c>
      <c r="AH468" s="73">
        <f t="shared" si="77"/>
        <v>5</v>
      </c>
      <c r="AI468" s="73">
        <f t="shared" si="78"/>
        <v>6.833333333333333</v>
      </c>
      <c r="AJ468" s="73">
        <f t="shared" si="79"/>
        <v>8</v>
      </c>
    </row>
    <row r="469" spans="1:36">
      <c r="A469">
        <v>468</v>
      </c>
      <c r="B469" s="233" t="s">
        <v>1699</v>
      </c>
      <c r="C469" t="s">
        <v>1340</v>
      </c>
      <c r="D469">
        <v>3</v>
      </c>
      <c r="E469">
        <v>14</v>
      </c>
      <c r="F469">
        <v>8</v>
      </c>
      <c r="G469">
        <v>17</v>
      </c>
      <c r="H469">
        <v>31</v>
      </c>
      <c r="L469">
        <v>16</v>
      </c>
      <c r="M469">
        <v>1</v>
      </c>
      <c r="N469">
        <v>7</v>
      </c>
      <c r="O469">
        <v>3</v>
      </c>
      <c r="P469">
        <v>3</v>
      </c>
      <c r="Q469">
        <v>1</v>
      </c>
      <c r="T469">
        <v>11</v>
      </c>
      <c r="U469">
        <v>18</v>
      </c>
      <c r="V469">
        <v>1</v>
      </c>
      <c r="X469">
        <v>3</v>
      </c>
      <c r="Y469">
        <v>1</v>
      </c>
      <c r="AA469">
        <f t="shared" si="70"/>
        <v>0</v>
      </c>
      <c r="AB469" s="73">
        <f t="shared" si="71"/>
        <v>10.333333333333334</v>
      </c>
      <c r="AC469" s="73">
        <f t="shared" si="72"/>
        <v>10.666666666666666</v>
      </c>
      <c r="AD469" s="73">
        <f t="shared" si="73"/>
        <v>26.666666666666668</v>
      </c>
      <c r="AE469" s="73">
        <f t="shared" si="74"/>
        <v>23.833333333333332</v>
      </c>
      <c r="AF469" s="73">
        <f t="shared" si="75"/>
        <v>23.833333333333332</v>
      </c>
      <c r="AG469" s="73">
        <f t="shared" si="76"/>
        <v>0</v>
      </c>
      <c r="AH469" s="73">
        <f t="shared" si="77"/>
        <v>3.3333333333333335</v>
      </c>
      <c r="AI469" s="73">
        <f t="shared" si="78"/>
        <v>8.1666666666666661</v>
      </c>
      <c r="AJ469" s="73">
        <f t="shared" si="79"/>
        <v>9.6666666666666661</v>
      </c>
    </row>
    <row r="470" spans="1:36">
      <c r="A470">
        <v>469</v>
      </c>
      <c r="B470" s="233" t="s">
        <v>1700</v>
      </c>
      <c r="C470" t="s">
        <v>1333</v>
      </c>
      <c r="D470">
        <v>3</v>
      </c>
      <c r="E470">
        <v>15</v>
      </c>
      <c r="F470">
        <v>6</v>
      </c>
      <c r="G470">
        <v>20</v>
      </c>
      <c r="H470">
        <v>35</v>
      </c>
      <c r="L470">
        <v>7</v>
      </c>
      <c r="M470">
        <v>9</v>
      </c>
      <c r="N470">
        <v>5</v>
      </c>
      <c r="P470">
        <v>6</v>
      </c>
      <c r="Q470">
        <v>4</v>
      </c>
      <c r="R470">
        <v>2</v>
      </c>
      <c r="T470">
        <v>11</v>
      </c>
      <c r="U470">
        <v>23</v>
      </c>
      <c r="V470">
        <v>1</v>
      </c>
      <c r="X470">
        <v>7</v>
      </c>
      <c r="Y470">
        <v>3</v>
      </c>
      <c r="AA470">
        <f t="shared" si="70"/>
        <v>4</v>
      </c>
      <c r="AB470" s="73">
        <f t="shared" si="71"/>
        <v>10.333333333333334</v>
      </c>
      <c r="AC470" s="73">
        <f t="shared" si="72"/>
        <v>6.666666666666667</v>
      </c>
      <c r="AD470" s="73">
        <f t="shared" si="73"/>
        <v>10.333333333333334</v>
      </c>
      <c r="AE470" s="73">
        <f t="shared" si="74"/>
        <v>14.333333333333334</v>
      </c>
      <c r="AF470" s="73">
        <f t="shared" si="75"/>
        <v>14.333333333333334</v>
      </c>
      <c r="AG470" s="73">
        <f t="shared" si="76"/>
        <v>0</v>
      </c>
      <c r="AH470" s="73">
        <f t="shared" si="77"/>
        <v>9.3333333333333339</v>
      </c>
      <c r="AI470" s="73">
        <f t="shared" si="78"/>
        <v>4.5</v>
      </c>
      <c r="AJ470" s="73">
        <f t="shared" si="79"/>
        <v>5.666666666666667</v>
      </c>
    </row>
    <row r="471" spans="1:36">
      <c r="A471">
        <v>470</v>
      </c>
      <c r="B471" s="233" t="s">
        <v>1701</v>
      </c>
      <c r="C471" t="s">
        <v>1081</v>
      </c>
      <c r="D471">
        <v>20</v>
      </c>
      <c r="E471">
        <v>127</v>
      </c>
      <c r="F471">
        <v>88</v>
      </c>
      <c r="G471">
        <v>103</v>
      </c>
      <c r="H471">
        <v>230</v>
      </c>
      <c r="I471">
        <v>14</v>
      </c>
      <c r="J471">
        <v>12</v>
      </c>
      <c r="K471">
        <v>26</v>
      </c>
      <c r="L471">
        <v>55</v>
      </c>
      <c r="M471">
        <v>23</v>
      </c>
      <c r="N471">
        <v>30</v>
      </c>
      <c r="O471">
        <v>6</v>
      </c>
      <c r="P471">
        <v>31</v>
      </c>
      <c r="Q471">
        <v>17</v>
      </c>
      <c r="R471">
        <v>12</v>
      </c>
      <c r="T471">
        <v>116</v>
      </c>
      <c r="U471">
        <v>122</v>
      </c>
      <c r="V471">
        <v>23</v>
      </c>
      <c r="W471">
        <v>22</v>
      </c>
      <c r="X471">
        <v>62</v>
      </c>
      <c r="Y471">
        <v>1</v>
      </c>
      <c r="Z471">
        <v>10</v>
      </c>
      <c r="AA471">
        <f t="shared" si="70"/>
        <v>24</v>
      </c>
      <c r="AB471" s="73">
        <f t="shared" si="71"/>
        <v>10.3</v>
      </c>
      <c r="AC471" s="73">
        <f t="shared" si="72"/>
        <v>16.399999999999999</v>
      </c>
      <c r="AD471" s="73">
        <f t="shared" si="73"/>
        <v>12.55</v>
      </c>
      <c r="AE471" s="73">
        <f t="shared" si="74"/>
        <v>23.274999999999999</v>
      </c>
      <c r="AF471" s="73">
        <f t="shared" si="75"/>
        <v>22.625</v>
      </c>
      <c r="AG471" s="73">
        <f t="shared" si="76"/>
        <v>4.8</v>
      </c>
      <c r="AH471" s="73">
        <f t="shared" si="77"/>
        <v>3.75</v>
      </c>
      <c r="AI471" s="73">
        <f t="shared" si="78"/>
        <v>5.45</v>
      </c>
      <c r="AJ471" s="73">
        <f t="shared" si="79"/>
        <v>9.1</v>
      </c>
    </row>
    <row r="472" spans="1:36">
      <c r="A472">
        <v>471</v>
      </c>
      <c r="B472" s="233" t="s">
        <v>1702</v>
      </c>
      <c r="C472" t="s">
        <v>1342</v>
      </c>
      <c r="D472">
        <v>16</v>
      </c>
      <c r="E472">
        <v>113</v>
      </c>
      <c r="F472">
        <v>57</v>
      </c>
      <c r="G472">
        <v>93</v>
      </c>
      <c r="H472">
        <v>206</v>
      </c>
      <c r="I472">
        <v>5</v>
      </c>
      <c r="J472">
        <v>6</v>
      </c>
      <c r="K472">
        <v>3</v>
      </c>
      <c r="L472">
        <v>35</v>
      </c>
      <c r="M472">
        <v>29</v>
      </c>
      <c r="N472">
        <v>30</v>
      </c>
      <c r="O472">
        <v>4</v>
      </c>
      <c r="P472">
        <v>51</v>
      </c>
      <c r="Q472">
        <v>7</v>
      </c>
      <c r="R472">
        <v>21</v>
      </c>
      <c r="T472">
        <v>77</v>
      </c>
      <c r="U472">
        <v>134</v>
      </c>
      <c r="V472">
        <v>9</v>
      </c>
      <c r="W472">
        <v>5</v>
      </c>
      <c r="X472">
        <v>50</v>
      </c>
      <c r="Y472">
        <v>5</v>
      </c>
      <c r="Z472">
        <v>3</v>
      </c>
      <c r="AA472">
        <f t="shared" si="70"/>
        <v>42</v>
      </c>
      <c r="AB472" s="73">
        <f t="shared" si="71"/>
        <v>10.25</v>
      </c>
      <c r="AC472" s="73">
        <f t="shared" si="72"/>
        <v>11.625</v>
      </c>
      <c r="AD472" s="73">
        <f t="shared" si="73"/>
        <v>8.3125</v>
      </c>
      <c r="AE472" s="73">
        <f t="shared" si="74"/>
        <v>17.625</v>
      </c>
      <c r="AF472" s="73">
        <f t="shared" si="75"/>
        <v>17.53125</v>
      </c>
      <c r="AG472" s="73">
        <f t="shared" si="76"/>
        <v>2.25</v>
      </c>
      <c r="AH472" s="73">
        <f t="shared" si="77"/>
        <v>4.6875</v>
      </c>
      <c r="AI472" s="73">
        <f t="shared" si="78"/>
        <v>4.5625</v>
      </c>
      <c r="AJ472" s="73">
        <f t="shared" si="79"/>
        <v>7.1875</v>
      </c>
    </row>
    <row r="473" spans="1:36">
      <c r="A473">
        <v>472</v>
      </c>
      <c r="B473" s="233" t="s">
        <v>1703</v>
      </c>
      <c r="C473" t="s">
        <v>1115</v>
      </c>
      <c r="D473">
        <v>4</v>
      </c>
      <c r="E473">
        <v>24</v>
      </c>
      <c r="F473">
        <v>7</v>
      </c>
      <c r="G473">
        <v>19</v>
      </c>
      <c r="H473">
        <v>43</v>
      </c>
      <c r="I473">
        <v>1</v>
      </c>
      <c r="J473">
        <v>1</v>
      </c>
      <c r="L473">
        <v>6</v>
      </c>
      <c r="M473">
        <v>1</v>
      </c>
      <c r="N473">
        <v>4</v>
      </c>
      <c r="O473">
        <v>5</v>
      </c>
      <c r="P473">
        <v>2</v>
      </c>
      <c r="Q473">
        <v>1</v>
      </c>
      <c r="R473">
        <v>1</v>
      </c>
      <c r="T473">
        <v>16</v>
      </c>
      <c r="U473">
        <v>26</v>
      </c>
      <c r="X473">
        <v>2</v>
      </c>
      <c r="AA473">
        <f t="shared" si="70"/>
        <v>2</v>
      </c>
      <c r="AB473" s="73">
        <f t="shared" si="71"/>
        <v>10.25</v>
      </c>
      <c r="AC473" s="73">
        <f t="shared" si="72"/>
        <v>6.5</v>
      </c>
      <c r="AD473" s="73">
        <f t="shared" si="73"/>
        <v>7</v>
      </c>
      <c r="AE473" s="73">
        <f t="shared" si="74"/>
        <v>13</v>
      </c>
      <c r="AF473" s="73">
        <f t="shared" si="75"/>
        <v>13</v>
      </c>
      <c r="AG473" s="73">
        <f t="shared" si="76"/>
        <v>1.75</v>
      </c>
      <c r="AH473" s="73">
        <f t="shared" si="77"/>
        <v>1.25</v>
      </c>
      <c r="AI473" s="73">
        <f t="shared" si="78"/>
        <v>8.625</v>
      </c>
      <c r="AJ473" s="73">
        <f t="shared" si="79"/>
        <v>4.75</v>
      </c>
    </row>
    <row r="474" spans="1:36">
      <c r="A474">
        <v>473</v>
      </c>
      <c r="B474" s="233" t="s">
        <v>1704</v>
      </c>
      <c r="C474" t="s">
        <v>1334</v>
      </c>
      <c r="D474">
        <v>21</v>
      </c>
      <c r="E474">
        <v>162</v>
      </c>
      <c r="F474">
        <v>94</v>
      </c>
      <c r="G474">
        <v>79</v>
      </c>
      <c r="H474">
        <v>241</v>
      </c>
      <c r="I474">
        <v>29</v>
      </c>
      <c r="J474">
        <v>16</v>
      </c>
      <c r="K474">
        <v>1</v>
      </c>
      <c r="L474">
        <v>37</v>
      </c>
      <c r="M474">
        <v>10</v>
      </c>
      <c r="N474">
        <v>37</v>
      </c>
      <c r="O474">
        <v>7</v>
      </c>
      <c r="P474">
        <v>39</v>
      </c>
      <c r="Q474">
        <v>29</v>
      </c>
      <c r="R474">
        <v>13</v>
      </c>
      <c r="T474">
        <v>121</v>
      </c>
      <c r="U474">
        <v>127</v>
      </c>
      <c r="V474">
        <v>32</v>
      </c>
      <c r="W474">
        <v>29</v>
      </c>
      <c r="X474">
        <v>23</v>
      </c>
      <c r="Y474">
        <v>6</v>
      </c>
      <c r="Z474">
        <v>9</v>
      </c>
      <c r="AA474">
        <f t="shared" si="70"/>
        <v>26</v>
      </c>
      <c r="AB474" s="73">
        <f t="shared" si="71"/>
        <v>10.238095238095237</v>
      </c>
      <c r="AC474" s="73">
        <f t="shared" si="72"/>
        <v>16.666666666666668</v>
      </c>
      <c r="AD474" s="73">
        <f t="shared" si="73"/>
        <v>7.5714285714285712</v>
      </c>
      <c r="AE474" s="73">
        <f t="shared" si="74"/>
        <v>22.404761904761905</v>
      </c>
      <c r="AF474" s="73">
        <f t="shared" si="75"/>
        <v>22.38095238095238</v>
      </c>
      <c r="AG474" s="73">
        <f t="shared" si="76"/>
        <v>9.0476190476190474</v>
      </c>
      <c r="AH474" s="73">
        <f t="shared" si="77"/>
        <v>1.9523809523809523</v>
      </c>
      <c r="AI474" s="73">
        <f t="shared" si="78"/>
        <v>5.5</v>
      </c>
      <c r="AJ474" s="73">
        <f t="shared" si="79"/>
        <v>11.285714285714286</v>
      </c>
    </row>
    <row r="475" spans="1:36">
      <c r="A475">
        <v>474</v>
      </c>
      <c r="B475" s="233" t="s">
        <v>1705</v>
      </c>
      <c r="C475" t="s">
        <v>1331</v>
      </c>
      <c r="D475">
        <v>10</v>
      </c>
      <c r="E475">
        <v>74</v>
      </c>
      <c r="F475">
        <v>28</v>
      </c>
      <c r="G475">
        <v>42</v>
      </c>
      <c r="H475">
        <v>116</v>
      </c>
      <c r="I475">
        <v>11</v>
      </c>
      <c r="J475">
        <v>5</v>
      </c>
      <c r="L475">
        <v>39</v>
      </c>
      <c r="M475">
        <v>6</v>
      </c>
      <c r="N475">
        <v>24</v>
      </c>
      <c r="O475">
        <v>11</v>
      </c>
      <c r="P475">
        <v>22</v>
      </c>
      <c r="Q475">
        <v>9</v>
      </c>
      <c r="R475">
        <v>7</v>
      </c>
      <c r="T475">
        <v>51</v>
      </c>
      <c r="U475">
        <v>69</v>
      </c>
      <c r="V475">
        <v>6</v>
      </c>
      <c r="W475">
        <v>11</v>
      </c>
      <c r="X475">
        <v>10</v>
      </c>
      <c r="Y475">
        <v>1</v>
      </c>
      <c r="Z475">
        <v>5</v>
      </c>
      <c r="AA475">
        <f t="shared" si="70"/>
        <v>14</v>
      </c>
      <c r="AB475" s="73">
        <f t="shared" si="71"/>
        <v>10.199999999999999</v>
      </c>
      <c r="AC475" s="73">
        <f t="shared" si="72"/>
        <v>9.8000000000000007</v>
      </c>
      <c r="AD475" s="73">
        <f t="shared" si="73"/>
        <v>18.100000000000001</v>
      </c>
      <c r="AE475" s="73">
        <f t="shared" si="74"/>
        <v>23.3</v>
      </c>
      <c r="AF475" s="73">
        <f t="shared" si="75"/>
        <v>23.3</v>
      </c>
      <c r="AG475" s="73">
        <f t="shared" si="76"/>
        <v>7.1</v>
      </c>
      <c r="AH475" s="73">
        <f t="shared" si="77"/>
        <v>2.8</v>
      </c>
      <c r="AI475" s="73">
        <f t="shared" si="78"/>
        <v>7.7</v>
      </c>
      <c r="AJ475" s="73">
        <f t="shared" si="79"/>
        <v>10.8</v>
      </c>
    </row>
    <row r="476" spans="1:36">
      <c r="A476">
        <v>475</v>
      </c>
      <c r="B476" s="233" t="s">
        <v>1706</v>
      </c>
      <c r="C476" t="s">
        <v>1081</v>
      </c>
      <c r="D476">
        <v>11</v>
      </c>
      <c r="E476">
        <v>66</v>
      </c>
      <c r="F476">
        <v>29</v>
      </c>
      <c r="G476">
        <v>52</v>
      </c>
      <c r="H476">
        <v>118</v>
      </c>
      <c r="L476">
        <v>20</v>
      </c>
      <c r="M476">
        <v>16</v>
      </c>
      <c r="N476">
        <v>12</v>
      </c>
      <c r="O476">
        <v>6</v>
      </c>
      <c r="P476">
        <v>13</v>
      </c>
      <c r="Q476">
        <v>5</v>
      </c>
      <c r="R476">
        <v>3</v>
      </c>
      <c r="T476">
        <v>39</v>
      </c>
      <c r="U476">
        <v>85</v>
      </c>
      <c r="V476">
        <v>3</v>
      </c>
      <c r="W476">
        <v>1</v>
      </c>
      <c r="X476">
        <v>25</v>
      </c>
      <c r="Z476">
        <v>2</v>
      </c>
      <c r="AA476">
        <f t="shared" si="70"/>
        <v>6</v>
      </c>
      <c r="AB476" s="73">
        <f t="shared" si="71"/>
        <v>10.181818181818182</v>
      </c>
      <c r="AC476" s="73">
        <f t="shared" si="72"/>
        <v>10</v>
      </c>
      <c r="AD476" s="73">
        <f t="shared" si="73"/>
        <v>8.545454545454545</v>
      </c>
      <c r="AE476" s="73">
        <f t="shared" si="74"/>
        <v>14.636363636363637</v>
      </c>
      <c r="AF476" s="73">
        <f t="shared" si="75"/>
        <v>14.636363636363637</v>
      </c>
      <c r="AG476" s="73">
        <f t="shared" si="76"/>
        <v>0</v>
      </c>
      <c r="AH476" s="73">
        <f t="shared" si="77"/>
        <v>4.9090909090909092</v>
      </c>
      <c r="AI476" s="73">
        <f t="shared" si="78"/>
        <v>6.4545454545454541</v>
      </c>
      <c r="AJ476" s="73">
        <f t="shared" si="79"/>
        <v>5.3636363636363633</v>
      </c>
    </row>
    <row r="477" spans="1:36">
      <c r="A477">
        <v>476</v>
      </c>
      <c r="B477" s="233" t="s">
        <v>1707</v>
      </c>
      <c r="C477" t="s">
        <v>1331</v>
      </c>
      <c r="D477">
        <v>17</v>
      </c>
      <c r="E477">
        <v>123</v>
      </c>
      <c r="F477">
        <v>80</v>
      </c>
      <c r="G477">
        <v>76</v>
      </c>
      <c r="H477">
        <v>199</v>
      </c>
      <c r="I477">
        <v>22</v>
      </c>
      <c r="J477">
        <v>15</v>
      </c>
      <c r="L477">
        <v>43</v>
      </c>
      <c r="M477">
        <v>6</v>
      </c>
      <c r="N477">
        <v>47</v>
      </c>
      <c r="O477">
        <v>5</v>
      </c>
      <c r="P477">
        <v>33</v>
      </c>
      <c r="Q477">
        <v>15</v>
      </c>
      <c r="R477">
        <v>13</v>
      </c>
      <c r="T477">
        <v>78</v>
      </c>
      <c r="U477">
        <v>125</v>
      </c>
      <c r="V477">
        <v>9</v>
      </c>
      <c r="W477">
        <v>24</v>
      </c>
      <c r="X477">
        <v>26</v>
      </c>
      <c r="Y477">
        <v>4</v>
      </c>
      <c r="Z477">
        <v>12</v>
      </c>
      <c r="AA477">
        <f t="shared" si="70"/>
        <v>26</v>
      </c>
      <c r="AB477" s="73">
        <f t="shared" si="71"/>
        <v>10.176470588235293</v>
      </c>
      <c r="AC477" s="73">
        <f t="shared" si="72"/>
        <v>17.294117647058822</v>
      </c>
      <c r="AD477" s="73">
        <f t="shared" si="73"/>
        <v>11.117647058823529</v>
      </c>
      <c r="AE477" s="73">
        <f t="shared" si="74"/>
        <v>24.382352941176471</v>
      </c>
      <c r="AF477" s="73">
        <f t="shared" si="75"/>
        <v>24.382352941176471</v>
      </c>
      <c r="AG477" s="73">
        <f t="shared" si="76"/>
        <v>8.6470588235294112</v>
      </c>
      <c r="AH477" s="73">
        <f t="shared" si="77"/>
        <v>2.2941176470588234</v>
      </c>
      <c r="AI477" s="73">
        <f t="shared" si="78"/>
        <v>5.2058823529411766</v>
      </c>
      <c r="AJ477" s="73">
        <f t="shared" si="79"/>
        <v>14.058823529411764</v>
      </c>
    </row>
    <row r="478" spans="1:36">
      <c r="A478">
        <v>477</v>
      </c>
      <c r="B478" s="233" t="s">
        <v>1708</v>
      </c>
      <c r="C478" t="s">
        <v>1326</v>
      </c>
      <c r="D478">
        <v>15</v>
      </c>
      <c r="E478">
        <v>113</v>
      </c>
      <c r="F478">
        <v>27</v>
      </c>
      <c r="G478">
        <v>83</v>
      </c>
      <c r="H478">
        <v>196</v>
      </c>
      <c r="I478">
        <v>4</v>
      </c>
      <c r="J478">
        <v>5</v>
      </c>
      <c r="K478">
        <v>6</v>
      </c>
      <c r="L478">
        <v>74</v>
      </c>
      <c r="M478">
        <v>22</v>
      </c>
      <c r="N478">
        <v>45</v>
      </c>
      <c r="O478">
        <v>26</v>
      </c>
      <c r="P478">
        <v>38</v>
      </c>
      <c r="Q478">
        <v>17</v>
      </c>
      <c r="R478">
        <v>22</v>
      </c>
      <c r="T478">
        <v>89</v>
      </c>
      <c r="U478">
        <v>112</v>
      </c>
      <c r="W478">
        <v>2</v>
      </c>
      <c r="X478">
        <v>24</v>
      </c>
      <c r="Z478">
        <v>8</v>
      </c>
      <c r="AA478">
        <f t="shared" si="70"/>
        <v>44</v>
      </c>
      <c r="AB478" s="73">
        <f t="shared" si="71"/>
        <v>10.133333333333333</v>
      </c>
      <c r="AC478" s="73">
        <f t="shared" si="72"/>
        <v>4.2666666666666666</v>
      </c>
      <c r="AD478" s="73">
        <f t="shared" si="73"/>
        <v>21.733333333333334</v>
      </c>
      <c r="AE478" s="73">
        <f t="shared" si="74"/>
        <v>20.7</v>
      </c>
      <c r="AF478" s="73">
        <f t="shared" si="75"/>
        <v>20.5</v>
      </c>
      <c r="AG478" s="73">
        <f t="shared" si="76"/>
        <v>1.9333333333333333</v>
      </c>
      <c r="AH478" s="73">
        <f t="shared" si="77"/>
        <v>4.4666666666666668</v>
      </c>
      <c r="AI478" s="73">
        <f t="shared" si="78"/>
        <v>8.8000000000000007</v>
      </c>
      <c r="AJ478" s="73">
        <f t="shared" si="79"/>
        <v>8.4</v>
      </c>
    </row>
    <row r="479" spans="1:36">
      <c r="A479">
        <v>478</v>
      </c>
      <c r="B479" s="233" t="s">
        <v>1709</v>
      </c>
      <c r="C479" t="s">
        <v>1328</v>
      </c>
      <c r="D479">
        <v>16</v>
      </c>
      <c r="E479">
        <v>108</v>
      </c>
      <c r="F479">
        <v>45</v>
      </c>
      <c r="G479">
        <v>82</v>
      </c>
      <c r="H479">
        <v>190</v>
      </c>
      <c r="I479">
        <v>20</v>
      </c>
      <c r="J479">
        <v>13</v>
      </c>
      <c r="L479">
        <v>61</v>
      </c>
      <c r="M479">
        <v>1</v>
      </c>
      <c r="N479">
        <v>34</v>
      </c>
      <c r="O479">
        <v>2</v>
      </c>
      <c r="P479">
        <v>35</v>
      </c>
      <c r="Q479">
        <v>14</v>
      </c>
      <c r="R479">
        <v>14</v>
      </c>
      <c r="T479">
        <v>91</v>
      </c>
      <c r="U479">
        <v>101</v>
      </c>
      <c r="V479">
        <v>8</v>
      </c>
      <c r="W479">
        <v>11</v>
      </c>
      <c r="X479">
        <v>14</v>
      </c>
      <c r="Y479">
        <v>4</v>
      </c>
      <c r="Z479">
        <v>8</v>
      </c>
      <c r="AA479">
        <f t="shared" si="70"/>
        <v>28</v>
      </c>
      <c r="AB479" s="73">
        <f t="shared" si="71"/>
        <v>10.125</v>
      </c>
      <c r="AC479" s="73">
        <f t="shared" si="72"/>
        <v>9.5</v>
      </c>
      <c r="AD479" s="73">
        <f t="shared" si="73"/>
        <v>17.3125</v>
      </c>
      <c r="AE479" s="73">
        <f t="shared" si="74"/>
        <v>23.5</v>
      </c>
      <c r="AF479" s="73">
        <f t="shared" si="75"/>
        <v>23.5</v>
      </c>
      <c r="AG479" s="73">
        <f t="shared" si="76"/>
        <v>8.3125</v>
      </c>
      <c r="AH479" s="73">
        <f t="shared" si="77"/>
        <v>0.5625</v>
      </c>
      <c r="AI479" s="73">
        <f t="shared" si="78"/>
        <v>4.5625</v>
      </c>
      <c r="AJ479" s="73">
        <f t="shared" si="79"/>
        <v>9.9375</v>
      </c>
    </row>
    <row r="480" spans="1:36">
      <c r="A480">
        <v>479</v>
      </c>
      <c r="B480" s="233" t="s">
        <v>1710</v>
      </c>
      <c r="C480" t="s">
        <v>1338</v>
      </c>
      <c r="D480">
        <v>8</v>
      </c>
      <c r="E480">
        <v>49</v>
      </c>
      <c r="F480">
        <v>25</v>
      </c>
      <c r="G480">
        <v>40</v>
      </c>
      <c r="H480">
        <v>89</v>
      </c>
      <c r="I480">
        <v>5</v>
      </c>
      <c r="J480">
        <v>6</v>
      </c>
      <c r="L480">
        <v>17</v>
      </c>
      <c r="M480">
        <v>3</v>
      </c>
      <c r="N480">
        <v>16</v>
      </c>
      <c r="O480">
        <v>5</v>
      </c>
      <c r="P480">
        <v>12</v>
      </c>
      <c r="Q480">
        <v>10</v>
      </c>
      <c r="R480">
        <v>4</v>
      </c>
      <c r="T480">
        <v>34</v>
      </c>
      <c r="U480">
        <v>57</v>
      </c>
      <c r="V480">
        <v>3</v>
      </c>
      <c r="W480">
        <v>3</v>
      </c>
      <c r="X480">
        <v>7</v>
      </c>
      <c r="Y480">
        <v>3</v>
      </c>
      <c r="Z480">
        <v>8</v>
      </c>
      <c r="AA480">
        <f t="shared" si="70"/>
        <v>8</v>
      </c>
      <c r="AB480" s="73">
        <f t="shared" si="71"/>
        <v>10.125</v>
      </c>
      <c r="AC480" s="73">
        <f t="shared" si="72"/>
        <v>11.5</v>
      </c>
      <c r="AD480" s="73">
        <f t="shared" si="73"/>
        <v>9.625</v>
      </c>
      <c r="AE480" s="73">
        <f t="shared" si="74"/>
        <v>18.375</v>
      </c>
      <c r="AF480" s="73">
        <f t="shared" si="75"/>
        <v>18.375</v>
      </c>
      <c r="AG480" s="73">
        <f t="shared" si="76"/>
        <v>4.5</v>
      </c>
      <c r="AH480" s="73">
        <f t="shared" si="77"/>
        <v>2.125</v>
      </c>
      <c r="AI480" s="73">
        <f t="shared" si="78"/>
        <v>6.4375</v>
      </c>
      <c r="AJ480" s="73">
        <f t="shared" si="79"/>
        <v>9.375</v>
      </c>
    </row>
    <row r="481" spans="1:36">
      <c r="A481">
        <v>480</v>
      </c>
      <c r="B481" s="233" t="s">
        <v>1711</v>
      </c>
      <c r="C481" t="s">
        <v>1326</v>
      </c>
      <c r="D481">
        <v>17</v>
      </c>
      <c r="E481">
        <v>121</v>
      </c>
      <c r="F481">
        <v>82</v>
      </c>
      <c r="G481">
        <v>89</v>
      </c>
      <c r="H481">
        <v>210</v>
      </c>
      <c r="I481">
        <v>18</v>
      </c>
      <c r="J481">
        <v>6</v>
      </c>
      <c r="K481">
        <v>21</v>
      </c>
      <c r="L481">
        <v>41</v>
      </c>
      <c r="M481">
        <v>3</v>
      </c>
      <c r="N481">
        <v>27</v>
      </c>
      <c r="O481">
        <v>1</v>
      </c>
      <c r="P481">
        <v>42</v>
      </c>
      <c r="Q481">
        <v>8</v>
      </c>
      <c r="R481">
        <v>19</v>
      </c>
      <c r="T481">
        <v>99</v>
      </c>
      <c r="U481">
        <v>111</v>
      </c>
      <c r="V481">
        <v>31</v>
      </c>
      <c r="W481">
        <v>19</v>
      </c>
      <c r="X481">
        <v>22</v>
      </c>
      <c r="Z481">
        <v>2</v>
      </c>
      <c r="AA481">
        <f t="shared" si="70"/>
        <v>38</v>
      </c>
      <c r="AB481" s="73">
        <f t="shared" si="71"/>
        <v>10.117647058823529</v>
      </c>
      <c r="AC481" s="73">
        <f t="shared" si="72"/>
        <v>17.058823529411764</v>
      </c>
      <c r="AD481" s="73">
        <f t="shared" si="73"/>
        <v>9.8235294117647065</v>
      </c>
      <c r="AE481" s="73">
        <f t="shared" si="74"/>
        <v>23.588235294117649</v>
      </c>
      <c r="AF481" s="73">
        <f t="shared" si="75"/>
        <v>22.970588235294116</v>
      </c>
      <c r="AG481" s="73">
        <f t="shared" si="76"/>
        <v>6.7058823529411766</v>
      </c>
      <c r="AH481" s="73">
        <f t="shared" si="77"/>
        <v>-0.11764705882352941</v>
      </c>
      <c r="AI481" s="73">
        <f t="shared" si="78"/>
        <v>4.117647058823529</v>
      </c>
      <c r="AJ481" s="73">
        <f t="shared" si="79"/>
        <v>9.4705882352941178</v>
      </c>
    </row>
    <row r="482" spans="1:36">
      <c r="A482">
        <v>481</v>
      </c>
      <c r="B482" s="233" t="s">
        <v>1223</v>
      </c>
      <c r="C482" t="s">
        <v>1331</v>
      </c>
      <c r="D482">
        <v>21</v>
      </c>
      <c r="E482">
        <v>188</v>
      </c>
      <c r="F482">
        <v>118</v>
      </c>
      <c r="G482">
        <v>76</v>
      </c>
      <c r="H482">
        <v>264</v>
      </c>
      <c r="I482">
        <v>52</v>
      </c>
      <c r="J482">
        <v>30</v>
      </c>
      <c r="L482">
        <v>59</v>
      </c>
      <c r="M482">
        <v>1</v>
      </c>
      <c r="N482">
        <v>36</v>
      </c>
      <c r="O482">
        <v>1</v>
      </c>
      <c r="P482">
        <v>50</v>
      </c>
      <c r="Q482">
        <v>15</v>
      </c>
      <c r="R482">
        <v>26</v>
      </c>
      <c r="T482">
        <v>143</v>
      </c>
      <c r="U482">
        <v>115</v>
      </c>
      <c r="V482">
        <v>53</v>
      </c>
      <c r="W482">
        <v>74</v>
      </c>
      <c r="X482">
        <v>32</v>
      </c>
      <c r="Z482">
        <v>17</v>
      </c>
      <c r="AA482">
        <f t="shared" si="70"/>
        <v>52</v>
      </c>
      <c r="AB482" s="73">
        <f t="shared" si="71"/>
        <v>10.095238095238095</v>
      </c>
      <c r="AC482" s="73">
        <f t="shared" si="72"/>
        <v>20</v>
      </c>
      <c r="AD482" s="73">
        <f t="shared" si="73"/>
        <v>11.571428571428571</v>
      </c>
      <c r="AE482" s="73">
        <f t="shared" si="74"/>
        <v>30.214285714285715</v>
      </c>
      <c r="AF482" s="73">
        <f t="shared" si="75"/>
        <v>30.214285714285715</v>
      </c>
      <c r="AG482" s="73">
        <f t="shared" si="76"/>
        <v>16.285714285714285</v>
      </c>
      <c r="AH482" s="73">
        <f t="shared" si="77"/>
        <v>-0.61904761904761907</v>
      </c>
      <c r="AI482" s="73">
        <f t="shared" si="78"/>
        <v>3.9523809523809526</v>
      </c>
      <c r="AJ482" s="73">
        <f t="shared" si="79"/>
        <v>13.238095238095237</v>
      </c>
    </row>
    <row r="483" spans="1:36">
      <c r="A483">
        <v>482</v>
      </c>
      <c r="B483" s="233" t="s">
        <v>1712</v>
      </c>
      <c r="C483" t="s">
        <v>1089</v>
      </c>
      <c r="D483">
        <v>15</v>
      </c>
      <c r="E483">
        <v>81</v>
      </c>
      <c r="F483">
        <v>35</v>
      </c>
      <c r="G483">
        <v>106</v>
      </c>
      <c r="H483">
        <v>187</v>
      </c>
      <c r="I483">
        <v>8</v>
      </c>
      <c r="J483">
        <v>3</v>
      </c>
      <c r="K483">
        <v>517</v>
      </c>
      <c r="L483">
        <v>42</v>
      </c>
      <c r="M483">
        <v>6</v>
      </c>
      <c r="N483">
        <v>42</v>
      </c>
      <c r="O483">
        <v>57</v>
      </c>
      <c r="P483">
        <v>33</v>
      </c>
      <c r="Q483">
        <v>26</v>
      </c>
      <c r="R483">
        <v>18</v>
      </c>
      <c r="T483">
        <v>148</v>
      </c>
      <c r="U483">
        <v>47</v>
      </c>
      <c r="V483">
        <v>24</v>
      </c>
      <c r="W483">
        <v>7</v>
      </c>
      <c r="X483">
        <v>42</v>
      </c>
      <c r="Y483">
        <v>2</v>
      </c>
      <c r="Z483">
        <v>7</v>
      </c>
      <c r="AA483">
        <f t="shared" si="70"/>
        <v>36</v>
      </c>
      <c r="AB483" s="73">
        <f t="shared" si="71"/>
        <v>10.066666666666666</v>
      </c>
      <c r="AC483" s="73">
        <f t="shared" si="72"/>
        <v>6.9333333333333336</v>
      </c>
      <c r="AD483" s="73">
        <f t="shared" si="73"/>
        <v>11.6</v>
      </c>
      <c r="AE483" s="73">
        <f t="shared" si="74"/>
        <v>34.43333333333333</v>
      </c>
      <c r="AF483" s="73">
        <f t="shared" si="75"/>
        <v>17.2</v>
      </c>
      <c r="AG483" s="73">
        <f t="shared" si="76"/>
        <v>3.4</v>
      </c>
      <c r="AH483" s="73">
        <f t="shared" si="77"/>
        <v>1.6</v>
      </c>
      <c r="AI483" s="73">
        <f t="shared" si="78"/>
        <v>15.233333333333333</v>
      </c>
      <c r="AJ483" s="73">
        <f t="shared" si="79"/>
        <v>9.4</v>
      </c>
    </row>
    <row r="484" spans="1:36">
      <c r="A484">
        <v>483</v>
      </c>
      <c r="B484" s="233" t="s">
        <v>1713</v>
      </c>
      <c r="C484" t="s">
        <v>1337</v>
      </c>
      <c r="D484">
        <v>19</v>
      </c>
      <c r="E484">
        <v>138</v>
      </c>
      <c r="F484">
        <v>91</v>
      </c>
      <c r="G484">
        <v>89</v>
      </c>
      <c r="H484">
        <v>227</v>
      </c>
      <c r="J484">
        <v>1</v>
      </c>
      <c r="L484">
        <v>29</v>
      </c>
      <c r="M484">
        <v>57</v>
      </c>
      <c r="N484">
        <v>15</v>
      </c>
      <c r="O484">
        <v>3</v>
      </c>
      <c r="P484">
        <v>43</v>
      </c>
      <c r="Q484">
        <v>18</v>
      </c>
      <c r="R484">
        <v>18</v>
      </c>
      <c r="T484">
        <v>115</v>
      </c>
      <c r="U484">
        <v>126</v>
      </c>
      <c r="V484">
        <v>16</v>
      </c>
      <c r="X484">
        <v>162</v>
      </c>
      <c r="Y484">
        <v>1</v>
      </c>
      <c r="Z484">
        <v>2</v>
      </c>
      <c r="AA484">
        <f t="shared" si="70"/>
        <v>36</v>
      </c>
      <c r="AB484" s="73">
        <f t="shared" si="71"/>
        <v>10.052631578947368</v>
      </c>
      <c r="AC484" s="73">
        <f t="shared" si="72"/>
        <v>17.263157894736842</v>
      </c>
      <c r="AD484" s="73">
        <f t="shared" si="73"/>
        <v>5.7368421052631575</v>
      </c>
      <c r="AE484" s="73">
        <f t="shared" si="74"/>
        <v>17.5</v>
      </c>
      <c r="AF484" s="73">
        <f t="shared" si="75"/>
        <v>17.5</v>
      </c>
      <c r="AG484" s="73">
        <f t="shared" si="76"/>
        <v>5.2631578947368418E-2</v>
      </c>
      <c r="AH484" s="73">
        <f t="shared" si="77"/>
        <v>7.8947368421052628</v>
      </c>
      <c r="AI484" s="73">
        <f t="shared" si="78"/>
        <v>4.5526315789473681</v>
      </c>
      <c r="AJ484" s="73">
        <f t="shared" si="79"/>
        <v>5.2631578947368425</v>
      </c>
    </row>
    <row r="485" spans="1:36">
      <c r="A485">
        <v>484</v>
      </c>
      <c r="B485" s="233" t="s">
        <v>1714</v>
      </c>
      <c r="C485" t="s">
        <v>1089</v>
      </c>
      <c r="D485">
        <v>2</v>
      </c>
      <c r="E485">
        <v>14</v>
      </c>
      <c r="F485">
        <v>6</v>
      </c>
      <c r="G485">
        <v>8</v>
      </c>
      <c r="H485">
        <v>22</v>
      </c>
      <c r="I485">
        <v>2</v>
      </c>
      <c r="J485">
        <v>1</v>
      </c>
      <c r="L485">
        <v>6</v>
      </c>
      <c r="M485">
        <v>1</v>
      </c>
      <c r="N485">
        <v>4</v>
      </c>
      <c r="O485">
        <v>1</v>
      </c>
      <c r="P485">
        <v>5</v>
      </c>
      <c r="Q485">
        <v>1</v>
      </c>
      <c r="R485">
        <v>1</v>
      </c>
      <c r="T485">
        <v>10</v>
      </c>
      <c r="U485">
        <v>12</v>
      </c>
      <c r="W485">
        <v>2</v>
      </c>
      <c r="X485">
        <v>1</v>
      </c>
      <c r="Z485">
        <v>1</v>
      </c>
      <c r="AA485">
        <f t="shared" si="70"/>
        <v>2</v>
      </c>
      <c r="AB485" s="73">
        <f t="shared" si="71"/>
        <v>10</v>
      </c>
      <c r="AC485" s="73">
        <f t="shared" si="72"/>
        <v>11</v>
      </c>
      <c r="AD485" s="73">
        <f t="shared" si="73"/>
        <v>14</v>
      </c>
      <c r="AE485" s="73">
        <f t="shared" si="74"/>
        <v>21.25</v>
      </c>
      <c r="AF485" s="73">
        <f t="shared" si="75"/>
        <v>21.25</v>
      </c>
      <c r="AG485" s="73">
        <f t="shared" si="76"/>
        <v>6.5</v>
      </c>
      <c r="AH485" s="73">
        <f t="shared" si="77"/>
        <v>2.5</v>
      </c>
      <c r="AI485" s="73">
        <f t="shared" si="78"/>
        <v>6</v>
      </c>
      <c r="AJ485" s="73">
        <f t="shared" si="79"/>
        <v>10</v>
      </c>
    </row>
    <row r="486" spans="1:36">
      <c r="A486">
        <v>485</v>
      </c>
      <c r="B486" s="233" t="s">
        <v>1715</v>
      </c>
      <c r="C486" t="s">
        <v>1078</v>
      </c>
      <c r="D486">
        <v>17</v>
      </c>
      <c r="E486">
        <v>93</v>
      </c>
      <c r="F486">
        <v>31</v>
      </c>
      <c r="G486">
        <v>95</v>
      </c>
      <c r="H486">
        <v>188</v>
      </c>
      <c r="I486">
        <v>15</v>
      </c>
      <c r="J486">
        <v>5</v>
      </c>
      <c r="L486">
        <v>63</v>
      </c>
      <c r="M486">
        <v>8</v>
      </c>
      <c r="N486">
        <v>51</v>
      </c>
      <c r="O486">
        <v>7</v>
      </c>
      <c r="P486">
        <v>28</v>
      </c>
      <c r="Q486">
        <v>19</v>
      </c>
      <c r="R486">
        <v>9</v>
      </c>
      <c r="T486">
        <v>81</v>
      </c>
      <c r="U486">
        <v>116</v>
      </c>
      <c r="V486">
        <v>1</v>
      </c>
      <c r="W486">
        <v>4</v>
      </c>
      <c r="X486">
        <v>13</v>
      </c>
      <c r="Y486">
        <v>6</v>
      </c>
      <c r="Z486">
        <v>9</v>
      </c>
      <c r="AA486">
        <f t="shared" si="70"/>
        <v>18</v>
      </c>
      <c r="AB486" s="73">
        <f t="shared" si="71"/>
        <v>10</v>
      </c>
      <c r="AC486" s="73">
        <f t="shared" si="72"/>
        <v>6.2352941176470589</v>
      </c>
      <c r="AD486" s="73">
        <f t="shared" si="73"/>
        <v>17.470588235294116</v>
      </c>
      <c r="AE486" s="73">
        <f t="shared" si="74"/>
        <v>20.176470588235293</v>
      </c>
      <c r="AF486" s="73">
        <f t="shared" si="75"/>
        <v>20.176470588235293</v>
      </c>
      <c r="AG486" s="73">
        <f t="shared" si="76"/>
        <v>5.5882352941176467</v>
      </c>
      <c r="AH486" s="73">
        <f t="shared" si="77"/>
        <v>3.3529411764705883</v>
      </c>
      <c r="AI486" s="73">
        <f t="shared" si="78"/>
        <v>5.7058823529411766</v>
      </c>
      <c r="AJ486" s="73">
        <f t="shared" si="79"/>
        <v>11.529411764705882</v>
      </c>
    </row>
    <row r="487" spans="1:36">
      <c r="A487">
        <v>486</v>
      </c>
      <c r="B487" s="233" t="s">
        <v>1716</v>
      </c>
      <c r="C487" t="s">
        <v>1331</v>
      </c>
      <c r="D487">
        <v>21</v>
      </c>
      <c r="E487">
        <v>107</v>
      </c>
      <c r="F487">
        <v>44</v>
      </c>
      <c r="G487">
        <v>147</v>
      </c>
      <c r="H487">
        <v>254</v>
      </c>
      <c r="I487">
        <v>12</v>
      </c>
      <c r="J487">
        <v>14</v>
      </c>
      <c r="K487">
        <v>376</v>
      </c>
      <c r="L487">
        <v>54</v>
      </c>
      <c r="M487">
        <v>8</v>
      </c>
      <c r="N487">
        <v>37</v>
      </c>
      <c r="O487">
        <v>65</v>
      </c>
      <c r="P487">
        <v>42</v>
      </c>
      <c r="Q487">
        <v>23</v>
      </c>
      <c r="R487">
        <v>22</v>
      </c>
      <c r="T487">
        <v>169</v>
      </c>
      <c r="U487">
        <v>93</v>
      </c>
      <c r="V487">
        <v>17</v>
      </c>
      <c r="W487">
        <v>13</v>
      </c>
      <c r="X487">
        <v>68</v>
      </c>
      <c r="Y487">
        <v>1</v>
      </c>
      <c r="Z487">
        <v>6</v>
      </c>
      <c r="AA487">
        <f t="shared" si="70"/>
        <v>44</v>
      </c>
      <c r="AB487" s="73">
        <f t="shared" si="71"/>
        <v>10</v>
      </c>
      <c r="AC487" s="73">
        <f t="shared" si="72"/>
        <v>6.2857142857142856</v>
      </c>
      <c r="AD487" s="73">
        <f t="shared" si="73"/>
        <v>10.761904761904763</v>
      </c>
      <c r="AE487" s="73">
        <f t="shared" si="74"/>
        <v>25.571428571428573</v>
      </c>
      <c r="AF487" s="73">
        <f t="shared" si="75"/>
        <v>16.61904761904762</v>
      </c>
      <c r="AG487" s="73">
        <f t="shared" si="76"/>
        <v>4.0952380952380949</v>
      </c>
      <c r="AH487" s="73">
        <f t="shared" si="77"/>
        <v>0.80952380952380953</v>
      </c>
      <c r="AI487" s="73">
        <f t="shared" si="78"/>
        <v>13.238095238095237</v>
      </c>
      <c r="AJ487" s="73">
        <f t="shared" si="79"/>
        <v>6.4285714285714288</v>
      </c>
    </row>
    <row r="488" spans="1:36">
      <c r="A488">
        <v>487</v>
      </c>
      <c r="B488" s="233" t="s">
        <v>1717</v>
      </c>
      <c r="C488" t="s">
        <v>1078</v>
      </c>
      <c r="D488">
        <v>10</v>
      </c>
      <c r="E488">
        <v>73</v>
      </c>
      <c r="F488">
        <v>45</v>
      </c>
      <c r="G488">
        <v>39</v>
      </c>
      <c r="H488">
        <v>112</v>
      </c>
      <c r="L488">
        <v>21</v>
      </c>
      <c r="M488">
        <v>29</v>
      </c>
      <c r="N488">
        <v>14</v>
      </c>
      <c r="P488">
        <v>11</v>
      </c>
      <c r="Q488">
        <v>9</v>
      </c>
      <c r="R488">
        <v>6</v>
      </c>
      <c r="T488">
        <v>38</v>
      </c>
      <c r="U488">
        <v>71</v>
      </c>
      <c r="V488">
        <v>7</v>
      </c>
      <c r="X488">
        <v>109</v>
      </c>
      <c r="Y488">
        <v>2</v>
      </c>
      <c r="Z488">
        <v>1</v>
      </c>
      <c r="AA488">
        <f t="shared" si="70"/>
        <v>12</v>
      </c>
      <c r="AB488" s="73">
        <f t="shared" si="71"/>
        <v>10</v>
      </c>
      <c r="AC488" s="73">
        <f t="shared" si="72"/>
        <v>16.8</v>
      </c>
      <c r="AD488" s="73">
        <f t="shared" si="73"/>
        <v>9.3000000000000007</v>
      </c>
      <c r="AE488" s="73">
        <f t="shared" si="74"/>
        <v>18.649999999999999</v>
      </c>
      <c r="AF488" s="73">
        <f t="shared" si="75"/>
        <v>18.649999999999999</v>
      </c>
      <c r="AG488" s="73">
        <f t="shared" si="76"/>
        <v>0</v>
      </c>
      <c r="AH488" s="73">
        <f t="shared" si="77"/>
        <v>8.9</v>
      </c>
      <c r="AI488" s="73">
        <f t="shared" si="78"/>
        <v>4.4000000000000004</v>
      </c>
      <c r="AJ488" s="73">
        <f t="shared" si="79"/>
        <v>7.5</v>
      </c>
    </row>
    <row r="489" spans="1:36">
      <c r="A489">
        <v>488</v>
      </c>
      <c r="B489" s="233" t="s">
        <v>1718</v>
      </c>
      <c r="C489" t="s">
        <v>1328</v>
      </c>
      <c r="D489">
        <v>1</v>
      </c>
      <c r="E489">
        <v>7</v>
      </c>
      <c r="F489">
        <v>3</v>
      </c>
      <c r="G489">
        <v>3</v>
      </c>
      <c r="H489">
        <v>10</v>
      </c>
      <c r="L489">
        <v>1</v>
      </c>
      <c r="M489">
        <v>2</v>
      </c>
      <c r="Q489">
        <v>1</v>
      </c>
      <c r="T489">
        <v>4</v>
      </c>
      <c r="U489">
        <v>7</v>
      </c>
      <c r="X489">
        <v>6</v>
      </c>
      <c r="AA489">
        <f t="shared" si="70"/>
        <v>0</v>
      </c>
      <c r="AB489" s="73">
        <f t="shared" si="71"/>
        <v>10</v>
      </c>
      <c r="AC489" s="73">
        <f t="shared" si="72"/>
        <v>12</v>
      </c>
      <c r="AD489" s="73">
        <f t="shared" si="73"/>
        <v>5</v>
      </c>
      <c r="AE489" s="73">
        <f t="shared" si="74"/>
        <v>13.5</v>
      </c>
      <c r="AF489" s="73">
        <f t="shared" si="75"/>
        <v>13.5</v>
      </c>
      <c r="AG489" s="73">
        <f t="shared" si="76"/>
        <v>0</v>
      </c>
      <c r="AH489" s="73">
        <f t="shared" si="77"/>
        <v>6</v>
      </c>
      <c r="AI489" s="73">
        <f t="shared" si="78"/>
        <v>5</v>
      </c>
      <c r="AJ489" s="73">
        <f t="shared" si="79"/>
        <v>3</v>
      </c>
    </row>
    <row r="490" spans="1:36">
      <c r="A490">
        <v>489</v>
      </c>
      <c r="B490" s="233" t="s">
        <v>1719</v>
      </c>
      <c r="C490" t="s">
        <v>1338</v>
      </c>
      <c r="D490">
        <v>1</v>
      </c>
      <c r="E490">
        <v>2</v>
      </c>
      <c r="F490">
        <v>2</v>
      </c>
      <c r="G490">
        <v>8</v>
      </c>
      <c r="H490">
        <v>10</v>
      </c>
      <c r="L490">
        <v>1</v>
      </c>
      <c r="N490">
        <v>1</v>
      </c>
      <c r="Q490">
        <v>1</v>
      </c>
      <c r="T490">
        <v>6</v>
      </c>
      <c r="U490">
        <v>4</v>
      </c>
      <c r="AA490">
        <f t="shared" si="70"/>
        <v>0</v>
      </c>
      <c r="AB490" s="73">
        <f t="shared" si="71"/>
        <v>10</v>
      </c>
      <c r="AC490" s="73">
        <f t="shared" si="72"/>
        <v>8</v>
      </c>
      <c r="AD490" s="73">
        <f t="shared" si="73"/>
        <v>5</v>
      </c>
      <c r="AE490" s="73">
        <f t="shared" si="74"/>
        <v>11.5</v>
      </c>
      <c r="AF490" s="73">
        <f t="shared" si="75"/>
        <v>11.5</v>
      </c>
      <c r="AG490" s="73">
        <f t="shared" si="76"/>
        <v>0</v>
      </c>
      <c r="AH490" s="73">
        <f t="shared" si="77"/>
        <v>1</v>
      </c>
      <c r="AI490" s="73">
        <f t="shared" si="78"/>
        <v>5</v>
      </c>
      <c r="AJ490" s="73">
        <f t="shared" si="79"/>
        <v>5</v>
      </c>
    </row>
    <row r="491" spans="1:36">
      <c r="A491">
        <v>490</v>
      </c>
      <c r="B491" s="233" t="s">
        <v>1720</v>
      </c>
      <c r="C491" t="s">
        <v>1330</v>
      </c>
      <c r="D491">
        <v>8</v>
      </c>
      <c r="E491">
        <v>31</v>
      </c>
      <c r="F491">
        <v>13</v>
      </c>
      <c r="G491">
        <v>57</v>
      </c>
      <c r="H491">
        <v>88</v>
      </c>
      <c r="L491">
        <v>24</v>
      </c>
      <c r="M491">
        <v>13</v>
      </c>
      <c r="N491">
        <v>2</v>
      </c>
      <c r="O491">
        <v>2</v>
      </c>
      <c r="P491">
        <v>7</v>
      </c>
      <c r="Q491">
        <v>4</v>
      </c>
      <c r="R491">
        <v>4</v>
      </c>
      <c r="T491">
        <v>37</v>
      </c>
      <c r="U491">
        <v>54</v>
      </c>
      <c r="V491">
        <v>1</v>
      </c>
      <c r="X491">
        <v>30</v>
      </c>
      <c r="Y491">
        <v>2</v>
      </c>
      <c r="Z491">
        <v>1</v>
      </c>
      <c r="AA491">
        <f t="shared" si="70"/>
        <v>8</v>
      </c>
      <c r="AB491" s="73">
        <f t="shared" si="71"/>
        <v>10</v>
      </c>
      <c r="AC491" s="73">
        <f t="shared" si="72"/>
        <v>5.5</v>
      </c>
      <c r="AD491" s="73">
        <f t="shared" si="73"/>
        <v>14</v>
      </c>
      <c r="AE491" s="73">
        <f t="shared" si="74"/>
        <v>15.25</v>
      </c>
      <c r="AF491" s="73">
        <f t="shared" si="75"/>
        <v>15.25</v>
      </c>
      <c r="AG491" s="73">
        <f t="shared" si="76"/>
        <v>0</v>
      </c>
      <c r="AH491" s="73">
        <f t="shared" si="77"/>
        <v>4.125</v>
      </c>
      <c r="AI491" s="73">
        <f t="shared" si="78"/>
        <v>5.25</v>
      </c>
      <c r="AJ491" s="73">
        <f t="shared" si="79"/>
        <v>1.375</v>
      </c>
    </row>
    <row r="492" spans="1:36">
      <c r="A492">
        <v>491</v>
      </c>
      <c r="B492" s="233" t="s">
        <v>1721</v>
      </c>
      <c r="C492" t="s">
        <v>1337</v>
      </c>
      <c r="D492">
        <v>22</v>
      </c>
      <c r="E492">
        <v>148</v>
      </c>
      <c r="F492">
        <v>96</v>
      </c>
      <c r="G492">
        <v>105</v>
      </c>
      <c r="H492">
        <v>253</v>
      </c>
      <c r="I492">
        <v>26</v>
      </c>
      <c r="J492">
        <v>16</v>
      </c>
      <c r="K492">
        <v>144</v>
      </c>
      <c r="L492">
        <v>63</v>
      </c>
      <c r="M492">
        <v>18</v>
      </c>
      <c r="N492">
        <v>25</v>
      </c>
      <c r="O492">
        <v>15</v>
      </c>
      <c r="P492">
        <v>35</v>
      </c>
      <c r="Q492">
        <v>22</v>
      </c>
      <c r="R492">
        <v>17</v>
      </c>
      <c r="T492">
        <v>142</v>
      </c>
      <c r="U492">
        <v>119</v>
      </c>
      <c r="V492">
        <v>54</v>
      </c>
      <c r="W492">
        <v>31</v>
      </c>
      <c r="X492">
        <v>56</v>
      </c>
      <c r="Y492">
        <v>1</v>
      </c>
      <c r="Z492">
        <v>11</v>
      </c>
      <c r="AA492">
        <f t="shared" si="70"/>
        <v>34</v>
      </c>
      <c r="AB492" s="73">
        <f t="shared" si="71"/>
        <v>9.954545454545455</v>
      </c>
      <c r="AC492" s="73">
        <f t="shared" si="72"/>
        <v>15.909090909090908</v>
      </c>
      <c r="AD492" s="73">
        <f t="shared" si="73"/>
        <v>12.772727272727273</v>
      </c>
      <c r="AE492" s="73">
        <f t="shared" si="74"/>
        <v>27.272727272727273</v>
      </c>
      <c r="AF492" s="73">
        <f t="shared" si="75"/>
        <v>24</v>
      </c>
      <c r="AG492" s="73">
        <f t="shared" si="76"/>
        <v>7.8181818181818183</v>
      </c>
      <c r="AH492" s="73">
        <f t="shared" si="77"/>
        <v>2.0454545454545454</v>
      </c>
      <c r="AI492" s="73">
        <f t="shared" si="78"/>
        <v>6.25</v>
      </c>
      <c r="AJ492" s="73">
        <f t="shared" si="79"/>
        <v>8.5909090909090917</v>
      </c>
    </row>
    <row r="493" spans="1:36">
      <c r="A493">
        <v>492</v>
      </c>
      <c r="B493" s="233" t="s">
        <v>1722</v>
      </c>
      <c r="C493" t="s">
        <v>1089</v>
      </c>
      <c r="D493">
        <v>20</v>
      </c>
      <c r="E493">
        <v>129</v>
      </c>
      <c r="F493">
        <v>68</v>
      </c>
      <c r="G493">
        <v>120</v>
      </c>
      <c r="H493">
        <v>249</v>
      </c>
      <c r="I493">
        <v>14</v>
      </c>
      <c r="J493">
        <v>8</v>
      </c>
      <c r="K493">
        <v>380</v>
      </c>
      <c r="L493">
        <v>84</v>
      </c>
      <c r="M493">
        <v>10</v>
      </c>
      <c r="N493">
        <v>45</v>
      </c>
      <c r="O493">
        <v>55</v>
      </c>
      <c r="P493">
        <v>49</v>
      </c>
      <c r="Q493">
        <v>39</v>
      </c>
      <c r="R493">
        <v>25</v>
      </c>
      <c r="T493">
        <v>147</v>
      </c>
      <c r="U493">
        <v>110</v>
      </c>
      <c r="V493">
        <v>18</v>
      </c>
      <c r="W493">
        <v>18</v>
      </c>
      <c r="X493">
        <v>46</v>
      </c>
      <c r="Y493">
        <v>2</v>
      </c>
      <c r="Z493">
        <v>2</v>
      </c>
      <c r="AA493">
        <f t="shared" si="70"/>
        <v>50</v>
      </c>
      <c r="AB493" s="73">
        <f t="shared" si="71"/>
        <v>9.9499999999999993</v>
      </c>
      <c r="AC493" s="73">
        <f t="shared" si="72"/>
        <v>11.1</v>
      </c>
      <c r="AD493" s="73">
        <f t="shared" si="73"/>
        <v>18.5</v>
      </c>
      <c r="AE493" s="73">
        <f t="shared" si="74"/>
        <v>32.825000000000003</v>
      </c>
      <c r="AF493" s="73">
        <f t="shared" si="75"/>
        <v>23.324999999999999</v>
      </c>
      <c r="AG493" s="73">
        <f t="shared" si="76"/>
        <v>4.5999999999999996</v>
      </c>
      <c r="AH493" s="73">
        <f t="shared" si="77"/>
        <v>1.25</v>
      </c>
      <c r="AI493" s="73">
        <f t="shared" si="78"/>
        <v>11.975</v>
      </c>
      <c r="AJ493" s="73">
        <f t="shared" si="79"/>
        <v>9.0500000000000007</v>
      </c>
    </row>
    <row r="494" spans="1:36">
      <c r="A494">
        <v>493</v>
      </c>
      <c r="B494" s="233" t="s">
        <v>1723</v>
      </c>
      <c r="C494" t="s">
        <v>1329</v>
      </c>
      <c r="D494">
        <v>18</v>
      </c>
      <c r="E494">
        <v>111</v>
      </c>
      <c r="F494">
        <v>62</v>
      </c>
      <c r="G494">
        <v>104</v>
      </c>
      <c r="H494">
        <v>215</v>
      </c>
      <c r="I494">
        <v>1</v>
      </c>
      <c r="J494">
        <v>2</v>
      </c>
      <c r="K494">
        <v>8</v>
      </c>
      <c r="L494">
        <v>50</v>
      </c>
      <c r="M494">
        <v>45</v>
      </c>
      <c r="N494">
        <v>17</v>
      </c>
      <c r="O494">
        <v>5</v>
      </c>
      <c r="P494">
        <v>38</v>
      </c>
      <c r="Q494">
        <v>12</v>
      </c>
      <c r="R494">
        <v>18</v>
      </c>
      <c r="T494">
        <v>78</v>
      </c>
      <c r="U494">
        <v>138</v>
      </c>
      <c r="V494">
        <v>11</v>
      </c>
      <c r="W494">
        <v>3</v>
      </c>
      <c r="X494">
        <v>95</v>
      </c>
      <c r="Z494">
        <v>1</v>
      </c>
      <c r="AA494">
        <f t="shared" si="70"/>
        <v>36</v>
      </c>
      <c r="AB494" s="73">
        <f t="shared" si="71"/>
        <v>9.9444444444444446</v>
      </c>
      <c r="AC494" s="73">
        <f t="shared" si="72"/>
        <v>11.777777777777779</v>
      </c>
      <c r="AD494" s="73">
        <f t="shared" si="73"/>
        <v>11.888888888888889</v>
      </c>
      <c r="AE494" s="73">
        <f t="shared" si="74"/>
        <v>18.25</v>
      </c>
      <c r="AF494" s="73">
        <f t="shared" si="75"/>
        <v>18.027777777777779</v>
      </c>
      <c r="AG494" s="73">
        <f t="shared" si="76"/>
        <v>0.44444444444444442</v>
      </c>
      <c r="AH494" s="73">
        <f t="shared" si="77"/>
        <v>6.4444444444444446</v>
      </c>
      <c r="AI494" s="73">
        <f t="shared" si="78"/>
        <v>4.8055555555555554</v>
      </c>
      <c r="AJ494" s="73">
        <f t="shared" si="79"/>
        <v>4.3888888888888893</v>
      </c>
    </row>
    <row r="495" spans="1:36">
      <c r="A495">
        <v>494</v>
      </c>
      <c r="B495" s="233" t="s">
        <v>1724</v>
      </c>
      <c r="C495" t="s">
        <v>1336</v>
      </c>
      <c r="D495">
        <v>10</v>
      </c>
      <c r="E495">
        <v>53</v>
      </c>
      <c r="F495">
        <v>23</v>
      </c>
      <c r="G495">
        <v>52</v>
      </c>
      <c r="H495">
        <v>105</v>
      </c>
      <c r="I495">
        <v>10</v>
      </c>
      <c r="J495">
        <v>8</v>
      </c>
      <c r="L495">
        <v>22</v>
      </c>
      <c r="M495">
        <v>2</v>
      </c>
      <c r="N495">
        <v>14</v>
      </c>
      <c r="O495">
        <v>8</v>
      </c>
      <c r="P495">
        <v>15</v>
      </c>
      <c r="Q495">
        <v>11</v>
      </c>
      <c r="R495">
        <v>3</v>
      </c>
      <c r="T495">
        <v>44</v>
      </c>
      <c r="U495">
        <v>60</v>
      </c>
      <c r="V495">
        <v>1</v>
      </c>
      <c r="W495">
        <v>14</v>
      </c>
      <c r="X495">
        <v>13</v>
      </c>
      <c r="Y495">
        <v>1</v>
      </c>
      <c r="Z495">
        <v>4</v>
      </c>
      <c r="AA495">
        <f t="shared" si="70"/>
        <v>6</v>
      </c>
      <c r="AB495" s="73">
        <f t="shared" si="71"/>
        <v>9.9</v>
      </c>
      <c r="AC495" s="73">
        <f t="shared" si="72"/>
        <v>8.6</v>
      </c>
      <c r="AD495" s="73">
        <f t="shared" si="73"/>
        <v>10.4</v>
      </c>
      <c r="AE495" s="73">
        <f t="shared" si="74"/>
        <v>18.149999999999999</v>
      </c>
      <c r="AF495" s="73">
        <f t="shared" si="75"/>
        <v>18.149999999999999</v>
      </c>
      <c r="AG495" s="73">
        <f t="shared" si="76"/>
        <v>6.8</v>
      </c>
      <c r="AH495" s="73">
        <f t="shared" si="77"/>
        <v>1.4</v>
      </c>
      <c r="AI495" s="73">
        <f t="shared" si="78"/>
        <v>7.05</v>
      </c>
      <c r="AJ495" s="73">
        <f t="shared" si="79"/>
        <v>7.9</v>
      </c>
    </row>
    <row r="496" spans="1:36">
      <c r="A496">
        <v>495</v>
      </c>
      <c r="B496" s="233" t="s">
        <v>1725</v>
      </c>
      <c r="C496" t="s">
        <v>1331</v>
      </c>
      <c r="D496">
        <v>20</v>
      </c>
      <c r="E496">
        <v>142</v>
      </c>
      <c r="F496">
        <v>86</v>
      </c>
      <c r="G496">
        <v>84</v>
      </c>
      <c r="H496">
        <v>226</v>
      </c>
      <c r="I496">
        <v>1</v>
      </c>
      <c r="K496">
        <v>1</v>
      </c>
      <c r="L496">
        <v>35</v>
      </c>
      <c r="M496">
        <v>36</v>
      </c>
      <c r="N496">
        <v>18</v>
      </c>
      <c r="O496">
        <v>1</v>
      </c>
      <c r="P496">
        <v>25</v>
      </c>
      <c r="Q496">
        <v>11</v>
      </c>
      <c r="R496">
        <v>14</v>
      </c>
      <c r="T496">
        <v>69</v>
      </c>
      <c r="U496">
        <v>159</v>
      </c>
      <c r="V496">
        <v>11</v>
      </c>
      <c r="W496">
        <v>2</v>
      </c>
      <c r="X496">
        <v>69</v>
      </c>
      <c r="Y496">
        <v>1</v>
      </c>
      <c r="Z496">
        <v>2</v>
      </c>
      <c r="AA496">
        <f t="shared" si="70"/>
        <v>28</v>
      </c>
      <c r="AB496" s="73">
        <f t="shared" si="71"/>
        <v>9.9</v>
      </c>
      <c r="AC496" s="73">
        <f t="shared" si="72"/>
        <v>15.8</v>
      </c>
      <c r="AD496" s="73">
        <f t="shared" si="73"/>
        <v>7.35</v>
      </c>
      <c r="AE496" s="73">
        <f t="shared" si="74"/>
        <v>17.399999999999999</v>
      </c>
      <c r="AF496" s="73">
        <f t="shared" si="75"/>
        <v>17.375</v>
      </c>
      <c r="AG496" s="73">
        <f t="shared" si="76"/>
        <v>0.3</v>
      </c>
      <c r="AH496" s="73">
        <f t="shared" si="77"/>
        <v>4.9000000000000004</v>
      </c>
      <c r="AI496" s="73">
        <f t="shared" si="78"/>
        <v>4.4000000000000004</v>
      </c>
      <c r="AJ496" s="73">
        <f t="shared" si="79"/>
        <v>5.7</v>
      </c>
    </row>
    <row r="497" spans="1:36">
      <c r="A497">
        <v>496</v>
      </c>
      <c r="B497" s="233" t="s">
        <v>1726</v>
      </c>
      <c r="C497" t="s">
        <v>1081</v>
      </c>
      <c r="D497">
        <v>15</v>
      </c>
      <c r="E497">
        <v>59</v>
      </c>
      <c r="F497">
        <v>33</v>
      </c>
      <c r="G497">
        <v>133</v>
      </c>
      <c r="H497">
        <v>192</v>
      </c>
      <c r="I497">
        <v>2</v>
      </c>
      <c r="J497">
        <v>2</v>
      </c>
      <c r="K497">
        <v>337</v>
      </c>
      <c r="L497">
        <v>80</v>
      </c>
      <c r="M497">
        <v>13</v>
      </c>
      <c r="N497">
        <v>14</v>
      </c>
      <c r="O497">
        <v>56</v>
      </c>
      <c r="P497">
        <v>41</v>
      </c>
      <c r="Q497">
        <v>12</v>
      </c>
      <c r="R497">
        <v>22</v>
      </c>
      <c r="T497">
        <v>145</v>
      </c>
      <c r="U497">
        <v>56</v>
      </c>
      <c r="V497">
        <v>13</v>
      </c>
      <c r="W497">
        <v>5</v>
      </c>
      <c r="X497">
        <v>58</v>
      </c>
      <c r="Z497">
        <v>1</v>
      </c>
      <c r="AA497">
        <f t="shared" si="70"/>
        <v>44</v>
      </c>
      <c r="AB497" s="73">
        <f t="shared" si="71"/>
        <v>9.8666666666666671</v>
      </c>
      <c r="AC497" s="73">
        <f t="shared" si="72"/>
        <v>5.8666666666666663</v>
      </c>
      <c r="AD497" s="73">
        <f t="shared" si="73"/>
        <v>23.733333333333334</v>
      </c>
      <c r="AE497" s="73">
        <f t="shared" si="74"/>
        <v>32.9</v>
      </c>
      <c r="AF497" s="73">
        <f t="shared" si="75"/>
        <v>21.666666666666668</v>
      </c>
      <c r="AG497" s="73">
        <f t="shared" si="76"/>
        <v>0.93333333333333335</v>
      </c>
      <c r="AH497" s="73">
        <f t="shared" si="77"/>
        <v>0.6</v>
      </c>
      <c r="AI497" s="73">
        <f t="shared" si="78"/>
        <v>14.666666666666666</v>
      </c>
      <c r="AJ497" s="73">
        <f t="shared" si="79"/>
        <v>2.3333333333333335</v>
      </c>
    </row>
    <row r="498" spans="1:36">
      <c r="A498">
        <v>497</v>
      </c>
      <c r="B498" s="233" t="s">
        <v>1727</v>
      </c>
      <c r="C498" t="s">
        <v>1342</v>
      </c>
      <c r="D498">
        <v>6</v>
      </c>
      <c r="E498">
        <v>36</v>
      </c>
      <c r="F498">
        <v>19</v>
      </c>
      <c r="G498">
        <v>31</v>
      </c>
      <c r="H498">
        <v>67</v>
      </c>
      <c r="L498">
        <v>19</v>
      </c>
      <c r="M498">
        <v>11</v>
      </c>
      <c r="N498">
        <v>3</v>
      </c>
      <c r="O498">
        <v>1</v>
      </c>
      <c r="P498">
        <v>6</v>
      </c>
      <c r="Q498">
        <v>3</v>
      </c>
      <c r="R498">
        <v>4</v>
      </c>
      <c r="T498">
        <v>21</v>
      </c>
      <c r="U498">
        <v>41</v>
      </c>
      <c r="V498">
        <v>2</v>
      </c>
      <c r="X498">
        <v>24</v>
      </c>
      <c r="AA498">
        <f t="shared" si="70"/>
        <v>8</v>
      </c>
      <c r="AB498" s="73">
        <f t="shared" si="71"/>
        <v>9.8333333333333339</v>
      </c>
      <c r="AC498" s="73">
        <f t="shared" si="72"/>
        <v>11.333333333333334</v>
      </c>
      <c r="AD498" s="73">
        <f t="shared" si="73"/>
        <v>14.5</v>
      </c>
      <c r="AE498" s="73">
        <f t="shared" si="74"/>
        <v>18.5</v>
      </c>
      <c r="AF498" s="73">
        <f t="shared" si="75"/>
        <v>18.5</v>
      </c>
      <c r="AG498" s="73">
        <f t="shared" si="76"/>
        <v>0</v>
      </c>
      <c r="AH498" s="73">
        <f t="shared" si="77"/>
        <v>4.666666666666667</v>
      </c>
      <c r="AI498" s="73">
        <f t="shared" si="78"/>
        <v>4.75</v>
      </c>
      <c r="AJ498" s="73">
        <f t="shared" si="79"/>
        <v>3.3333333333333335</v>
      </c>
    </row>
    <row r="499" spans="1:36">
      <c r="A499">
        <v>498</v>
      </c>
      <c r="B499" s="233" t="s">
        <v>1728</v>
      </c>
      <c r="C499" t="s">
        <v>1115</v>
      </c>
      <c r="D499">
        <v>21</v>
      </c>
      <c r="E499">
        <v>170</v>
      </c>
      <c r="F499">
        <v>112</v>
      </c>
      <c r="G499">
        <v>64</v>
      </c>
      <c r="H499">
        <v>234</v>
      </c>
      <c r="I499">
        <v>41</v>
      </c>
      <c r="J499">
        <v>18</v>
      </c>
      <c r="K499">
        <v>52</v>
      </c>
      <c r="L499">
        <v>27</v>
      </c>
      <c r="M499">
        <v>3</v>
      </c>
      <c r="N499">
        <v>50</v>
      </c>
      <c r="O499">
        <v>8</v>
      </c>
      <c r="P499">
        <v>33</v>
      </c>
      <c r="Q499">
        <v>28</v>
      </c>
      <c r="R499">
        <v>14</v>
      </c>
      <c r="T499">
        <v>123</v>
      </c>
      <c r="U499">
        <v>115</v>
      </c>
      <c r="V499">
        <v>47</v>
      </c>
      <c r="W499">
        <v>46</v>
      </c>
      <c r="X499">
        <v>49</v>
      </c>
      <c r="Y499">
        <v>1</v>
      </c>
      <c r="Z499">
        <v>7</v>
      </c>
      <c r="AA499">
        <f t="shared" si="70"/>
        <v>28</v>
      </c>
      <c r="AB499" s="73">
        <f t="shared" si="71"/>
        <v>9.8095238095238102</v>
      </c>
      <c r="AC499" s="73">
        <f t="shared" si="72"/>
        <v>20</v>
      </c>
      <c r="AD499" s="73">
        <f t="shared" si="73"/>
        <v>5.0952380952380949</v>
      </c>
      <c r="AE499" s="73">
        <f t="shared" si="74"/>
        <v>25.642857142857142</v>
      </c>
      <c r="AF499" s="73">
        <f t="shared" si="75"/>
        <v>24.404761904761905</v>
      </c>
      <c r="AG499" s="73">
        <f t="shared" si="76"/>
        <v>12.571428571428571</v>
      </c>
      <c r="AH499" s="73">
        <f t="shared" si="77"/>
        <v>1.4761904761904763</v>
      </c>
      <c r="AI499" s="73">
        <f t="shared" si="78"/>
        <v>5.3809523809523814</v>
      </c>
      <c r="AJ499" s="73">
        <f t="shared" si="79"/>
        <v>15.047619047619047</v>
      </c>
    </row>
    <row r="500" spans="1:36">
      <c r="A500">
        <v>499</v>
      </c>
      <c r="B500" s="233" t="s">
        <v>1729</v>
      </c>
      <c r="C500" t="s">
        <v>1078</v>
      </c>
      <c r="D500">
        <v>20</v>
      </c>
      <c r="E500">
        <v>137</v>
      </c>
      <c r="F500">
        <v>58</v>
      </c>
      <c r="G500">
        <v>105</v>
      </c>
      <c r="H500">
        <v>242</v>
      </c>
      <c r="I500">
        <v>15</v>
      </c>
      <c r="J500">
        <v>10</v>
      </c>
      <c r="L500">
        <v>77</v>
      </c>
      <c r="M500">
        <v>11</v>
      </c>
      <c r="N500">
        <v>59</v>
      </c>
      <c r="O500">
        <v>13</v>
      </c>
      <c r="P500">
        <v>47</v>
      </c>
      <c r="Q500">
        <v>15</v>
      </c>
      <c r="R500">
        <v>23</v>
      </c>
      <c r="T500">
        <v>105</v>
      </c>
      <c r="U500">
        <v>148</v>
      </c>
      <c r="V500">
        <v>6</v>
      </c>
      <c r="W500">
        <v>10</v>
      </c>
      <c r="X500">
        <v>24</v>
      </c>
      <c r="Y500">
        <v>27</v>
      </c>
      <c r="Z500">
        <v>19</v>
      </c>
      <c r="AA500">
        <f t="shared" si="70"/>
        <v>46</v>
      </c>
      <c r="AB500" s="73">
        <f t="shared" si="71"/>
        <v>9.8000000000000007</v>
      </c>
      <c r="AC500" s="73">
        <f t="shared" si="72"/>
        <v>9.3000000000000007</v>
      </c>
      <c r="AD500" s="73">
        <f t="shared" si="73"/>
        <v>16.95</v>
      </c>
      <c r="AE500" s="73">
        <f t="shared" si="74"/>
        <v>21.675000000000001</v>
      </c>
      <c r="AF500" s="73">
        <f t="shared" si="75"/>
        <v>21.675000000000001</v>
      </c>
      <c r="AG500" s="73">
        <f t="shared" si="76"/>
        <v>5</v>
      </c>
      <c r="AH500" s="73">
        <f t="shared" si="77"/>
        <v>2.2999999999999998</v>
      </c>
      <c r="AI500" s="73">
        <f t="shared" si="78"/>
        <v>5.7</v>
      </c>
      <c r="AJ500" s="73">
        <f t="shared" si="79"/>
        <v>10.95</v>
      </c>
    </row>
    <row r="501" spans="1:36">
      <c r="A501">
        <v>500</v>
      </c>
      <c r="B501" s="233" t="s">
        <v>1730</v>
      </c>
      <c r="C501" t="s">
        <v>1328</v>
      </c>
      <c r="D501">
        <v>14</v>
      </c>
      <c r="E501">
        <v>106</v>
      </c>
      <c r="F501">
        <v>43</v>
      </c>
      <c r="G501">
        <v>87</v>
      </c>
      <c r="H501">
        <v>193</v>
      </c>
      <c r="I501">
        <v>15</v>
      </c>
      <c r="J501">
        <v>7</v>
      </c>
      <c r="K501">
        <v>383</v>
      </c>
      <c r="L501">
        <v>39</v>
      </c>
      <c r="M501">
        <v>13</v>
      </c>
      <c r="N501">
        <v>30</v>
      </c>
      <c r="O501">
        <v>37</v>
      </c>
      <c r="P501">
        <v>44</v>
      </c>
      <c r="Q501">
        <v>11</v>
      </c>
      <c r="R501">
        <v>28</v>
      </c>
      <c r="T501">
        <v>112</v>
      </c>
      <c r="U501">
        <v>78</v>
      </c>
      <c r="V501">
        <v>25</v>
      </c>
      <c r="W501">
        <v>21</v>
      </c>
      <c r="X501">
        <v>42</v>
      </c>
      <c r="Z501">
        <v>9</v>
      </c>
      <c r="AA501">
        <f t="shared" si="70"/>
        <v>56</v>
      </c>
      <c r="AB501" s="73">
        <f t="shared" si="71"/>
        <v>9.7857142857142865</v>
      </c>
      <c r="AC501" s="73">
        <f t="shared" si="72"/>
        <v>8.2857142857142865</v>
      </c>
      <c r="AD501" s="73">
        <f t="shared" si="73"/>
        <v>9.9285714285714288</v>
      </c>
      <c r="AE501" s="73">
        <f t="shared" si="74"/>
        <v>33.142857142857146</v>
      </c>
      <c r="AF501" s="73">
        <f t="shared" si="75"/>
        <v>19.464285714285715</v>
      </c>
      <c r="AG501" s="73">
        <f t="shared" si="76"/>
        <v>6.9285714285714288</v>
      </c>
      <c r="AH501" s="73">
        <f t="shared" si="77"/>
        <v>0.9285714285714286</v>
      </c>
      <c r="AI501" s="73">
        <f t="shared" si="78"/>
        <v>10.821428571428571</v>
      </c>
      <c r="AJ501" s="73">
        <f t="shared" si="79"/>
        <v>7.6428571428571432</v>
      </c>
    </row>
    <row r="502" spans="1:36">
      <c r="A502">
        <v>501</v>
      </c>
      <c r="B502" s="233" t="s">
        <v>1731</v>
      </c>
      <c r="C502" t="s">
        <v>1333</v>
      </c>
      <c r="D502">
        <v>9</v>
      </c>
      <c r="E502">
        <v>63</v>
      </c>
      <c r="F502">
        <v>26</v>
      </c>
      <c r="G502">
        <v>35</v>
      </c>
      <c r="H502">
        <v>98</v>
      </c>
      <c r="I502">
        <v>2</v>
      </c>
      <c r="L502">
        <v>18</v>
      </c>
      <c r="M502">
        <v>17</v>
      </c>
      <c r="N502">
        <v>10</v>
      </c>
      <c r="O502">
        <v>1</v>
      </c>
      <c r="P502">
        <v>15</v>
      </c>
      <c r="Q502">
        <v>5</v>
      </c>
      <c r="R502">
        <v>5</v>
      </c>
      <c r="T502">
        <v>27</v>
      </c>
      <c r="U502">
        <v>69</v>
      </c>
      <c r="V502">
        <v>2</v>
      </c>
      <c r="W502">
        <v>3</v>
      </c>
      <c r="X502">
        <v>24</v>
      </c>
      <c r="Y502">
        <v>2</v>
      </c>
      <c r="Z502">
        <v>1</v>
      </c>
      <c r="AA502">
        <f t="shared" si="70"/>
        <v>10</v>
      </c>
      <c r="AB502" s="73">
        <f t="shared" si="71"/>
        <v>9.7777777777777786</v>
      </c>
      <c r="AC502" s="73">
        <f t="shared" si="72"/>
        <v>10.444444444444445</v>
      </c>
      <c r="AD502" s="73">
        <f t="shared" si="73"/>
        <v>8.8888888888888893</v>
      </c>
      <c r="AE502" s="73">
        <f t="shared" si="74"/>
        <v>15.777777777777779</v>
      </c>
      <c r="AF502" s="73">
        <f t="shared" si="75"/>
        <v>15.777777777777779</v>
      </c>
      <c r="AG502" s="73">
        <f t="shared" si="76"/>
        <v>1.3333333333333333</v>
      </c>
      <c r="AH502" s="73">
        <f t="shared" si="77"/>
        <v>5.666666666666667</v>
      </c>
      <c r="AI502" s="73">
        <f t="shared" si="78"/>
        <v>4.666666666666667</v>
      </c>
      <c r="AJ502" s="73">
        <f t="shared" si="79"/>
        <v>5.5555555555555554</v>
      </c>
    </row>
    <row r="503" spans="1:36">
      <c r="A503">
        <v>502</v>
      </c>
      <c r="B503" s="233" t="s">
        <v>1732</v>
      </c>
      <c r="C503" t="s">
        <v>1081</v>
      </c>
      <c r="D503">
        <v>4</v>
      </c>
      <c r="E503">
        <v>24</v>
      </c>
      <c r="F503">
        <v>8</v>
      </c>
      <c r="G503">
        <v>23</v>
      </c>
      <c r="H503">
        <v>47</v>
      </c>
      <c r="I503">
        <v>2</v>
      </c>
      <c r="J503">
        <v>2</v>
      </c>
      <c r="L503">
        <v>22</v>
      </c>
      <c r="M503">
        <v>2</v>
      </c>
      <c r="N503">
        <v>8</v>
      </c>
      <c r="P503">
        <v>6</v>
      </c>
      <c r="Q503">
        <v>3</v>
      </c>
      <c r="R503">
        <v>4</v>
      </c>
      <c r="T503">
        <v>19</v>
      </c>
      <c r="U503">
        <v>28</v>
      </c>
      <c r="V503">
        <v>1</v>
      </c>
      <c r="W503">
        <v>2</v>
      </c>
      <c r="X503">
        <v>3</v>
      </c>
      <c r="Z503">
        <v>1</v>
      </c>
      <c r="AA503">
        <f t="shared" si="70"/>
        <v>8</v>
      </c>
      <c r="AB503" s="73">
        <f t="shared" si="71"/>
        <v>9.75</v>
      </c>
      <c r="AC503" s="73">
        <f t="shared" si="72"/>
        <v>6</v>
      </c>
      <c r="AD503" s="73">
        <f t="shared" si="73"/>
        <v>25.5</v>
      </c>
      <c r="AE503" s="73">
        <f t="shared" si="74"/>
        <v>23.375</v>
      </c>
      <c r="AF503" s="73">
        <f t="shared" si="75"/>
        <v>23.375</v>
      </c>
      <c r="AG503" s="73">
        <f t="shared" si="76"/>
        <v>3.5</v>
      </c>
      <c r="AH503" s="73">
        <f t="shared" si="77"/>
        <v>1.5</v>
      </c>
      <c r="AI503" s="73">
        <f t="shared" si="78"/>
        <v>3.875</v>
      </c>
      <c r="AJ503" s="73">
        <f t="shared" si="79"/>
        <v>7</v>
      </c>
    </row>
    <row r="504" spans="1:36">
      <c r="A504">
        <v>503</v>
      </c>
      <c r="B504" s="233" t="s">
        <v>1733</v>
      </c>
      <c r="C504" t="s">
        <v>1336</v>
      </c>
      <c r="D504">
        <v>4</v>
      </c>
      <c r="E504">
        <v>33</v>
      </c>
      <c r="F504">
        <v>18</v>
      </c>
      <c r="G504">
        <v>10</v>
      </c>
      <c r="H504">
        <v>43</v>
      </c>
      <c r="J504">
        <v>1</v>
      </c>
      <c r="K504">
        <v>2</v>
      </c>
      <c r="L504">
        <v>3</v>
      </c>
      <c r="M504">
        <v>10</v>
      </c>
      <c r="N504">
        <v>4</v>
      </c>
      <c r="P504">
        <v>7</v>
      </c>
      <c r="Q504">
        <v>5</v>
      </c>
      <c r="R504">
        <v>2</v>
      </c>
      <c r="T504">
        <v>14</v>
      </c>
      <c r="U504">
        <v>28</v>
      </c>
      <c r="V504">
        <v>5</v>
      </c>
      <c r="X504">
        <v>12</v>
      </c>
      <c r="AA504">
        <f t="shared" si="70"/>
        <v>4</v>
      </c>
      <c r="AB504" s="73">
        <f t="shared" si="71"/>
        <v>9.75</v>
      </c>
      <c r="AC504" s="73">
        <f t="shared" si="72"/>
        <v>17</v>
      </c>
      <c r="AD504" s="73">
        <f t="shared" si="73"/>
        <v>2.75</v>
      </c>
      <c r="AE504" s="73">
        <f t="shared" si="74"/>
        <v>15.625</v>
      </c>
      <c r="AF504" s="73">
        <f t="shared" si="75"/>
        <v>15.375</v>
      </c>
      <c r="AG504" s="73">
        <f t="shared" si="76"/>
        <v>0.25</v>
      </c>
      <c r="AH504" s="73">
        <f t="shared" si="77"/>
        <v>7.5</v>
      </c>
      <c r="AI504" s="73">
        <f t="shared" si="78"/>
        <v>4.375</v>
      </c>
      <c r="AJ504" s="73">
        <f t="shared" si="79"/>
        <v>6.5</v>
      </c>
    </row>
    <row r="505" spans="1:36">
      <c r="A505">
        <v>504</v>
      </c>
      <c r="B505" s="233" t="s">
        <v>1734</v>
      </c>
      <c r="C505" t="s">
        <v>1337</v>
      </c>
      <c r="D505">
        <v>12</v>
      </c>
      <c r="E505">
        <v>80</v>
      </c>
      <c r="F505">
        <v>46</v>
      </c>
      <c r="G505">
        <v>43</v>
      </c>
      <c r="H505">
        <v>123</v>
      </c>
      <c r="L505">
        <v>16</v>
      </c>
      <c r="M505">
        <v>17</v>
      </c>
      <c r="N505">
        <v>13</v>
      </c>
      <c r="O505">
        <v>3</v>
      </c>
      <c r="P505">
        <v>12</v>
      </c>
      <c r="Q505">
        <v>6</v>
      </c>
      <c r="R505">
        <v>3</v>
      </c>
      <c r="T505">
        <v>53</v>
      </c>
      <c r="U505">
        <v>75</v>
      </c>
      <c r="V505">
        <v>9</v>
      </c>
      <c r="X505">
        <v>45</v>
      </c>
      <c r="Y505">
        <v>3</v>
      </c>
      <c r="Z505">
        <v>1</v>
      </c>
      <c r="AA505">
        <f t="shared" si="70"/>
        <v>6</v>
      </c>
      <c r="AB505" s="73">
        <f t="shared" si="71"/>
        <v>9.75</v>
      </c>
      <c r="AC505" s="73">
        <f t="shared" si="72"/>
        <v>14.833333333333334</v>
      </c>
      <c r="AD505" s="73">
        <f t="shared" si="73"/>
        <v>6.166666666666667</v>
      </c>
      <c r="AE505" s="73">
        <f t="shared" si="74"/>
        <v>15.625</v>
      </c>
      <c r="AF505" s="73">
        <f t="shared" si="75"/>
        <v>15.625</v>
      </c>
      <c r="AG505" s="73">
        <f t="shared" si="76"/>
        <v>0</v>
      </c>
      <c r="AH505" s="73">
        <f t="shared" si="77"/>
        <v>4.833333333333333</v>
      </c>
      <c r="AI505" s="73">
        <f t="shared" si="78"/>
        <v>5.375</v>
      </c>
      <c r="AJ505" s="73">
        <f t="shared" si="79"/>
        <v>6.583333333333333</v>
      </c>
    </row>
    <row r="506" spans="1:36">
      <c r="A506">
        <v>505</v>
      </c>
      <c r="B506" s="233" t="s">
        <v>1735</v>
      </c>
      <c r="C506" t="s">
        <v>1335</v>
      </c>
      <c r="D506">
        <v>4</v>
      </c>
      <c r="E506">
        <v>25</v>
      </c>
      <c r="F506">
        <v>17</v>
      </c>
      <c r="G506">
        <v>30</v>
      </c>
      <c r="H506">
        <v>55</v>
      </c>
      <c r="K506">
        <v>4</v>
      </c>
      <c r="L506">
        <v>19</v>
      </c>
      <c r="M506">
        <v>5</v>
      </c>
      <c r="N506">
        <v>11</v>
      </c>
      <c r="O506">
        <v>8</v>
      </c>
      <c r="P506">
        <v>15</v>
      </c>
      <c r="Q506">
        <v>2</v>
      </c>
      <c r="R506">
        <v>8</v>
      </c>
      <c r="T506">
        <v>26</v>
      </c>
      <c r="U506">
        <v>29</v>
      </c>
      <c r="V506">
        <v>2</v>
      </c>
      <c r="X506">
        <v>2</v>
      </c>
      <c r="AA506">
        <f t="shared" si="70"/>
        <v>16</v>
      </c>
      <c r="AB506" s="73">
        <f t="shared" si="71"/>
        <v>9.75</v>
      </c>
      <c r="AC506" s="73">
        <f t="shared" si="72"/>
        <v>13</v>
      </c>
      <c r="AD506" s="73">
        <f t="shared" si="73"/>
        <v>19.75</v>
      </c>
      <c r="AE506" s="73">
        <f t="shared" si="74"/>
        <v>23.75</v>
      </c>
      <c r="AF506" s="73">
        <f t="shared" si="75"/>
        <v>23.25</v>
      </c>
      <c r="AG506" s="73">
        <f t="shared" si="76"/>
        <v>0</v>
      </c>
      <c r="AH506" s="73">
        <f t="shared" si="77"/>
        <v>2.5</v>
      </c>
      <c r="AI506" s="73">
        <f t="shared" si="78"/>
        <v>8.875</v>
      </c>
      <c r="AJ506" s="73">
        <f t="shared" si="79"/>
        <v>8.5</v>
      </c>
    </row>
    <row r="507" spans="1:36">
      <c r="A507">
        <v>506</v>
      </c>
      <c r="B507" s="233" t="s">
        <v>1736</v>
      </c>
      <c r="C507" t="s">
        <v>1078</v>
      </c>
      <c r="D507">
        <v>14</v>
      </c>
      <c r="E507">
        <v>96</v>
      </c>
      <c r="F507">
        <v>46</v>
      </c>
      <c r="G507">
        <v>66</v>
      </c>
      <c r="H507">
        <v>162</v>
      </c>
      <c r="L507">
        <v>29</v>
      </c>
      <c r="M507">
        <v>29</v>
      </c>
      <c r="N507">
        <v>10</v>
      </c>
      <c r="O507">
        <v>2</v>
      </c>
      <c r="P507">
        <v>33</v>
      </c>
      <c r="Q507">
        <v>10</v>
      </c>
      <c r="R507">
        <v>13</v>
      </c>
      <c r="T507">
        <v>66</v>
      </c>
      <c r="U507">
        <v>90</v>
      </c>
      <c r="V507">
        <v>7</v>
      </c>
      <c r="X507">
        <v>59</v>
      </c>
      <c r="Y507">
        <v>2</v>
      </c>
      <c r="Z507">
        <v>1</v>
      </c>
      <c r="AA507">
        <f t="shared" si="70"/>
        <v>26</v>
      </c>
      <c r="AB507" s="73">
        <f t="shared" si="71"/>
        <v>9.7142857142857135</v>
      </c>
      <c r="AC507" s="73">
        <f t="shared" si="72"/>
        <v>11.285714285714286</v>
      </c>
      <c r="AD507" s="73">
        <f t="shared" si="73"/>
        <v>8.5</v>
      </c>
      <c r="AE507" s="73">
        <f t="shared" si="74"/>
        <v>15.678571428571429</v>
      </c>
      <c r="AF507" s="73">
        <f t="shared" si="75"/>
        <v>15.678571428571429</v>
      </c>
      <c r="AG507" s="73">
        <f t="shared" si="76"/>
        <v>0</v>
      </c>
      <c r="AH507" s="73">
        <f t="shared" si="77"/>
        <v>5.0714285714285712</v>
      </c>
      <c r="AI507" s="73">
        <f t="shared" si="78"/>
        <v>4.3571428571428568</v>
      </c>
      <c r="AJ507" s="73">
        <f t="shared" si="79"/>
        <v>3.5714285714285716</v>
      </c>
    </row>
    <row r="508" spans="1:36">
      <c r="A508">
        <v>507</v>
      </c>
      <c r="B508" s="233" t="s">
        <v>1737</v>
      </c>
      <c r="C508" t="s">
        <v>1330</v>
      </c>
      <c r="D508">
        <v>16</v>
      </c>
      <c r="E508">
        <v>84</v>
      </c>
      <c r="F508">
        <v>65</v>
      </c>
      <c r="G508">
        <v>91</v>
      </c>
      <c r="H508">
        <v>175</v>
      </c>
      <c r="L508">
        <v>28</v>
      </c>
      <c r="M508">
        <v>30</v>
      </c>
      <c r="N508">
        <v>9</v>
      </c>
      <c r="P508">
        <v>21</v>
      </c>
      <c r="Q508">
        <v>5</v>
      </c>
      <c r="R508">
        <v>10</v>
      </c>
      <c r="T508">
        <v>54</v>
      </c>
      <c r="U508">
        <v>121</v>
      </c>
      <c r="V508">
        <v>3</v>
      </c>
      <c r="X508">
        <v>138</v>
      </c>
      <c r="Y508">
        <v>1</v>
      </c>
      <c r="AA508">
        <f t="shared" si="70"/>
        <v>20</v>
      </c>
      <c r="AB508" s="73">
        <f t="shared" si="71"/>
        <v>9.6875</v>
      </c>
      <c r="AC508" s="73">
        <f t="shared" si="72"/>
        <v>15</v>
      </c>
      <c r="AD508" s="73">
        <f t="shared" si="73"/>
        <v>7.5</v>
      </c>
      <c r="AE508" s="73">
        <f t="shared" si="74"/>
        <v>16.71875</v>
      </c>
      <c r="AF508" s="73">
        <f t="shared" si="75"/>
        <v>16.71875</v>
      </c>
      <c r="AG508" s="73">
        <f t="shared" si="76"/>
        <v>0</v>
      </c>
      <c r="AH508" s="73">
        <f t="shared" si="77"/>
        <v>4.9375</v>
      </c>
      <c r="AI508" s="73">
        <f t="shared" si="78"/>
        <v>4.21875</v>
      </c>
      <c r="AJ508" s="73">
        <f t="shared" si="79"/>
        <v>4.5</v>
      </c>
    </row>
    <row r="509" spans="1:36">
      <c r="A509">
        <v>508</v>
      </c>
      <c r="B509" s="233" t="s">
        <v>1738</v>
      </c>
      <c r="C509" t="s">
        <v>1337</v>
      </c>
      <c r="D509">
        <v>6</v>
      </c>
      <c r="E509">
        <v>37</v>
      </c>
      <c r="F509">
        <v>13</v>
      </c>
      <c r="G509">
        <v>31</v>
      </c>
      <c r="H509">
        <v>68</v>
      </c>
      <c r="I509">
        <v>7</v>
      </c>
      <c r="J509">
        <v>6</v>
      </c>
      <c r="L509">
        <v>23</v>
      </c>
      <c r="M509">
        <v>4</v>
      </c>
      <c r="N509">
        <v>12</v>
      </c>
      <c r="O509">
        <v>3</v>
      </c>
      <c r="P509">
        <v>15</v>
      </c>
      <c r="Q509">
        <v>3</v>
      </c>
      <c r="R509">
        <v>5</v>
      </c>
      <c r="T509">
        <v>33</v>
      </c>
      <c r="U509">
        <v>39</v>
      </c>
      <c r="V509">
        <v>2</v>
      </c>
      <c r="W509">
        <v>9</v>
      </c>
      <c r="X509">
        <v>6</v>
      </c>
      <c r="Z509">
        <v>3</v>
      </c>
      <c r="AA509">
        <f t="shared" si="70"/>
        <v>10</v>
      </c>
      <c r="AB509" s="73">
        <f t="shared" si="71"/>
        <v>9.6666666666666661</v>
      </c>
      <c r="AC509" s="73">
        <f t="shared" si="72"/>
        <v>7</v>
      </c>
      <c r="AD509" s="73">
        <f t="shared" si="73"/>
        <v>17.5</v>
      </c>
      <c r="AE509" s="73">
        <f t="shared" si="74"/>
        <v>21.916666666666668</v>
      </c>
      <c r="AF509" s="73">
        <f t="shared" si="75"/>
        <v>21.916666666666668</v>
      </c>
      <c r="AG509" s="73">
        <f t="shared" si="76"/>
        <v>8</v>
      </c>
      <c r="AH509" s="73">
        <f t="shared" si="77"/>
        <v>2.3333333333333335</v>
      </c>
      <c r="AI509" s="73">
        <f t="shared" si="78"/>
        <v>5.5</v>
      </c>
      <c r="AJ509" s="73">
        <f t="shared" si="79"/>
        <v>8.8333333333333339</v>
      </c>
    </row>
    <row r="510" spans="1:36">
      <c r="A510">
        <v>509</v>
      </c>
      <c r="B510" s="233" t="s">
        <v>1739</v>
      </c>
      <c r="C510" t="s">
        <v>1335</v>
      </c>
      <c r="D510">
        <v>3</v>
      </c>
      <c r="E510">
        <v>27</v>
      </c>
      <c r="F510">
        <v>19</v>
      </c>
      <c r="G510">
        <v>8</v>
      </c>
      <c r="H510">
        <v>35</v>
      </c>
      <c r="I510">
        <v>1</v>
      </c>
      <c r="J510">
        <v>2</v>
      </c>
      <c r="L510">
        <v>8</v>
      </c>
      <c r="M510">
        <v>3</v>
      </c>
      <c r="N510">
        <v>8</v>
      </c>
      <c r="P510">
        <v>9</v>
      </c>
      <c r="Q510">
        <v>4</v>
      </c>
      <c r="R510">
        <v>3</v>
      </c>
      <c r="T510">
        <v>5</v>
      </c>
      <c r="U510">
        <v>30</v>
      </c>
      <c r="V510">
        <v>1</v>
      </c>
      <c r="W510">
        <v>2</v>
      </c>
      <c r="X510">
        <v>3</v>
      </c>
      <c r="Z510">
        <v>4</v>
      </c>
      <c r="AA510">
        <f t="shared" si="70"/>
        <v>6</v>
      </c>
      <c r="AB510" s="73">
        <f t="shared" si="71"/>
        <v>9.6666666666666661</v>
      </c>
      <c r="AC510" s="73">
        <f t="shared" si="72"/>
        <v>23.333333333333332</v>
      </c>
      <c r="AD510" s="73">
        <f t="shared" si="73"/>
        <v>11.333333333333334</v>
      </c>
      <c r="AE510" s="73">
        <f t="shared" si="74"/>
        <v>24.5</v>
      </c>
      <c r="AF510" s="73">
        <f t="shared" si="75"/>
        <v>24.5</v>
      </c>
      <c r="AG510" s="73">
        <f t="shared" si="76"/>
        <v>2.6666666666666665</v>
      </c>
      <c r="AH510" s="73">
        <f t="shared" si="77"/>
        <v>3.6666666666666665</v>
      </c>
      <c r="AI510" s="73">
        <f t="shared" si="78"/>
        <v>3.8333333333333335</v>
      </c>
      <c r="AJ510" s="73">
        <f t="shared" si="79"/>
        <v>13</v>
      </c>
    </row>
    <row r="511" spans="1:36">
      <c r="A511">
        <v>510</v>
      </c>
      <c r="B511" s="233" t="s">
        <v>1740</v>
      </c>
      <c r="C511" t="s">
        <v>1328</v>
      </c>
      <c r="D511">
        <v>6</v>
      </c>
      <c r="E511">
        <v>19</v>
      </c>
      <c r="F511">
        <v>11</v>
      </c>
      <c r="G511">
        <v>47</v>
      </c>
      <c r="H511">
        <v>66</v>
      </c>
      <c r="I511">
        <v>2</v>
      </c>
      <c r="J511">
        <v>2</v>
      </c>
      <c r="K511">
        <v>83</v>
      </c>
      <c r="L511">
        <v>35</v>
      </c>
      <c r="M511">
        <v>3</v>
      </c>
      <c r="N511">
        <v>3</v>
      </c>
      <c r="O511">
        <v>14</v>
      </c>
      <c r="P511">
        <v>10</v>
      </c>
      <c r="Q511">
        <v>3</v>
      </c>
      <c r="R511">
        <v>4</v>
      </c>
      <c r="T511">
        <v>42</v>
      </c>
      <c r="U511">
        <v>26</v>
      </c>
      <c r="V511">
        <v>4</v>
      </c>
      <c r="W511">
        <v>1</v>
      </c>
      <c r="X511">
        <v>19</v>
      </c>
      <c r="Z511">
        <v>1</v>
      </c>
      <c r="AA511">
        <f t="shared" si="70"/>
        <v>8</v>
      </c>
      <c r="AB511" s="73">
        <f t="shared" si="71"/>
        <v>9.6666666666666661</v>
      </c>
      <c r="AC511" s="73">
        <f t="shared" si="72"/>
        <v>6</v>
      </c>
      <c r="AD511" s="73">
        <f t="shared" si="73"/>
        <v>27.833333333333332</v>
      </c>
      <c r="AE511" s="73">
        <f t="shared" si="74"/>
        <v>30.5</v>
      </c>
      <c r="AF511" s="73">
        <f t="shared" si="75"/>
        <v>23.583333333333332</v>
      </c>
      <c r="AG511" s="73">
        <f t="shared" si="76"/>
        <v>2.3333333333333335</v>
      </c>
      <c r="AH511" s="73">
        <f t="shared" si="77"/>
        <v>0.66666666666666663</v>
      </c>
      <c r="AI511" s="73">
        <f t="shared" si="78"/>
        <v>11.166666666666666</v>
      </c>
      <c r="AJ511" s="73">
        <f t="shared" si="79"/>
        <v>2.6666666666666665</v>
      </c>
    </row>
    <row r="512" spans="1:36">
      <c r="A512">
        <v>511</v>
      </c>
      <c r="B512" s="233" t="s">
        <v>1270</v>
      </c>
      <c r="C512" t="s">
        <v>1095</v>
      </c>
      <c r="D512">
        <v>10</v>
      </c>
      <c r="E512">
        <v>79</v>
      </c>
      <c r="F512">
        <v>58</v>
      </c>
      <c r="G512">
        <v>27</v>
      </c>
      <c r="H512">
        <v>106</v>
      </c>
      <c r="I512">
        <v>20</v>
      </c>
      <c r="J512">
        <v>10</v>
      </c>
      <c r="K512">
        <v>7</v>
      </c>
      <c r="L512">
        <v>16</v>
      </c>
      <c r="N512">
        <v>17</v>
      </c>
      <c r="O512">
        <v>3</v>
      </c>
      <c r="P512">
        <v>23</v>
      </c>
      <c r="Q512">
        <v>7</v>
      </c>
      <c r="R512">
        <v>5</v>
      </c>
      <c r="T512">
        <v>41</v>
      </c>
      <c r="U512">
        <v>69</v>
      </c>
      <c r="V512">
        <v>15</v>
      </c>
      <c r="W512">
        <v>27</v>
      </c>
      <c r="X512">
        <v>8</v>
      </c>
      <c r="Z512">
        <v>4</v>
      </c>
      <c r="AA512">
        <f t="shared" si="70"/>
        <v>10</v>
      </c>
      <c r="AB512" s="73">
        <f t="shared" si="71"/>
        <v>9.6</v>
      </c>
      <c r="AC512" s="73">
        <f t="shared" si="72"/>
        <v>22.2</v>
      </c>
      <c r="AD512" s="73">
        <f t="shared" si="73"/>
        <v>7</v>
      </c>
      <c r="AE512" s="73">
        <f t="shared" si="74"/>
        <v>26.75</v>
      </c>
      <c r="AF512" s="73">
        <f t="shared" si="75"/>
        <v>26.4</v>
      </c>
      <c r="AG512" s="73">
        <f t="shared" si="76"/>
        <v>13</v>
      </c>
      <c r="AH512" s="73">
        <f t="shared" si="77"/>
        <v>0.7</v>
      </c>
      <c r="AI512" s="73">
        <f t="shared" si="78"/>
        <v>5.2</v>
      </c>
      <c r="AJ512" s="73">
        <f t="shared" si="79"/>
        <v>13.9</v>
      </c>
    </row>
    <row r="513" spans="1:36">
      <c r="A513">
        <v>512</v>
      </c>
      <c r="B513" s="233" t="s">
        <v>1741</v>
      </c>
      <c r="C513" t="s">
        <v>1342</v>
      </c>
      <c r="D513">
        <v>17</v>
      </c>
      <c r="E513">
        <v>124</v>
      </c>
      <c r="F513">
        <v>34</v>
      </c>
      <c r="G513">
        <v>53</v>
      </c>
      <c r="H513">
        <v>177</v>
      </c>
      <c r="I513">
        <v>29</v>
      </c>
      <c r="J513">
        <v>14</v>
      </c>
      <c r="L513">
        <v>54</v>
      </c>
      <c r="M513">
        <v>3</v>
      </c>
      <c r="N513">
        <v>46</v>
      </c>
      <c r="O513">
        <v>9</v>
      </c>
      <c r="P513">
        <v>28</v>
      </c>
      <c r="Q513">
        <v>9</v>
      </c>
      <c r="R513">
        <v>7</v>
      </c>
      <c r="T513">
        <v>63</v>
      </c>
      <c r="U513">
        <v>108</v>
      </c>
      <c r="W513">
        <v>16</v>
      </c>
      <c r="X513">
        <v>14</v>
      </c>
      <c r="Y513">
        <v>21</v>
      </c>
      <c r="Z513">
        <v>9</v>
      </c>
      <c r="AA513">
        <f t="shared" si="70"/>
        <v>14</v>
      </c>
      <c r="AB513" s="73">
        <f t="shared" si="71"/>
        <v>9.5882352941176467</v>
      </c>
      <c r="AC513" s="73">
        <f t="shared" si="72"/>
        <v>7.1764705882352944</v>
      </c>
      <c r="AD513" s="73">
        <f t="shared" si="73"/>
        <v>15.058823529411764</v>
      </c>
      <c r="AE513" s="73">
        <f t="shared" si="74"/>
        <v>21.852941176470587</v>
      </c>
      <c r="AF513" s="73">
        <f t="shared" si="75"/>
        <v>21.852941176470587</v>
      </c>
      <c r="AG513" s="73">
        <f t="shared" si="76"/>
        <v>11.058823529411764</v>
      </c>
      <c r="AH513" s="73">
        <f t="shared" si="77"/>
        <v>2.4117647058823528</v>
      </c>
      <c r="AI513" s="73">
        <f t="shared" si="78"/>
        <v>5.9705882352941178</v>
      </c>
      <c r="AJ513" s="73">
        <f t="shared" si="79"/>
        <v>12.705882352941176</v>
      </c>
    </row>
    <row r="514" spans="1:36">
      <c r="A514">
        <v>513</v>
      </c>
      <c r="B514" s="233" t="s">
        <v>1742</v>
      </c>
      <c r="C514" t="s">
        <v>1078</v>
      </c>
      <c r="D514">
        <v>13</v>
      </c>
      <c r="E514">
        <v>105</v>
      </c>
      <c r="F514">
        <v>32</v>
      </c>
      <c r="G514">
        <v>61</v>
      </c>
      <c r="H514">
        <v>166</v>
      </c>
      <c r="L514">
        <v>33</v>
      </c>
      <c r="M514">
        <v>24</v>
      </c>
      <c r="N514">
        <v>24</v>
      </c>
      <c r="O514">
        <v>7</v>
      </c>
      <c r="P514">
        <v>45</v>
      </c>
      <c r="Q514">
        <v>6</v>
      </c>
      <c r="R514">
        <v>21</v>
      </c>
      <c r="T514">
        <v>39</v>
      </c>
      <c r="U514">
        <v>118</v>
      </c>
      <c r="V514">
        <v>2</v>
      </c>
      <c r="X514">
        <v>78</v>
      </c>
      <c r="Y514">
        <v>2</v>
      </c>
      <c r="Z514">
        <v>3</v>
      </c>
      <c r="AA514">
        <f t="shared" ref="AA514:AA577" si="80">R514*2</f>
        <v>42</v>
      </c>
      <c r="AB514" s="73">
        <f t="shared" ref="AB514:AB577" si="81">(H514-AA514)/D514</f>
        <v>9.5384615384615383</v>
      </c>
      <c r="AC514" s="73">
        <f t="shared" ref="AC514:AC577" si="82">(F514*4-AA514)/D514</f>
        <v>6.615384615384615</v>
      </c>
      <c r="AD514" s="73">
        <f t="shared" ref="AD514:AD577" si="83">(L514*5-AA514)/D514</f>
        <v>9.4615384615384617</v>
      </c>
      <c r="AE514" s="73">
        <f t="shared" ref="AE514:AE577" si="84">((H514+4*F514+5*L514+6*I514+J514+K514)/2-AA514)/D514</f>
        <v>14.423076923076923</v>
      </c>
      <c r="AF514" s="73">
        <f t="shared" ref="AF514:AF577" si="85">((H514+4*F514+5*L514+6*I514+J514)/2-AA514)/D514</f>
        <v>14.423076923076923</v>
      </c>
      <c r="AG514" s="73">
        <f t="shared" ref="AG514:AG577" si="86">(I514*6+J514)/D514</f>
        <v>0</v>
      </c>
      <c r="AH514" s="73">
        <f t="shared" ref="AH514:AH577" si="87">(3*M514+N514-AA514)/D514</f>
        <v>4.1538461538461542</v>
      </c>
      <c r="AI514" s="73">
        <f t="shared" ref="AI514:AI577" si="88">(H514/2+O514*3-AA514)/D514</f>
        <v>4.7692307692307692</v>
      </c>
      <c r="AJ514" s="73">
        <f t="shared" ref="AJ514:AJ577" si="89">(3*N514+2*I514+F514-AA514)/D514</f>
        <v>4.7692307692307692</v>
      </c>
    </row>
    <row r="515" spans="1:36">
      <c r="A515">
        <v>514</v>
      </c>
      <c r="B515" s="233" t="s">
        <v>1743</v>
      </c>
      <c r="C515" t="s">
        <v>1333</v>
      </c>
      <c r="D515">
        <v>10</v>
      </c>
      <c r="E515">
        <v>60</v>
      </c>
      <c r="F515">
        <v>30</v>
      </c>
      <c r="G515">
        <v>35</v>
      </c>
      <c r="H515">
        <v>95</v>
      </c>
      <c r="I515">
        <v>11</v>
      </c>
      <c r="J515">
        <v>16</v>
      </c>
      <c r="K515">
        <v>2</v>
      </c>
      <c r="L515">
        <v>11</v>
      </c>
      <c r="N515">
        <v>18</v>
      </c>
      <c r="P515">
        <v>13</v>
      </c>
      <c r="Q515">
        <v>14</v>
      </c>
      <c r="T515">
        <v>50</v>
      </c>
      <c r="U515">
        <v>45</v>
      </c>
      <c r="V515">
        <v>7</v>
      </c>
      <c r="W515">
        <v>16</v>
      </c>
      <c r="X515">
        <v>13</v>
      </c>
      <c r="Y515">
        <v>1</v>
      </c>
      <c r="Z515">
        <v>5</v>
      </c>
      <c r="AA515">
        <f t="shared" si="80"/>
        <v>0</v>
      </c>
      <c r="AB515" s="73">
        <f t="shared" si="81"/>
        <v>9.5</v>
      </c>
      <c r="AC515" s="73">
        <f t="shared" si="82"/>
        <v>12</v>
      </c>
      <c r="AD515" s="73">
        <f t="shared" si="83"/>
        <v>5.5</v>
      </c>
      <c r="AE515" s="73">
        <f t="shared" si="84"/>
        <v>17.7</v>
      </c>
      <c r="AF515" s="73">
        <f t="shared" si="85"/>
        <v>17.600000000000001</v>
      </c>
      <c r="AG515" s="73">
        <f t="shared" si="86"/>
        <v>8.1999999999999993</v>
      </c>
      <c r="AH515" s="73">
        <f t="shared" si="87"/>
        <v>1.8</v>
      </c>
      <c r="AI515" s="73">
        <f t="shared" si="88"/>
        <v>4.75</v>
      </c>
      <c r="AJ515" s="73">
        <f t="shared" si="89"/>
        <v>10.6</v>
      </c>
    </row>
    <row r="516" spans="1:36">
      <c r="A516">
        <v>515</v>
      </c>
      <c r="B516" s="233" t="s">
        <v>1744</v>
      </c>
      <c r="C516" t="s">
        <v>1335</v>
      </c>
      <c r="D516">
        <v>2</v>
      </c>
      <c r="E516">
        <v>9</v>
      </c>
      <c r="F516">
        <v>9</v>
      </c>
      <c r="G516">
        <v>12</v>
      </c>
      <c r="H516">
        <v>21</v>
      </c>
      <c r="I516">
        <v>1</v>
      </c>
      <c r="J516">
        <v>1</v>
      </c>
      <c r="K516">
        <v>3</v>
      </c>
      <c r="L516">
        <v>1</v>
      </c>
      <c r="M516">
        <v>1</v>
      </c>
      <c r="N516">
        <v>2</v>
      </c>
      <c r="O516">
        <v>1</v>
      </c>
      <c r="P516">
        <v>4</v>
      </c>
      <c r="R516">
        <v>1</v>
      </c>
      <c r="T516">
        <v>11</v>
      </c>
      <c r="U516">
        <v>10</v>
      </c>
      <c r="V516">
        <v>4</v>
      </c>
      <c r="W516">
        <v>2</v>
      </c>
      <c r="Z516">
        <v>1</v>
      </c>
      <c r="AA516">
        <f t="shared" si="80"/>
        <v>2</v>
      </c>
      <c r="AB516" s="73">
        <f t="shared" si="81"/>
        <v>9.5</v>
      </c>
      <c r="AC516" s="73">
        <f t="shared" si="82"/>
        <v>17</v>
      </c>
      <c r="AD516" s="73">
        <f t="shared" si="83"/>
        <v>1.5</v>
      </c>
      <c r="AE516" s="73">
        <f t="shared" si="84"/>
        <v>17</v>
      </c>
      <c r="AF516" s="73">
        <f t="shared" si="85"/>
        <v>16.25</v>
      </c>
      <c r="AG516" s="73">
        <f t="shared" si="86"/>
        <v>3.5</v>
      </c>
      <c r="AH516" s="73">
        <f t="shared" si="87"/>
        <v>1.5</v>
      </c>
      <c r="AI516" s="73">
        <f t="shared" si="88"/>
        <v>5.75</v>
      </c>
      <c r="AJ516" s="73">
        <f t="shared" si="89"/>
        <v>7.5</v>
      </c>
    </row>
    <row r="517" spans="1:36">
      <c r="A517">
        <v>516</v>
      </c>
      <c r="B517" s="233" t="s">
        <v>1745</v>
      </c>
      <c r="C517" t="s">
        <v>1336</v>
      </c>
      <c r="D517">
        <v>2</v>
      </c>
      <c r="E517">
        <v>13</v>
      </c>
      <c r="F517">
        <v>10</v>
      </c>
      <c r="G517">
        <v>8</v>
      </c>
      <c r="H517">
        <v>21</v>
      </c>
      <c r="I517">
        <v>1</v>
      </c>
      <c r="L517">
        <v>3</v>
      </c>
      <c r="M517">
        <v>2</v>
      </c>
      <c r="P517">
        <v>3</v>
      </c>
      <c r="R517">
        <v>1</v>
      </c>
      <c r="T517">
        <v>4</v>
      </c>
      <c r="U517">
        <v>16</v>
      </c>
      <c r="X517">
        <v>3</v>
      </c>
      <c r="Y517">
        <v>2</v>
      </c>
      <c r="AA517">
        <f t="shared" si="80"/>
        <v>2</v>
      </c>
      <c r="AB517" s="73">
        <f t="shared" si="81"/>
        <v>9.5</v>
      </c>
      <c r="AC517" s="73">
        <f t="shared" si="82"/>
        <v>19</v>
      </c>
      <c r="AD517" s="73">
        <f t="shared" si="83"/>
        <v>6.5</v>
      </c>
      <c r="AE517" s="73">
        <f t="shared" si="84"/>
        <v>19.5</v>
      </c>
      <c r="AF517" s="73">
        <f t="shared" si="85"/>
        <v>19.5</v>
      </c>
      <c r="AG517" s="73">
        <f t="shared" si="86"/>
        <v>3</v>
      </c>
      <c r="AH517" s="73">
        <f t="shared" si="87"/>
        <v>2</v>
      </c>
      <c r="AI517" s="73">
        <f t="shared" si="88"/>
        <v>4.25</v>
      </c>
      <c r="AJ517" s="73">
        <f t="shared" si="89"/>
        <v>5</v>
      </c>
    </row>
    <row r="518" spans="1:36">
      <c r="A518">
        <v>517</v>
      </c>
      <c r="B518" s="233" t="s">
        <v>1746</v>
      </c>
      <c r="C518" t="s">
        <v>1337</v>
      </c>
      <c r="D518">
        <v>2</v>
      </c>
      <c r="E518">
        <v>12</v>
      </c>
      <c r="F518">
        <v>5</v>
      </c>
      <c r="G518">
        <v>9</v>
      </c>
      <c r="H518">
        <v>21</v>
      </c>
      <c r="J518">
        <v>1</v>
      </c>
      <c r="L518">
        <v>5</v>
      </c>
      <c r="M518">
        <v>3</v>
      </c>
      <c r="N518">
        <v>3</v>
      </c>
      <c r="O518">
        <v>2</v>
      </c>
      <c r="P518">
        <v>1</v>
      </c>
      <c r="Q518">
        <v>2</v>
      </c>
      <c r="R518">
        <v>1</v>
      </c>
      <c r="T518">
        <v>9</v>
      </c>
      <c r="U518">
        <v>12</v>
      </c>
      <c r="V518">
        <v>2</v>
      </c>
      <c r="X518">
        <v>8</v>
      </c>
      <c r="AA518">
        <f t="shared" si="80"/>
        <v>2</v>
      </c>
      <c r="AB518" s="73">
        <f t="shared" si="81"/>
        <v>9.5</v>
      </c>
      <c r="AC518" s="73">
        <f t="shared" si="82"/>
        <v>9</v>
      </c>
      <c r="AD518" s="73">
        <f t="shared" si="83"/>
        <v>11.5</v>
      </c>
      <c r="AE518" s="73">
        <f t="shared" si="84"/>
        <v>15.75</v>
      </c>
      <c r="AF518" s="73">
        <f t="shared" si="85"/>
        <v>15.75</v>
      </c>
      <c r="AG518" s="73">
        <f t="shared" si="86"/>
        <v>0.5</v>
      </c>
      <c r="AH518" s="73">
        <f t="shared" si="87"/>
        <v>5</v>
      </c>
      <c r="AI518" s="73">
        <f t="shared" si="88"/>
        <v>7.25</v>
      </c>
      <c r="AJ518" s="73">
        <f t="shared" si="89"/>
        <v>6</v>
      </c>
    </row>
    <row r="519" spans="1:36">
      <c r="A519">
        <v>518</v>
      </c>
      <c r="B519" s="233" t="s">
        <v>1747</v>
      </c>
      <c r="C519" t="s">
        <v>1337</v>
      </c>
      <c r="D519">
        <v>21</v>
      </c>
      <c r="E519">
        <v>151</v>
      </c>
      <c r="F519">
        <v>123</v>
      </c>
      <c r="G519">
        <v>70</v>
      </c>
      <c r="H519">
        <v>221</v>
      </c>
      <c r="I519">
        <v>34</v>
      </c>
      <c r="J519">
        <v>15</v>
      </c>
      <c r="L519">
        <v>29</v>
      </c>
      <c r="M519">
        <v>14</v>
      </c>
      <c r="N519">
        <v>30</v>
      </c>
      <c r="P519">
        <v>41</v>
      </c>
      <c r="Q519">
        <v>14</v>
      </c>
      <c r="R519">
        <v>11</v>
      </c>
      <c r="T519">
        <v>107</v>
      </c>
      <c r="U519">
        <v>121</v>
      </c>
      <c r="V519">
        <v>35</v>
      </c>
      <c r="W519">
        <v>44</v>
      </c>
      <c r="X519">
        <v>45</v>
      </c>
      <c r="Y519">
        <v>6</v>
      </c>
      <c r="Z519">
        <v>8</v>
      </c>
      <c r="AA519">
        <f t="shared" si="80"/>
        <v>22</v>
      </c>
      <c r="AB519" s="73">
        <f t="shared" si="81"/>
        <v>9.4761904761904763</v>
      </c>
      <c r="AC519" s="73">
        <f t="shared" si="82"/>
        <v>22.38095238095238</v>
      </c>
      <c r="AD519" s="73">
        <f t="shared" si="83"/>
        <v>5.8571428571428568</v>
      </c>
      <c r="AE519" s="73">
        <f t="shared" si="84"/>
        <v>24.595238095238095</v>
      </c>
      <c r="AF519" s="73">
        <f t="shared" si="85"/>
        <v>24.595238095238095</v>
      </c>
      <c r="AG519" s="73">
        <f t="shared" si="86"/>
        <v>10.428571428571429</v>
      </c>
      <c r="AH519" s="73">
        <f t="shared" si="87"/>
        <v>2.3809523809523809</v>
      </c>
      <c r="AI519" s="73">
        <f t="shared" si="88"/>
        <v>4.2142857142857144</v>
      </c>
      <c r="AJ519" s="73">
        <f t="shared" si="89"/>
        <v>12.333333333333334</v>
      </c>
    </row>
    <row r="520" spans="1:36">
      <c r="A520">
        <v>519</v>
      </c>
      <c r="B520" s="233" t="s">
        <v>1748</v>
      </c>
      <c r="C520" t="s">
        <v>1081</v>
      </c>
      <c r="D520">
        <v>7</v>
      </c>
      <c r="E520">
        <v>55</v>
      </c>
      <c r="F520">
        <v>16</v>
      </c>
      <c r="G520">
        <v>15</v>
      </c>
      <c r="H520">
        <v>70</v>
      </c>
      <c r="L520">
        <v>12</v>
      </c>
      <c r="M520">
        <v>22</v>
      </c>
      <c r="N520">
        <v>11</v>
      </c>
      <c r="O520">
        <v>1</v>
      </c>
      <c r="P520">
        <v>6</v>
      </c>
      <c r="Q520">
        <v>3</v>
      </c>
      <c r="R520">
        <v>2</v>
      </c>
      <c r="T520">
        <v>14</v>
      </c>
      <c r="U520">
        <v>44</v>
      </c>
      <c r="X520">
        <v>15</v>
      </c>
      <c r="AA520">
        <f t="shared" si="80"/>
        <v>4</v>
      </c>
      <c r="AB520" s="73">
        <f t="shared" si="81"/>
        <v>9.4285714285714288</v>
      </c>
      <c r="AC520" s="73">
        <f t="shared" si="82"/>
        <v>8.5714285714285712</v>
      </c>
      <c r="AD520" s="73">
        <f t="shared" si="83"/>
        <v>8</v>
      </c>
      <c r="AE520" s="73">
        <f t="shared" si="84"/>
        <v>13.285714285714286</v>
      </c>
      <c r="AF520" s="73">
        <f t="shared" si="85"/>
        <v>13.285714285714286</v>
      </c>
      <c r="AG520" s="73">
        <f t="shared" si="86"/>
        <v>0</v>
      </c>
      <c r="AH520" s="73">
        <f t="shared" si="87"/>
        <v>10.428571428571429</v>
      </c>
      <c r="AI520" s="73">
        <f t="shared" si="88"/>
        <v>4.8571428571428568</v>
      </c>
      <c r="AJ520" s="73">
        <f t="shared" si="89"/>
        <v>6.4285714285714288</v>
      </c>
    </row>
    <row r="521" spans="1:36">
      <c r="A521">
        <v>520</v>
      </c>
      <c r="B521" s="233" t="s">
        <v>1213</v>
      </c>
      <c r="C521" t="s">
        <v>1337</v>
      </c>
      <c r="D521">
        <v>18</v>
      </c>
      <c r="E521">
        <v>132</v>
      </c>
      <c r="F521">
        <v>65</v>
      </c>
      <c r="G521">
        <v>75</v>
      </c>
      <c r="H521">
        <v>207</v>
      </c>
      <c r="I521">
        <v>49</v>
      </c>
      <c r="J521">
        <v>20</v>
      </c>
      <c r="K521">
        <v>1</v>
      </c>
      <c r="L521">
        <v>35</v>
      </c>
      <c r="N521">
        <v>34</v>
      </c>
      <c r="O521">
        <v>3</v>
      </c>
      <c r="P521">
        <v>36</v>
      </c>
      <c r="Q521">
        <v>12</v>
      </c>
      <c r="R521">
        <v>19</v>
      </c>
      <c r="T521">
        <v>87</v>
      </c>
      <c r="U521">
        <v>115</v>
      </c>
      <c r="V521">
        <v>15</v>
      </c>
      <c r="W521">
        <v>44</v>
      </c>
      <c r="X521">
        <v>25</v>
      </c>
      <c r="Y521">
        <v>2</v>
      </c>
      <c r="Z521">
        <v>9</v>
      </c>
      <c r="AA521">
        <f t="shared" si="80"/>
        <v>38</v>
      </c>
      <c r="AB521" s="73">
        <f t="shared" si="81"/>
        <v>9.3888888888888893</v>
      </c>
      <c r="AC521" s="73">
        <f t="shared" si="82"/>
        <v>12.333333333333334</v>
      </c>
      <c r="AD521" s="73">
        <f t="shared" si="83"/>
        <v>7.6111111111111107</v>
      </c>
      <c r="AE521" s="73">
        <f t="shared" si="84"/>
        <v>24.472222222222221</v>
      </c>
      <c r="AF521" s="73">
        <f t="shared" si="85"/>
        <v>24.444444444444443</v>
      </c>
      <c r="AG521" s="73">
        <f t="shared" si="86"/>
        <v>17.444444444444443</v>
      </c>
      <c r="AH521" s="73">
        <f t="shared" si="87"/>
        <v>-0.22222222222222221</v>
      </c>
      <c r="AI521" s="73">
        <f t="shared" si="88"/>
        <v>4.1388888888888893</v>
      </c>
      <c r="AJ521" s="73">
        <f t="shared" si="89"/>
        <v>12.611111111111111</v>
      </c>
    </row>
    <row r="522" spans="1:36">
      <c r="A522">
        <v>521</v>
      </c>
      <c r="B522" s="233" t="s">
        <v>1749</v>
      </c>
      <c r="C522" t="s">
        <v>1334</v>
      </c>
      <c r="D522">
        <v>21</v>
      </c>
      <c r="E522">
        <v>76</v>
      </c>
      <c r="F522">
        <v>72</v>
      </c>
      <c r="G522">
        <v>138</v>
      </c>
      <c r="H522">
        <v>214</v>
      </c>
      <c r="I522">
        <v>11</v>
      </c>
      <c r="J522">
        <v>6</v>
      </c>
      <c r="K522">
        <v>375</v>
      </c>
      <c r="L522">
        <v>53</v>
      </c>
      <c r="M522">
        <v>6</v>
      </c>
      <c r="N522">
        <v>18</v>
      </c>
      <c r="O522">
        <v>24</v>
      </c>
      <c r="P522">
        <v>25</v>
      </c>
      <c r="Q522">
        <v>20</v>
      </c>
      <c r="R522">
        <v>9</v>
      </c>
      <c r="T522">
        <v>125</v>
      </c>
      <c r="U522">
        <v>95</v>
      </c>
      <c r="V522">
        <v>28</v>
      </c>
      <c r="W522">
        <v>20</v>
      </c>
      <c r="X522">
        <v>70</v>
      </c>
      <c r="Z522">
        <v>8</v>
      </c>
      <c r="AA522">
        <f t="shared" si="80"/>
        <v>18</v>
      </c>
      <c r="AB522" s="73">
        <f t="shared" si="81"/>
        <v>9.3333333333333339</v>
      </c>
      <c r="AC522" s="73">
        <f t="shared" si="82"/>
        <v>12.857142857142858</v>
      </c>
      <c r="AD522" s="73">
        <f t="shared" si="83"/>
        <v>11.761904761904763</v>
      </c>
      <c r="AE522" s="73">
        <f t="shared" si="84"/>
        <v>28.047619047619047</v>
      </c>
      <c r="AF522" s="73">
        <f t="shared" si="85"/>
        <v>19.11904761904762</v>
      </c>
      <c r="AG522" s="73">
        <f t="shared" si="86"/>
        <v>3.4285714285714284</v>
      </c>
      <c r="AH522" s="73">
        <f t="shared" si="87"/>
        <v>0.8571428571428571</v>
      </c>
      <c r="AI522" s="73">
        <f t="shared" si="88"/>
        <v>7.666666666666667</v>
      </c>
      <c r="AJ522" s="73">
        <f t="shared" si="89"/>
        <v>6.1904761904761907</v>
      </c>
    </row>
    <row r="523" spans="1:36">
      <c r="A523">
        <v>522</v>
      </c>
      <c r="B523" s="233" t="s">
        <v>1750</v>
      </c>
      <c r="C523" t="s">
        <v>1338</v>
      </c>
      <c r="D523">
        <v>3</v>
      </c>
      <c r="E523">
        <v>23</v>
      </c>
      <c r="F523">
        <v>9</v>
      </c>
      <c r="G523">
        <v>13</v>
      </c>
      <c r="H523">
        <v>36</v>
      </c>
      <c r="J523">
        <v>1</v>
      </c>
      <c r="L523">
        <v>8</v>
      </c>
      <c r="M523">
        <v>5</v>
      </c>
      <c r="N523">
        <v>5</v>
      </c>
      <c r="P523">
        <v>6</v>
      </c>
      <c r="Q523">
        <v>2</v>
      </c>
      <c r="R523">
        <v>4</v>
      </c>
      <c r="T523">
        <v>11</v>
      </c>
      <c r="U523">
        <v>25</v>
      </c>
      <c r="V523">
        <v>1</v>
      </c>
      <c r="X523">
        <v>10</v>
      </c>
      <c r="Y523">
        <v>1</v>
      </c>
      <c r="Z523">
        <v>1</v>
      </c>
      <c r="AA523">
        <f t="shared" si="80"/>
        <v>8</v>
      </c>
      <c r="AB523" s="73">
        <f t="shared" si="81"/>
        <v>9.3333333333333339</v>
      </c>
      <c r="AC523" s="73">
        <f t="shared" si="82"/>
        <v>9.3333333333333339</v>
      </c>
      <c r="AD523" s="73">
        <f t="shared" si="83"/>
        <v>10.666666666666666</v>
      </c>
      <c r="AE523" s="73">
        <f t="shared" si="84"/>
        <v>16.166666666666668</v>
      </c>
      <c r="AF523" s="73">
        <f t="shared" si="85"/>
        <v>16.166666666666668</v>
      </c>
      <c r="AG523" s="73">
        <f t="shared" si="86"/>
        <v>0.33333333333333331</v>
      </c>
      <c r="AH523" s="73">
        <f t="shared" si="87"/>
        <v>4</v>
      </c>
      <c r="AI523" s="73">
        <f t="shared" si="88"/>
        <v>3.3333333333333335</v>
      </c>
      <c r="AJ523" s="73">
        <f t="shared" si="89"/>
        <v>5.333333333333333</v>
      </c>
    </row>
    <row r="524" spans="1:36">
      <c r="A524">
        <v>523</v>
      </c>
      <c r="B524" s="233" t="s">
        <v>1751</v>
      </c>
      <c r="C524" t="s">
        <v>1335</v>
      </c>
      <c r="D524">
        <v>13</v>
      </c>
      <c r="E524">
        <v>83</v>
      </c>
      <c r="F524">
        <v>61</v>
      </c>
      <c r="G524">
        <v>56</v>
      </c>
      <c r="H524">
        <v>139</v>
      </c>
      <c r="I524">
        <v>14</v>
      </c>
      <c r="J524">
        <v>10</v>
      </c>
      <c r="K524">
        <v>98</v>
      </c>
      <c r="L524">
        <v>36</v>
      </c>
      <c r="M524">
        <v>2</v>
      </c>
      <c r="N524">
        <v>27</v>
      </c>
      <c r="O524">
        <v>11</v>
      </c>
      <c r="P524">
        <v>24</v>
      </c>
      <c r="Q524">
        <v>14</v>
      </c>
      <c r="R524">
        <v>9</v>
      </c>
      <c r="T524">
        <v>71</v>
      </c>
      <c r="U524">
        <v>72</v>
      </c>
      <c r="V524">
        <v>21</v>
      </c>
      <c r="W524">
        <v>22</v>
      </c>
      <c r="X524">
        <v>32</v>
      </c>
      <c r="Y524">
        <v>1</v>
      </c>
      <c r="Z524">
        <v>6</v>
      </c>
      <c r="AA524">
        <f t="shared" si="80"/>
        <v>18</v>
      </c>
      <c r="AB524" s="73">
        <f t="shared" si="81"/>
        <v>9.3076923076923084</v>
      </c>
      <c r="AC524" s="73">
        <f t="shared" si="82"/>
        <v>17.384615384615383</v>
      </c>
      <c r="AD524" s="73">
        <f t="shared" si="83"/>
        <v>12.461538461538462</v>
      </c>
      <c r="AE524" s="73">
        <f t="shared" si="84"/>
        <v>27.653846153846153</v>
      </c>
      <c r="AF524" s="73">
        <f t="shared" si="85"/>
        <v>23.884615384615383</v>
      </c>
      <c r="AG524" s="73">
        <f t="shared" si="86"/>
        <v>7.2307692307692308</v>
      </c>
      <c r="AH524" s="73">
        <f t="shared" si="87"/>
        <v>1.1538461538461537</v>
      </c>
      <c r="AI524" s="73">
        <f t="shared" si="88"/>
        <v>6.5</v>
      </c>
      <c r="AJ524" s="73">
        <f t="shared" si="89"/>
        <v>11.692307692307692</v>
      </c>
    </row>
    <row r="525" spans="1:36">
      <c r="A525">
        <v>524</v>
      </c>
      <c r="B525" s="233" t="s">
        <v>1752</v>
      </c>
      <c r="C525" t="s">
        <v>1335</v>
      </c>
      <c r="D525">
        <v>4</v>
      </c>
      <c r="E525">
        <v>13</v>
      </c>
      <c r="F525">
        <v>14</v>
      </c>
      <c r="G525">
        <v>26</v>
      </c>
      <c r="H525">
        <v>39</v>
      </c>
      <c r="I525">
        <v>2</v>
      </c>
      <c r="J525">
        <v>1</v>
      </c>
      <c r="L525">
        <v>18</v>
      </c>
      <c r="M525">
        <v>2</v>
      </c>
      <c r="N525">
        <v>5</v>
      </c>
      <c r="O525">
        <v>2</v>
      </c>
      <c r="P525">
        <v>1</v>
      </c>
      <c r="Q525">
        <v>5</v>
      </c>
      <c r="R525">
        <v>1</v>
      </c>
      <c r="T525">
        <v>15</v>
      </c>
      <c r="U525">
        <v>24</v>
      </c>
      <c r="V525">
        <v>2</v>
      </c>
      <c r="W525">
        <v>1</v>
      </c>
      <c r="X525">
        <v>2</v>
      </c>
      <c r="AA525">
        <f t="shared" si="80"/>
        <v>2</v>
      </c>
      <c r="AB525" s="73">
        <f t="shared" si="81"/>
        <v>9.25</v>
      </c>
      <c r="AC525" s="73">
        <f t="shared" si="82"/>
        <v>13.5</v>
      </c>
      <c r="AD525" s="73">
        <f t="shared" si="83"/>
        <v>22</v>
      </c>
      <c r="AE525" s="73">
        <f t="shared" si="84"/>
        <v>24.25</v>
      </c>
      <c r="AF525" s="73">
        <f t="shared" si="85"/>
        <v>24.25</v>
      </c>
      <c r="AG525" s="73">
        <f t="shared" si="86"/>
        <v>3.25</v>
      </c>
      <c r="AH525" s="73">
        <f t="shared" si="87"/>
        <v>2.25</v>
      </c>
      <c r="AI525" s="73">
        <f t="shared" si="88"/>
        <v>5.875</v>
      </c>
      <c r="AJ525" s="73">
        <f t="shared" si="89"/>
        <v>7.75</v>
      </c>
    </row>
    <row r="526" spans="1:36">
      <c r="A526">
        <v>525</v>
      </c>
      <c r="B526" s="233" t="s">
        <v>1753</v>
      </c>
      <c r="C526" t="s">
        <v>1328</v>
      </c>
      <c r="D526">
        <v>8</v>
      </c>
      <c r="E526">
        <v>46</v>
      </c>
      <c r="F526">
        <v>31</v>
      </c>
      <c r="G526">
        <v>32</v>
      </c>
      <c r="H526">
        <v>78</v>
      </c>
      <c r="I526">
        <v>2</v>
      </c>
      <c r="J526">
        <v>2</v>
      </c>
      <c r="L526">
        <v>5</v>
      </c>
      <c r="M526">
        <v>8</v>
      </c>
      <c r="N526">
        <v>6</v>
      </c>
      <c r="O526">
        <v>1</v>
      </c>
      <c r="P526">
        <v>14</v>
      </c>
      <c r="Q526">
        <v>5</v>
      </c>
      <c r="R526">
        <v>2</v>
      </c>
      <c r="T526">
        <v>40</v>
      </c>
      <c r="U526">
        <v>39</v>
      </c>
      <c r="V526">
        <v>13</v>
      </c>
      <c r="W526">
        <v>3</v>
      </c>
      <c r="X526">
        <v>31</v>
      </c>
      <c r="AA526">
        <f t="shared" si="80"/>
        <v>4</v>
      </c>
      <c r="AB526" s="73">
        <f t="shared" si="81"/>
        <v>9.25</v>
      </c>
      <c r="AC526" s="73">
        <f t="shared" si="82"/>
        <v>15</v>
      </c>
      <c r="AD526" s="73">
        <f t="shared" si="83"/>
        <v>2.625</v>
      </c>
      <c r="AE526" s="73">
        <f t="shared" si="84"/>
        <v>14.5625</v>
      </c>
      <c r="AF526" s="73">
        <f t="shared" si="85"/>
        <v>14.5625</v>
      </c>
      <c r="AG526" s="73">
        <f t="shared" si="86"/>
        <v>1.75</v>
      </c>
      <c r="AH526" s="73">
        <f t="shared" si="87"/>
        <v>3.25</v>
      </c>
      <c r="AI526" s="73">
        <f t="shared" si="88"/>
        <v>4.75</v>
      </c>
      <c r="AJ526" s="73">
        <f t="shared" si="89"/>
        <v>6.125</v>
      </c>
    </row>
    <row r="527" spans="1:36">
      <c r="A527">
        <v>526</v>
      </c>
      <c r="B527" s="233" t="s">
        <v>1754</v>
      </c>
      <c r="C527" t="s">
        <v>1329</v>
      </c>
      <c r="D527">
        <v>20</v>
      </c>
      <c r="E527">
        <v>109</v>
      </c>
      <c r="F527">
        <v>48</v>
      </c>
      <c r="G527">
        <v>138</v>
      </c>
      <c r="H527">
        <v>247</v>
      </c>
      <c r="I527">
        <v>3</v>
      </c>
      <c r="J527">
        <v>7</v>
      </c>
      <c r="K527">
        <v>558</v>
      </c>
      <c r="L527">
        <v>50</v>
      </c>
      <c r="M527">
        <v>14</v>
      </c>
      <c r="N527">
        <v>36</v>
      </c>
      <c r="O527">
        <v>51</v>
      </c>
      <c r="P527">
        <v>61</v>
      </c>
      <c r="Q527">
        <v>22</v>
      </c>
      <c r="R527">
        <v>31</v>
      </c>
      <c r="T527">
        <v>119</v>
      </c>
      <c r="U527">
        <v>140</v>
      </c>
      <c r="V527">
        <v>9</v>
      </c>
      <c r="W527">
        <v>9</v>
      </c>
      <c r="X527">
        <v>54</v>
      </c>
      <c r="Z527">
        <v>5</v>
      </c>
      <c r="AA527">
        <f t="shared" si="80"/>
        <v>62</v>
      </c>
      <c r="AB527" s="73">
        <f t="shared" si="81"/>
        <v>9.25</v>
      </c>
      <c r="AC527" s="73">
        <f t="shared" si="82"/>
        <v>6.5</v>
      </c>
      <c r="AD527" s="73">
        <f t="shared" si="83"/>
        <v>9.4</v>
      </c>
      <c r="AE527" s="73">
        <f t="shared" si="84"/>
        <v>28.7</v>
      </c>
      <c r="AF527" s="73">
        <f t="shared" si="85"/>
        <v>14.75</v>
      </c>
      <c r="AG527" s="73">
        <f t="shared" si="86"/>
        <v>1.25</v>
      </c>
      <c r="AH527" s="73">
        <f t="shared" si="87"/>
        <v>0.8</v>
      </c>
      <c r="AI527" s="73">
        <f t="shared" si="88"/>
        <v>10.725</v>
      </c>
      <c r="AJ527" s="73">
        <f t="shared" si="89"/>
        <v>5</v>
      </c>
    </row>
    <row r="528" spans="1:36">
      <c r="A528">
        <v>527</v>
      </c>
      <c r="B528" s="233" t="s">
        <v>1755</v>
      </c>
      <c r="C528" t="s">
        <v>1115</v>
      </c>
      <c r="D528">
        <v>9</v>
      </c>
      <c r="E528">
        <v>51</v>
      </c>
      <c r="F528">
        <v>17</v>
      </c>
      <c r="G528">
        <v>44</v>
      </c>
      <c r="H528">
        <v>95</v>
      </c>
      <c r="I528">
        <v>2</v>
      </c>
      <c r="J528">
        <v>4</v>
      </c>
      <c r="L528">
        <v>29</v>
      </c>
      <c r="M528">
        <v>5</v>
      </c>
      <c r="N528">
        <v>24</v>
      </c>
      <c r="O528">
        <v>9</v>
      </c>
      <c r="P528">
        <v>16</v>
      </c>
      <c r="Q528">
        <v>4</v>
      </c>
      <c r="R528">
        <v>6</v>
      </c>
      <c r="T528">
        <v>42</v>
      </c>
      <c r="U528">
        <v>47</v>
      </c>
      <c r="W528">
        <v>3</v>
      </c>
      <c r="X528">
        <v>8</v>
      </c>
      <c r="Y528">
        <v>1</v>
      </c>
      <c r="Z528">
        <v>2</v>
      </c>
      <c r="AA528">
        <f t="shared" si="80"/>
        <v>12</v>
      </c>
      <c r="AB528" s="73">
        <f t="shared" si="81"/>
        <v>9.2222222222222214</v>
      </c>
      <c r="AC528" s="73">
        <f t="shared" si="82"/>
        <v>6.2222222222222223</v>
      </c>
      <c r="AD528" s="73">
        <f t="shared" si="83"/>
        <v>14.777777777777779</v>
      </c>
      <c r="AE528" s="73">
        <f t="shared" si="84"/>
        <v>16.666666666666668</v>
      </c>
      <c r="AF528" s="73">
        <f t="shared" si="85"/>
        <v>16.666666666666668</v>
      </c>
      <c r="AG528" s="73">
        <f t="shared" si="86"/>
        <v>1.7777777777777777</v>
      </c>
      <c r="AH528" s="73">
        <f t="shared" si="87"/>
        <v>3</v>
      </c>
      <c r="AI528" s="73">
        <f t="shared" si="88"/>
        <v>6.9444444444444446</v>
      </c>
      <c r="AJ528" s="73">
        <f t="shared" si="89"/>
        <v>9</v>
      </c>
    </row>
    <row r="529" spans="1:36">
      <c r="A529">
        <v>528</v>
      </c>
      <c r="B529" s="233" t="s">
        <v>1756</v>
      </c>
      <c r="C529" t="s">
        <v>1331</v>
      </c>
      <c r="D529">
        <v>17</v>
      </c>
      <c r="E529">
        <v>114</v>
      </c>
      <c r="F529">
        <v>49</v>
      </c>
      <c r="G529">
        <v>74</v>
      </c>
      <c r="H529">
        <v>188</v>
      </c>
      <c r="I529">
        <v>17</v>
      </c>
      <c r="J529">
        <v>6</v>
      </c>
      <c r="L529">
        <v>45</v>
      </c>
      <c r="M529">
        <v>4</v>
      </c>
      <c r="N529">
        <v>39</v>
      </c>
      <c r="O529">
        <v>10</v>
      </c>
      <c r="P529">
        <v>40</v>
      </c>
      <c r="Q529">
        <v>16</v>
      </c>
      <c r="R529">
        <v>16</v>
      </c>
      <c r="T529">
        <v>69</v>
      </c>
      <c r="U529">
        <v>117</v>
      </c>
      <c r="V529">
        <v>7</v>
      </c>
      <c r="W529">
        <v>17</v>
      </c>
      <c r="X529">
        <v>14</v>
      </c>
      <c r="Y529">
        <v>4</v>
      </c>
      <c r="Z529">
        <v>11</v>
      </c>
      <c r="AA529">
        <f t="shared" si="80"/>
        <v>32</v>
      </c>
      <c r="AB529" s="73">
        <f t="shared" si="81"/>
        <v>9.1764705882352935</v>
      </c>
      <c r="AC529" s="73">
        <f t="shared" si="82"/>
        <v>9.6470588235294112</v>
      </c>
      <c r="AD529" s="73">
        <f t="shared" si="83"/>
        <v>11.352941176470589</v>
      </c>
      <c r="AE529" s="73">
        <f t="shared" si="84"/>
        <v>19.205882352941178</v>
      </c>
      <c r="AF529" s="73">
        <f t="shared" si="85"/>
        <v>19.205882352941178</v>
      </c>
      <c r="AG529" s="73">
        <f t="shared" si="86"/>
        <v>6.3529411764705879</v>
      </c>
      <c r="AH529" s="73">
        <f t="shared" si="87"/>
        <v>1.1176470588235294</v>
      </c>
      <c r="AI529" s="73">
        <f t="shared" si="88"/>
        <v>5.4117647058823533</v>
      </c>
      <c r="AJ529" s="73">
        <f t="shared" si="89"/>
        <v>9.882352941176471</v>
      </c>
    </row>
    <row r="530" spans="1:36">
      <c r="A530">
        <v>529</v>
      </c>
      <c r="B530" s="233" t="s">
        <v>1757</v>
      </c>
      <c r="C530" t="s">
        <v>1095</v>
      </c>
      <c r="D530">
        <v>21</v>
      </c>
      <c r="E530">
        <v>127</v>
      </c>
      <c r="F530">
        <v>73</v>
      </c>
      <c r="G530">
        <v>107</v>
      </c>
      <c r="H530">
        <v>234</v>
      </c>
      <c r="I530">
        <v>6</v>
      </c>
      <c r="J530">
        <v>8</v>
      </c>
      <c r="K530">
        <v>320</v>
      </c>
      <c r="L530">
        <v>75</v>
      </c>
      <c r="M530">
        <v>21</v>
      </c>
      <c r="N530">
        <v>40</v>
      </c>
      <c r="O530">
        <v>42</v>
      </c>
      <c r="P530">
        <v>40</v>
      </c>
      <c r="Q530">
        <v>18</v>
      </c>
      <c r="R530">
        <v>21</v>
      </c>
      <c r="T530">
        <v>129</v>
      </c>
      <c r="U530">
        <v>116</v>
      </c>
      <c r="V530">
        <v>34</v>
      </c>
      <c r="W530">
        <v>12</v>
      </c>
      <c r="X530">
        <v>79</v>
      </c>
      <c r="Z530">
        <v>5</v>
      </c>
      <c r="AA530">
        <f t="shared" si="80"/>
        <v>42</v>
      </c>
      <c r="AB530" s="73">
        <f t="shared" si="81"/>
        <v>9.1428571428571423</v>
      </c>
      <c r="AC530" s="73">
        <f t="shared" si="82"/>
        <v>11.904761904761905</v>
      </c>
      <c r="AD530" s="73">
        <f t="shared" si="83"/>
        <v>15.857142857142858</v>
      </c>
      <c r="AE530" s="73">
        <f t="shared" si="84"/>
        <v>28.11904761904762</v>
      </c>
      <c r="AF530" s="73">
        <f t="shared" si="85"/>
        <v>20.5</v>
      </c>
      <c r="AG530" s="73">
        <f t="shared" si="86"/>
        <v>2.0952380952380953</v>
      </c>
      <c r="AH530" s="73">
        <f t="shared" si="87"/>
        <v>2.9047619047619047</v>
      </c>
      <c r="AI530" s="73">
        <f t="shared" si="88"/>
        <v>9.5714285714285712</v>
      </c>
      <c r="AJ530" s="73">
        <f t="shared" si="89"/>
        <v>7.7619047619047619</v>
      </c>
    </row>
    <row r="531" spans="1:36">
      <c r="A531">
        <v>530</v>
      </c>
      <c r="B531" s="233" t="s">
        <v>1758</v>
      </c>
      <c r="C531" t="s">
        <v>1095</v>
      </c>
      <c r="D531">
        <v>8</v>
      </c>
      <c r="E531">
        <v>44</v>
      </c>
      <c r="F531">
        <v>31</v>
      </c>
      <c r="G531">
        <v>43</v>
      </c>
      <c r="H531">
        <v>87</v>
      </c>
      <c r="L531">
        <v>15</v>
      </c>
      <c r="M531">
        <v>9</v>
      </c>
      <c r="N531">
        <v>6</v>
      </c>
      <c r="P531">
        <v>9</v>
      </c>
      <c r="Q531">
        <v>7</v>
      </c>
      <c r="R531">
        <v>7</v>
      </c>
      <c r="T531">
        <v>23</v>
      </c>
      <c r="U531">
        <v>59</v>
      </c>
      <c r="V531">
        <v>4</v>
      </c>
      <c r="X531">
        <v>55</v>
      </c>
      <c r="AA531">
        <f t="shared" si="80"/>
        <v>14</v>
      </c>
      <c r="AB531" s="73">
        <f t="shared" si="81"/>
        <v>9.125</v>
      </c>
      <c r="AC531" s="73">
        <f t="shared" si="82"/>
        <v>13.75</v>
      </c>
      <c r="AD531" s="73">
        <f t="shared" si="83"/>
        <v>7.625</v>
      </c>
      <c r="AE531" s="73">
        <f t="shared" si="84"/>
        <v>16.125</v>
      </c>
      <c r="AF531" s="73">
        <f t="shared" si="85"/>
        <v>16.125</v>
      </c>
      <c r="AG531" s="73">
        <f t="shared" si="86"/>
        <v>0</v>
      </c>
      <c r="AH531" s="73">
        <f t="shared" si="87"/>
        <v>2.375</v>
      </c>
      <c r="AI531" s="73">
        <f t="shared" si="88"/>
        <v>3.6875</v>
      </c>
      <c r="AJ531" s="73">
        <f t="shared" si="89"/>
        <v>4.375</v>
      </c>
    </row>
    <row r="532" spans="1:36">
      <c r="A532">
        <v>531</v>
      </c>
      <c r="B532" s="233" t="s">
        <v>1759</v>
      </c>
      <c r="C532" t="s">
        <v>1335</v>
      </c>
      <c r="D532">
        <v>18</v>
      </c>
      <c r="E532">
        <v>86</v>
      </c>
      <c r="F532">
        <v>45</v>
      </c>
      <c r="G532">
        <v>97</v>
      </c>
      <c r="H532">
        <v>183</v>
      </c>
      <c r="I532">
        <v>13</v>
      </c>
      <c r="J532">
        <v>6</v>
      </c>
      <c r="L532">
        <v>57</v>
      </c>
      <c r="M532">
        <v>5</v>
      </c>
      <c r="N532">
        <v>31</v>
      </c>
      <c r="O532">
        <v>2</v>
      </c>
      <c r="P532">
        <v>29</v>
      </c>
      <c r="Q532">
        <v>16</v>
      </c>
      <c r="R532">
        <v>10</v>
      </c>
      <c r="T532">
        <v>76</v>
      </c>
      <c r="U532">
        <v>113</v>
      </c>
      <c r="V532">
        <v>5</v>
      </c>
      <c r="W532">
        <v>9</v>
      </c>
      <c r="X532">
        <v>11</v>
      </c>
      <c r="Y532">
        <v>8</v>
      </c>
      <c r="Z532">
        <v>10</v>
      </c>
      <c r="AA532">
        <f t="shared" si="80"/>
        <v>20</v>
      </c>
      <c r="AB532" s="73">
        <f t="shared" si="81"/>
        <v>9.0555555555555554</v>
      </c>
      <c r="AC532" s="73">
        <f t="shared" si="82"/>
        <v>8.8888888888888893</v>
      </c>
      <c r="AD532" s="73">
        <f t="shared" si="83"/>
        <v>14.722222222222221</v>
      </c>
      <c r="AE532" s="73">
        <f t="shared" si="84"/>
        <v>19.222222222222221</v>
      </c>
      <c r="AF532" s="73">
        <f t="shared" si="85"/>
        <v>19.222222222222221</v>
      </c>
      <c r="AG532" s="73">
        <f t="shared" si="86"/>
        <v>4.666666666666667</v>
      </c>
      <c r="AH532" s="73">
        <f t="shared" si="87"/>
        <v>1.4444444444444444</v>
      </c>
      <c r="AI532" s="73">
        <f t="shared" si="88"/>
        <v>4.3055555555555554</v>
      </c>
      <c r="AJ532" s="73">
        <f t="shared" si="89"/>
        <v>8</v>
      </c>
    </row>
    <row r="533" spans="1:36">
      <c r="A533">
        <v>532</v>
      </c>
      <c r="B533" s="233" t="s">
        <v>1760</v>
      </c>
      <c r="C533" t="s">
        <v>1333</v>
      </c>
      <c r="D533">
        <v>18</v>
      </c>
      <c r="E533">
        <v>107</v>
      </c>
      <c r="F533">
        <v>45</v>
      </c>
      <c r="G533">
        <v>108</v>
      </c>
      <c r="H533">
        <v>215</v>
      </c>
      <c r="J533">
        <v>1</v>
      </c>
      <c r="L533">
        <v>43</v>
      </c>
      <c r="M533">
        <v>35</v>
      </c>
      <c r="N533">
        <v>12</v>
      </c>
      <c r="O533">
        <v>6</v>
      </c>
      <c r="P533">
        <v>50</v>
      </c>
      <c r="Q533">
        <v>15</v>
      </c>
      <c r="R533">
        <v>26</v>
      </c>
      <c r="T533">
        <v>95</v>
      </c>
      <c r="U533">
        <v>114</v>
      </c>
      <c r="V533">
        <v>2</v>
      </c>
      <c r="W533">
        <v>1</v>
      </c>
      <c r="X533">
        <v>92</v>
      </c>
      <c r="AA533">
        <f t="shared" si="80"/>
        <v>52</v>
      </c>
      <c r="AB533" s="73">
        <f t="shared" si="81"/>
        <v>9.0555555555555554</v>
      </c>
      <c r="AC533" s="73">
        <f t="shared" si="82"/>
        <v>7.1111111111111107</v>
      </c>
      <c r="AD533" s="73">
        <f t="shared" si="83"/>
        <v>9.0555555555555554</v>
      </c>
      <c r="AE533" s="73">
        <f t="shared" si="84"/>
        <v>14.083333333333334</v>
      </c>
      <c r="AF533" s="73">
        <f t="shared" si="85"/>
        <v>14.083333333333334</v>
      </c>
      <c r="AG533" s="73">
        <f t="shared" si="86"/>
        <v>5.5555555555555552E-2</v>
      </c>
      <c r="AH533" s="73">
        <f t="shared" si="87"/>
        <v>3.6111111111111112</v>
      </c>
      <c r="AI533" s="73">
        <f t="shared" si="88"/>
        <v>4.083333333333333</v>
      </c>
      <c r="AJ533" s="73">
        <f t="shared" si="89"/>
        <v>1.6111111111111112</v>
      </c>
    </row>
    <row r="534" spans="1:36">
      <c r="A534">
        <v>533</v>
      </c>
      <c r="B534" s="233" t="s">
        <v>1761</v>
      </c>
      <c r="C534" t="s">
        <v>1115</v>
      </c>
      <c r="D534">
        <v>22</v>
      </c>
      <c r="E534">
        <v>166</v>
      </c>
      <c r="F534">
        <v>107</v>
      </c>
      <c r="G534">
        <v>81</v>
      </c>
      <c r="H534">
        <v>247</v>
      </c>
      <c r="I534">
        <v>27</v>
      </c>
      <c r="J534">
        <v>18</v>
      </c>
      <c r="K534">
        <v>12</v>
      </c>
      <c r="L534">
        <v>49</v>
      </c>
      <c r="M534">
        <v>1</v>
      </c>
      <c r="N534">
        <v>58</v>
      </c>
      <c r="O534">
        <v>4</v>
      </c>
      <c r="P534">
        <v>44</v>
      </c>
      <c r="Q534">
        <v>28</v>
      </c>
      <c r="R534">
        <v>24</v>
      </c>
      <c r="T534">
        <v>108</v>
      </c>
      <c r="U534">
        <v>147</v>
      </c>
      <c r="V534">
        <v>30</v>
      </c>
      <c r="W534">
        <v>34</v>
      </c>
      <c r="X534">
        <v>62</v>
      </c>
      <c r="Y534">
        <v>2</v>
      </c>
      <c r="Z534">
        <v>12</v>
      </c>
      <c r="AA534">
        <f t="shared" si="80"/>
        <v>48</v>
      </c>
      <c r="AB534" s="73">
        <f t="shared" si="81"/>
        <v>9.045454545454545</v>
      </c>
      <c r="AC534" s="73">
        <f t="shared" si="82"/>
        <v>17.272727272727273</v>
      </c>
      <c r="AD534" s="73">
        <f t="shared" si="83"/>
        <v>8.954545454545455</v>
      </c>
      <c r="AE534" s="73">
        <f t="shared" si="84"/>
        <v>23.09090909090909</v>
      </c>
      <c r="AF534" s="73">
        <f t="shared" si="85"/>
        <v>22.818181818181817</v>
      </c>
      <c r="AG534" s="73">
        <f t="shared" si="86"/>
        <v>8.1818181818181817</v>
      </c>
      <c r="AH534" s="73">
        <f t="shared" si="87"/>
        <v>0.59090909090909094</v>
      </c>
      <c r="AI534" s="73">
        <f t="shared" si="88"/>
        <v>3.9772727272727271</v>
      </c>
      <c r="AJ534" s="73">
        <f t="shared" si="89"/>
        <v>13.045454545454545</v>
      </c>
    </row>
    <row r="535" spans="1:36">
      <c r="A535">
        <v>534</v>
      </c>
      <c r="B535" s="233" t="s">
        <v>1762</v>
      </c>
      <c r="C535" t="s">
        <v>1334</v>
      </c>
      <c r="D535">
        <v>1</v>
      </c>
      <c r="E535">
        <v>9</v>
      </c>
      <c r="F535">
        <v>4</v>
      </c>
      <c r="H535">
        <v>9</v>
      </c>
      <c r="I535">
        <v>2</v>
      </c>
      <c r="J535">
        <v>1</v>
      </c>
      <c r="K535">
        <v>13</v>
      </c>
      <c r="N535">
        <v>2</v>
      </c>
      <c r="O535">
        <v>1</v>
      </c>
      <c r="P535">
        <v>1</v>
      </c>
      <c r="Q535">
        <v>1</v>
      </c>
      <c r="T535">
        <v>3</v>
      </c>
      <c r="U535">
        <v>6</v>
      </c>
      <c r="W535">
        <v>1</v>
      </c>
      <c r="X535">
        <v>1</v>
      </c>
      <c r="Z535">
        <v>1</v>
      </c>
      <c r="AA535">
        <f t="shared" si="80"/>
        <v>0</v>
      </c>
      <c r="AB535" s="73">
        <f t="shared" si="81"/>
        <v>9</v>
      </c>
      <c r="AC535" s="73">
        <f t="shared" si="82"/>
        <v>16</v>
      </c>
      <c r="AD535" s="73">
        <f t="shared" si="83"/>
        <v>0</v>
      </c>
      <c r="AE535" s="73">
        <f t="shared" si="84"/>
        <v>25.5</v>
      </c>
      <c r="AF535" s="73">
        <f t="shared" si="85"/>
        <v>19</v>
      </c>
      <c r="AG535" s="73">
        <f t="shared" si="86"/>
        <v>13</v>
      </c>
      <c r="AH535" s="73">
        <f t="shared" si="87"/>
        <v>2</v>
      </c>
      <c r="AI535" s="73">
        <f t="shared" si="88"/>
        <v>7.5</v>
      </c>
      <c r="AJ535" s="73">
        <f t="shared" si="89"/>
        <v>14</v>
      </c>
    </row>
    <row r="536" spans="1:36">
      <c r="A536">
        <v>535</v>
      </c>
      <c r="B536" s="233" t="s">
        <v>1763</v>
      </c>
      <c r="C536" t="s">
        <v>1326</v>
      </c>
      <c r="D536">
        <v>6</v>
      </c>
      <c r="E536">
        <v>45</v>
      </c>
      <c r="F536">
        <v>24</v>
      </c>
      <c r="G536">
        <v>23</v>
      </c>
      <c r="H536">
        <v>68</v>
      </c>
      <c r="I536">
        <v>10</v>
      </c>
      <c r="J536">
        <v>5</v>
      </c>
      <c r="L536">
        <v>15</v>
      </c>
      <c r="M536">
        <v>1</v>
      </c>
      <c r="N536">
        <v>19</v>
      </c>
      <c r="O536">
        <v>1</v>
      </c>
      <c r="P536">
        <v>19</v>
      </c>
      <c r="Q536">
        <v>3</v>
      </c>
      <c r="R536">
        <v>7</v>
      </c>
      <c r="T536">
        <v>24</v>
      </c>
      <c r="U536">
        <v>44</v>
      </c>
      <c r="V536">
        <v>1</v>
      </c>
      <c r="W536">
        <v>10</v>
      </c>
      <c r="X536">
        <v>10</v>
      </c>
      <c r="Y536">
        <v>1</v>
      </c>
      <c r="Z536">
        <v>1</v>
      </c>
      <c r="AA536">
        <f t="shared" si="80"/>
        <v>14</v>
      </c>
      <c r="AB536" s="73">
        <f t="shared" si="81"/>
        <v>9</v>
      </c>
      <c r="AC536" s="73">
        <f t="shared" si="82"/>
        <v>13.666666666666666</v>
      </c>
      <c r="AD536" s="73">
        <f t="shared" si="83"/>
        <v>10.166666666666666</v>
      </c>
      <c r="AE536" s="73">
        <f t="shared" si="84"/>
        <v>23</v>
      </c>
      <c r="AF536" s="73">
        <f t="shared" si="85"/>
        <v>23</v>
      </c>
      <c r="AG536" s="73">
        <f t="shared" si="86"/>
        <v>10.833333333333334</v>
      </c>
      <c r="AH536" s="73">
        <f t="shared" si="87"/>
        <v>1.3333333333333333</v>
      </c>
      <c r="AI536" s="73">
        <f t="shared" si="88"/>
        <v>3.8333333333333335</v>
      </c>
      <c r="AJ536" s="73">
        <f t="shared" si="89"/>
        <v>14.5</v>
      </c>
    </row>
    <row r="537" spans="1:36">
      <c r="A537">
        <v>536</v>
      </c>
      <c r="B537" s="233" t="s">
        <v>1764</v>
      </c>
      <c r="C537" t="s">
        <v>1340</v>
      </c>
      <c r="D537">
        <v>16</v>
      </c>
      <c r="E537">
        <v>94</v>
      </c>
      <c r="F537">
        <v>38</v>
      </c>
      <c r="G537">
        <v>56</v>
      </c>
      <c r="H537">
        <v>150</v>
      </c>
      <c r="I537">
        <v>8</v>
      </c>
      <c r="J537">
        <v>6</v>
      </c>
      <c r="L537">
        <v>42</v>
      </c>
      <c r="M537">
        <v>6</v>
      </c>
      <c r="N537">
        <v>31</v>
      </c>
      <c r="O537">
        <v>7</v>
      </c>
      <c r="P537">
        <v>20</v>
      </c>
      <c r="Q537">
        <v>18</v>
      </c>
      <c r="R537">
        <v>3</v>
      </c>
      <c r="T537">
        <v>59</v>
      </c>
      <c r="U537">
        <v>97</v>
      </c>
      <c r="V537">
        <v>1</v>
      </c>
      <c r="W537">
        <v>9</v>
      </c>
      <c r="X537">
        <v>16</v>
      </c>
      <c r="Y537">
        <v>3</v>
      </c>
      <c r="Z537">
        <v>7</v>
      </c>
      <c r="AA537">
        <f t="shared" si="80"/>
        <v>6</v>
      </c>
      <c r="AB537" s="73">
        <f t="shared" si="81"/>
        <v>9</v>
      </c>
      <c r="AC537" s="73">
        <f t="shared" si="82"/>
        <v>9.125</v>
      </c>
      <c r="AD537" s="73">
        <f t="shared" si="83"/>
        <v>12.75</v>
      </c>
      <c r="AE537" s="73">
        <f t="shared" si="84"/>
        <v>17.3125</v>
      </c>
      <c r="AF537" s="73">
        <f t="shared" si="85"/>
        <v>17.3125</v>
      </c>
      <c r="AG537" s="73">
        <f t="shared" si="86"/>
        <v>3.375</v>
      </c>
      <c r="AH537" s="73">
        <f t="shared" si="87"/>
        <v>2.6875</v>
      </c>
      <c r="AI537" s="73">
        <f t="shared" si="88"/>
        <v>5.625</v>
      </c>
      <c r="AJ537" s="73">
        <f t="shared" si="89"/>
        <v>8.8125</v>
      </c>
    </row>
    <row r="538" spans="1:36">
      <c r="A538">
        <v>537</v>
      </c>
      <c r="B538" s="233" t="s">
        <v>1765</v>
      </c>
      <c r="C538" t="s">
        <v>1089</v>
      </c>
      <c r="D538">
        <v>2</v>
      </c>
      <c r="E538">
        <v>11</v>
      </c>
      <c r="F538">
        <v>6</v>
      </c>
      <c r="G538">
        <v>11</v>
      </c>
      <c r="H538">
        <v>22</v>
      </c>
      <c r="I538">
        <v>1</v>
      </c>
      <c r="L538">
        <v>4</v>
      </c>
      <c r="M538">
        <v>5</v>
      </c>
      <c r="N538">
        <v>2</v>
      </c>
      <c r="P538">
        <v>3</v>
      </c>
      <c r="Q538">
        <v>2</v>
      </c>
      <c r="R538">
        <v>2</v>
      </c>
      <c r="T538">
        <v>9</v>
      </c>
      <c r="U538">
        <v>14</v>
      </c>
      <c r="AA538">
        <f t="shared" si="80"/>
        <v>4</v>
      </c>
      <c r="AB538" s="73">
        <f t="shared" si="81"/>
        <v>9</v>
      </c>
      <c r="AC538" s="73">
        <f t="shared" si="82"/>
        <v>10</v>
      </c>
      <c r="AD538" s="73">
        <f t="shared" si="83"/>
        <v>8</v>
      </c>
      <c r="AE538" s="73">
        <f t="shared" si="84"/>
        <v>16</v>
      </c>
      <c r="AF538" s="73">
        <f t="shared" si="85"/>
        <v>16</v>
      </c>
      <c r="AG538" s="73">
        <f t="shared" si="86"/>
        <v>3</v>
      </c>
      <c r="AH538" s="73">
        <f t="shared" si="87"/>
        <v>6.5</v>
      </c>
      <c r="AI538" s="73">
        <f t="shared" si="88"/>
        <v>3.5</v>
      </c>
      <c r="AJ538" s="73">
        <f t="shared" si="89"/>
        <v>5</v>
      </c>
    </row>
    <row r="539" spans="1:36">
      <c r="A539">
        <v>538</v>
      </c>
      <c r="B539" s="233" t="s">
        <v>1766</v>
      </c>
      <c r="C539" t="s">
        <v>1329</v>
      </c>
      <c r="D539">
        <v>3</v>
      </c>
      <c r="E539">
        <v>20</v>
      </c>
      <c r="F539">
        <v>12</v>
      </c>
      <c r="G539">
        <v>11</v>
      </c>
      <c r="H539">
        <v>31</v>
      </c>
      <c r="I539">
        <v>1</v>
      </c>
      <c r="J539">
        <v>2</v>
      </c>
      <c r="L539">
        <v>5</v>
      </c>
      <c r="M539">
        <v>3</v>
      </c>
      <c r="N539">
        <v>1</v>
      </c>
      <c r="O539">
        <v>1</v>
      </c>
      <c r="P539">
        <v>5</v>
      </c>
      <c r="Q539">
        <v>5</v>
      </c>
      <c r="R539">
        <v>2</v>
      </c>
      <c r="T539">
        <v>18</v>
      </c>
      <c r="U539">
        <v>14</v>
      </c>
      <c r="V539">
        <v>4</v>
      </c>
      <c r="W539">
        <v>4</v>
      </c>
      <c r="X539">
        <v>16</v>
      </c>
      <c r="AA539">
        <f t="shared" si="80"/>
        <v>4</v>
      </c>
      <c r="AB539" s="73">
        <f t="shared" si="81"/>
        <v>9</v>
      </c>
      <c r="AC539" s="73">
        <f t="shared" si="82"/>
        <v>14.666666666666666</v>
      </c>
      <c r="AD539" s="73">
        <f t="shared" si="83"/>
        <v>7</v>
      </c>
      <c r="AE539" s="73">
        <f t="shared" si="84"/>
        <v>17.333333333333332</v>
      </c>
      <c r="AF539" s="73">
        <f t="shared" si="85"/>
        <v>17.333333333333332</v>
      </c>
      <c r="AG539" s="73">
        <f t="shared" si="86"/>
        <v>2.6666666666666665</v>
      </c>
      <c r="AH539" s="73">
        <f t="shared" si="87"/>
        <v>2</v>
      </c>
      <c r="AI539" s="73">
        <f t="shared" si="88"/>
        <v>4.833333333333333</v>
      </c>
      <c r="AJ539" s="73">
        <f t="shared" si="89"/>
        <v>4.333333333333333</v>
      </c>
    </row>
    <row r="540" spans="1:36">
      <c r="A540">
        <v>539</v>
      </c>
      <c r="B540" s="233" t="s">
        <v>1767</v>
      </c>
      <c r="C540" t="s">
        <v>1089</v>
      </c>
      <c r="D540">
        <v>3</v>
      </c>
      <c r="E540">
        <v>19</v>
      </c>
      <c r="F540">
        <v>7</v>
      </c>
      <c r="G540">
        <v>10</v>
      </c>
      <c r="H540">
        <v>29</v>
      </c>
      <c r="I540">
        <v>1</v>
      </c>
      <c r="K540">
        <v>2</v>
      </c>
      <c r="L540">
        <v>13</v>
      </c>
      <c r="M540">
        <v>1</v>
      </c>
      <c r="N540">
        <v>10</v>
      </c>
      <c r="O540">
        <v>2</v>
      </c>
      <c r="P540">
        <v>6</v>
      </c>
      <c r="Q540">
        <v>2</v>
      </c>
      <c r="R540">
        <v>1</v>
      </c>
      <c r="T540">
        <v>11</v>
      </c>
      <c r="U540">
        <v>20</v>
      </c>
      <c r="X540">
        <v>3</v>
      </c>
      <c r="Z540">
        <v>1</v>
      </c>
      <c r="AA540">
        <f t="shared" si="80"/>
        <v>2</v>
      </c>
      <c r="AB540" s="73">
        <f t="shared" si="81"/>
        <v>9</v>
      </c>
      <c r="AC540" s="73">
        <f t="shared" si="82"/>
        <v>8.6666666666666661</v>
      </c>
      <c r="AD540" s="73">
        <f t="shared" si="83"/>
        <v>21</v>
      </c>
      <c r="AE540" s="73">
        <f t="shared" si="84"/>
        <v>21</v>
      </c>
      <c r="AF540" s="73">
        <f t="shared" si="85"/>
        <v>20.666666666666668</v>
      </c>
      <c r="AG540" s="73">
        <f t="shared" si="86"/>
        <v>2</v>
      </c>
      <c r="AH540" s="73">
        <f t="shared" si="87"/>
        <v>3.6666666666666665</v>
      </c>
      <c r="AI540" s="73">
        <f t="shared" si="88"/>
        <v>6.166666666666667</v>
      </c>
      <c r="AJ540" s="73">
        <f t="shared" si="89"/>
        <v>12.333333333333334</v>
      </c>
    </row>
    <row r="541" spans="1:36">
      <c r="A541">
        <v>540</v>
      </c>
      <c r="B541" s="233" t="s">
        <v>1768</v>
      </c>
      <c r="C541" t="s">
        <v>1330</v>
      </c>
      <c r="D541">
        <v>2</v>
      </c>
      <c r="E541">
        <v>10</v>
      </c>
      <c r="F541">
        <v>5</v>
      </c>
      <c r="G541">
        <v>8</v>
      </c>
      <c r="H541">
        <v>18</v>
      </c>
      <c r="J541">
        <v>1</v>
      </c>
      <c r="L541">
        <v>2</v>
      </c>
      <c r="N541">
        <v>1</v>
      </c>
      <c r="P541">
        <v>4</v>
      </c>
      <c r="T541">
        <v>8</v>
      </c>
      <c r="U541">
        <v>10</v>
      </c>
      <c r="V541">
        <v>1</v>
      </c>
      <c r="Y541">
        <v>1</v>
      </c>
      <c r="AA541">
        <f t="shared" si="80"/>
        <v>0</v>
      </c>
      <c r="AB541" s="73">
        <f t="shared" si="81"/>
        <v>9</v>
      </c>
      <c r="AC541" s="73">
        <f t="shared" si="82"/>
        <v>10</v>
      </c>
      <c r="AD541" s="73">
        <f t="shared" si="83"/>
        <v>5</v>
      </c>
      <c r="AE541" s="73">
        <f t="shared" si="84"/>
        <v>12.25</v>
      </c>
      <c r="AF541" s="73">
        <f t="shared" si="85"/>
        <v>12.25</v>
      </c>
      <c r="AG541" s="73">
        <f t="shared" si="86"/>
        <v>0.5</v>
      </c>
      <c r="AH541" s="73">
        <f t="shared" si="87"/>
        <v>0.5</v>
      </c>
      <c r="AI541" s="73">
        <f t="shared" si="88"/>
        <v>4.5</v>
      </c>
      <c r="AJ541" s="73">
        <f t="shared" si="89"/>
        <v>4</v>
      </c>
    </row>
    <row r="542" spans="1:36">
      <c r="A542">
        <v>541</v>
      </c>
      <c r="B542" s="233" t="s">
        <v>1769</v>
      </c>
      <c r="C542" t="s">
        <v>1081</v>
      </c>
      <c r="D542">
        <v>1</v>
      </c>
      <c r="E542">
        <v>7</v>
      </c>
      <c r="F542">
        <v>4</v>
      </c>
      <c r="G542">
        <v>8</v>
      </c>
      <c r="H542">
        <v>15</v>
      </c>
      <c r="L542">
        <v>1</v>
      </c>
      <c r="M542">
        <v>7</v>
      </c>
      <c r="O542">
        <v>1</v>
      </c>
      <c r="P542">
        <v>4</v>
      </c>
      <c r="Q542">
        <v>2</v>
      </c>
      <c r="R542">
        <v>3</v>
      </c>
      <c r="T542">
        <v>7</v>
      </c>
      <c r="U542">
        <v>7</v>
      </c>
      <c r="V542">
        <v>3</v>
      </c>
      <c r="X542">
        <v>9</v>
      </c>
      <c r="AA542">
        <f t="shared" si="80"/>
        <v>6</v>
      </c>
      <c r="AB542" s="73">
        <f t="shared" si="81"/>
        <v>9</v>
      </c>
      <c r="AC542" s="73">
        <f t="shared" si="82"/>
        <v>10</v>
      </c>
      <c r="AD542" s="73">
        <f t="shared" si="83"/>
        <v>-1</v>
      </c>
      <c r="AE542" s="73">
        <f t="shared" si="84"/>
        <v>12</v>
      </c>
      <c r="AF542" s="73">
        <f t="shared" si="85"/>
        <v>12</v>
      </c>
      <c r="AG542" s="73">
        <f t="shared" si="86"/>
        <v>0</v>
      </c>
      <c r="AH542" s="73">
        <f t="shared" si="87"/>
        <v>15</v>
      </c>
      <c r="AI542" s="73">
        <f t="shared" si="88"/>
        <v>4.5</v>
      </c>
      <c r="AJ542" s="73">
        <f t="shared" si="89"/>
        <v>-2</v>
      </c>
    </row>
    <row r="543" spans="1:36">
      <c r="A543">
        <v>542</v>
      </c>
      <c r="B543" s="233" t="s">
        <v>1770</v>
      </c>
      <c r="C543" t="s">
        <v>1333</v>
      </c>
      <c r="D543">
        <v>2</v>
      </c>
      <c r="E543">
        <v>6</v>
      </c>
      <c r="F543">
        <v>4</v>
      </c>
      <c r="G543">
        <v>14</v>
      </c>
      <c r="H543">
        <v>20</v>
      </c>
      <c r="L543">
        <v>8</v>
      </c>
      <c r="M543">
        <v>1</v>
      </c>
      <c r="N543">
        <v>1</v>
      </c>
      <c r="O543">
        <v>2</v>
      </c>
      <c r="P543">
        <v>3</v>
      </c>
      <c r="Q543">
        <v>2</v>
      </c>
      <c r="R543">
        <v>1</v>
      </c>
      <c r="T543">
        <v>9</v>
      </c>
      <c r="U543">
        <v>11</v>
      </c>
      <c r="X543">
        <v>1</v>
      </c>
      <c r="AA543">
        <f t="shared" si="80"/>
        <v>2</v>
      </c>
      <c r="AB543" s="73">
        <f t="shared" si="81"/>
        <v>9</v>
      </c>
      <c r="AC543" s="73">
        <f t="shared" si="82"/>
        <v>7</v>
      </c>
      <c r="AD543" s="73">
        <f t="shared" si="83"/>
        <v>19</v>
      </c>
      <c r="AE543" s="73">
        <f t="shared" si="84"/>
        <v>18</v>
      </c>
      <c r="AF543" s="73">
        <f t="shared" si="85"/>
        <v>18</v>
      </c>
      <c r="AG543" s="73">
        <f t="shared" si="86"/>
        <v>0</v>
      </c>
      <c r="AH543" s="73">
        <f t="shared" si="87"/>
        <v>1</v>
      </c>
      <c r="AI543" s="73">
        <f t="shared" si="88"/>
        <v>7</v>
      </c>
      <c r="AJ543" s="73">
        <f t="shared" si="89"/>
        <v>2.5</v>
      </c>
    </row>
    <row r="544" spans="1:36">
      <c r="A544">
        <v>543</v>
      </c>
      <c r="B544" s="233" t="s">
        <v>1771</v>
      </c>
      <c r="C544" t="s">
        <v>1331</v>
      </c>
      <c r="D544">
        <v>1</v>
      </c>
      <c r="E544">
        <v>5</v>
      </c>
      <c r="F544">
        <v>1</v>
      </c>
      <c r="G544">
        <v>4</v>
      </c>
      <c r="H544">
        <v>9</v>
      </c>
      <c r="L544">
        <v>2</v>
      </c>
      <c r="M544">
        <v>1</v>
      </c>
      <c r="N544">
        <v>2</v>
      </c>
      <c r="O544">
        <v>2</v>
      </c>
      <c r="T544">
        <v>3</v>
      </c>
      <c r="U544">
        <v>6</v>
      </c>
      <c r="X544">
        <v>1</v>
      </c>
      <c r="AA544">
        <f t="shared" si="80"/>
        <v>0</v>
      </c>
      <c r="AB544" s="73">
        <f t="shared" si="81"/>
        <v>9</v>
      </c>
      <c r="AC544" s="73">
        <f t="shared" si="82"/>
        <v>4</v>
      </c>
      <c r="AD544" s="73">
        <f t="shared" si="83"/>
        <v>10</v>
      </c>
      <c r="AE544" s="73">
        <f t="shared" si="84"/>
        <v>11.5</v>
      </c>
      <c r="AF544" s="73">
        <f t="shared" si="85"/>
        <v>11.5</v>
      </c>
      <c r="AG544" s="73">
        <f t="shared" si="86"/>
        <v>0</v>
      </c>
      <c r="AH544" s="73">
        <f t="shared" si="87"/>
        <v>5</v>
      </c>
      <c r="AI544" s="73">
        <f t="shared" si="88"/>
        <v>10.5</v>
      </c>
      <c r="AJ544" s="73">
        <f t="shared" si="89"/>
        <v>7</v>
      </c>
    </row>
    <row r="545" spans="1:36">
      <c r="A545">
        <v>544</v>
      </c>
      <c r="B545" s="233" t="s">
        <v>1772</v>
      </c>
      <c r="C545" t="s">
        <v>1338</v>
      </c>
      <c r="D545">
        <v>21</v>
      </c>
      <c r="E545">
        <v>127</v>
      </c>
      <c r="F545">
        <v>88</v>
      </c>
      <c r="G545">
        <v>82</v>
      </c>
      <c r="H545">
        <v>209</v>
      </c>
      <c r="I545">
        <v>30</v>
      </c>
      <c r="J545">
        <v>19</v>
      </c>
      <c r="L545">
        <v>54</v>
      </c>
      <c r="M545">
        <v>7</v>
      </c>
      <c r="N545">
        <v>37</v>
      </c>
      <c r="O545">
        <v>6</v>
      </c>
      <c r="P545">
        <v>34</v>
      </c>
      <c r="Q545">
        <v>12</v>
      </c>
      <c r="R545">
        <v>11</v>
      </c>
      <c r="T545">
        <v>97</v>
      </c>
      <c r="U545">
        <v>117</v>
      </c>
      <c r="V545">
        <v>27</v>
      </c>
      <c r="W545">
        <v>34</v>
      </c>
      <c r="X545">
        <v>26</v>
      </c>
      <c r="Z545">
        <v>16</v>
      </c>
      <c r="AA545">
        <f t="shared" si="80"/>
        <v>22</v>
      </c>
      <c r="AB545" s="73">
        <f t="shared" si="81"/>
        <v>8.9047619047619051</v>
      </c>
      <c r="AC545" s="73">
        <f t="shared" si="82"/>
        <v>15.714285714285714</v>
      </c>
      <c r="AD545" s="73">
        <f t="shared" si="83"/>
        <v>11.80952380952381</v>
      </c>
      <c r="AE545" s="73">
        <f t="shared" si="84"/>
        <v>23.476190476190474</v>
      </c>
      <c r="AF545" s="73">
        <f t="shared" si="85"/>
        <v>23.476190476190474</v>
      </c>
      <c r="AG545" s="73">
        <f t="shared" si="86"/>
        <v>9.4761904761904763</v>
      </c>
      <c r="AH545" s="73">
        <f t="shared" si="87"/>
        <v>1.7142857142857142</v>
      </c>
      <c r="AI545" s="73">
        <f t="shared" si="88"/>
        <v>4.7857142857142856</v>
      </c>
      <c r="AJ545" s="73">
        <f t="shared" si="89"/>
        <v>11.285714285714286</v>
      </c>
    </row>
    <row r="546" spans="1:36">
      <c r="A546">
        <v>545</v>
      </c>
      <c r="B546" s="233" t="s">
        <v>1773</v>
      </c>
      <c r="C546" t="s">
        <v>1115</v>
      </c>
      <c r="D546">
        <v>21</v>
      </c>
      <c r="E546">
        <v>168</v>
      </c>
      <c r="F546">
        <v>62</v>
      </c>
      <c r="G546">
        <v>82</v>
      </c>
      <c r="H546">
        <v>250</v>
      </c>
      <c r="I546">
        <v>34</v>
      </c>
      <c r="J546">
        <v>27</v>
      </c>
      <c r="K546">
        <v>1</v>
      </c>
      <c r="L546">
        <v>65</v>
      </c>
      <c r="M546">
        <v>6</v>
      </c>
      <c r="N546">
        <v>44</v>
      </c>
      <c r="O546">
        <v>23</v>
      </c>
      <c r="P546">
        <v>64</v>
      </c>
      <c r="Q546">
        <v>25</v>
      </c>
      <c r="R546">
        <v>32</v>
      </c>
      <c r="T546">
        <v>124</v>
      </c>
      <c r="U546">
        <v>127</v>
      </c>
      <c r="V546">
        <v>10</v>
      </c>
      <c r="W546">
        <v>32</v>
      </c>
      <c r="X546">
        <v>21</v>
      </c>
      <c r="Y546">
        <v>5</v>
      </c>
      <c r="Z546">
        <v>13</v>
      </c>
      <c r="AA546">
        <f t="shared" si="80"/>
        <v>64</v>
      </c>
      <c r="AB546" s="73">
        <f t="shared" si="81"/>
        <v>8.8571428571428577</v>
      </c>
      <c r="AC546" s="73">
        <f t="shared" si="82"/>
        <v>8.7619047619047628</v>
      </c>
      <c r="AD546" s="73">
        <f t="shared" si="83"/>
        <v>12.428571428571429</v>
      </c>
      <c r="AE546" s="73">
        <f t="shared" si="84"/>
        <v>22.071428571428573</v>
      </c>
      <c r="AF546" s="73">
        <f t="shared" si="85"/>
        <v>22.047619047619047</v>
      </c>
      <c r="AG546" s="73">
        <f t="shared" si="86"/>
        <v>11</v>
      </c>
      <c r="AH546" s="73">
        <f t="shared" si="87"/>
        <v>-9.5238095238095233E-2</v>
      </c>
      <c r="AI546" s="73">
        <f t="shared" si="88"/>
        <v>6.1904761904761907</v>
      </c>
      <c r="AJ546" s="73">
        <f t="shared" si="89"/>
        <v>9.4285714285714288</v>
      </c>
    </row>
    <row r="547" spans="1:36">
      <c r="A547">
        <v>546</v>
      </c>
      <c r="B547" s="233" t="s">
        <v>1774</v>
      </c>
      <c r="C547" t="s">
        <v>1081</v>
      </c>
      <c r="D547">
        <v>14</v>
      </c>
      <c r="E547">
        <v>75</v>
      </c>
      <c r="F547">
        <v>68</v>
      </c>
      <c r="G547">
        <v>65</v>
      </c>
      <c r="H547">
        <v>140</v>
      </c>
      <c r="J547">
        <v>2</v>
      </c>
      <c r="K547">
        <v>2</v>
      </c>
      <c r="L547">
        <v>27</v>
      </c>
      <c r="M547">
        <v>27</v>
      </c>
      <c r="N547">
        <v>4</v>
      </c>
      <c r="P547">
        <v>15</v>
      </c>
      <c r="Q547">
        <v>2</v>
      </c>
      <c r="R547">
        <v>8</v>
      </c>
      <c r="T547">
        <v>42</v>
      </c>
      <c r="U547">
        <v>98</v>
      </c>
      <c r="V547">
        <v>5</v>
      </c>
      <c r="W547">
        <v>2</v>
      </c>
      <c r="X547">
        <v>97</v>
      </c>
      <c r="AA547">
        <f t="shared" si="80"/>
        <v>16</v>
      </c>
      <c r="AB547" s="73">
        <f t="shared" si="81"/>
        <v>8.8571428571428577</v>
      </c>
      <c r="AC547" s="73">
        <f t="shared" si="82"/>
        <v>18.285714285714285</v>
      </c>
      <c r="AD547" s="73">
        <f t="shared" si="83"/>
        <v>8.5</v>
      </c>
      <c r="AE547" s="73">
        <f t="shared" si="84"/>
        <v>18.535714285714285</v>
      </c>
      <c r="AF547" s="73">
        <f t="shared" si="85"/>
        <v>18.464285714285715</v>
      </c>
      <c r="AG547" s="73">
        <f t="shared" si="86"/>
        <v>0.14285714285714285</v>
      </c>
      <c r="AH547" s="73">
        <f t="shared" si="87"/>
        <v>4.9285714285714288</v>
      </c>
      <c r="AI547" s="73">
        <f t="shared" si="88"/>
        <v>3.8571428571428572</v>
      </c>
      <c r="AJ547" s="73">
        <f t="shared" si="89"/>
        <v>4.5714285714285712</v>
      </c>
    </row>
    <row r="548" spans="1:36">
      <c r="A548">
        <v>547</v>
      </c>
      <c r="B548" s="233" t="s">
        <v>1775</v>
      </c>
      <c r="C548" t="s">
        <v>1336</v>
      </c>
      <c r="D548">
        <v>20</v>
      </c>
      <c r="E548">
        <v>103</v>
      </c>
      <c r="F548">
        <v>60</v>
      </c>
      <c r="G548">
        <v>162</v>
      </c>
      <c r="H548">
        <v>265</v>
      </c>
      <c r="I548">
        <v>3</v>
      </c>
      <c r="J548">
        <v>7</v>
      </c>
      <c r="K548">
        <v>574</v>
      </c>
      <c r="L548">
        <v>65</v>
      </c>
      <c r="M548">
        <v>18</v>
      </c>
      <c r="N548">
        <v>29</v>
      </c>
      <c r="O548">
        <v>72</v>
      </c>
      <c r="P548">
        <v>69</v>
      </c>
      <c r="Q548">
        <v>21</v>
      </c>
      <c r="R548">
        <v>44</v>
      </c>
      <c r="T548">
        <v>171</v>
      </c>
      <c r="U548">
        <v>97</v>
      </c>
      <c r="V548">
        <v>25</v>
      </c>
      <c r="W548">
        <v>10</v>
      </c>
      <c r="X548">
        <v>63</v>
      </c>
      <c r="Z548">
        <v>8</v>
      </c>
      <c r="AA548">
        <f t="shared" si="80"/>
        <v>88</v>
      </c>
      <c r="AB548" s="73">
        <f t="shared" si="81"/>
        <v>8.85</v>
      </c>
      <c r="AC548" s="73">
        <f t="shared" si="82"/>
        <v>7.6</v>
      </c>
      <c r="AD548" s="73">
        <f t="shared" si="83"/>
        <v>11.85</v>
      </c>
      <c r="AE548" s="73">
        <f t="shared" si="84"/>
        <v>31.324999999999999</v>
      </c>
      <c r="AF548" s="73">
        <f t="shared" si="85"/>
        <v>16.975000000000001</v>
      </c>
      <c r="AG548" s="73">
        <f t="shared" si="86"/>
        <v>1.25</v>
      </c>
      <c r="AH548" s="73">
        <f t="shared" si="87"/>
        <v>-0.25</v>
      </c>
      <c r="AI548" s="73">
        <f t="shared" si="88"/>
        <v>13.025</v>
      </c>
      <c r="AJ548" s="73">
        <f t="shared" si="89"/>
        <v>3.25</v>
      </c>
    </row>
    <row r="549" spans="1:36">
      <c r="A549">
        <v>548</v>
      </c>
      <c r="B549" s="233" t="s">
        <v>1776</v>
      </c>
      <c r="C549" t="s">
        <v>1078</v>
      </c>
      <c r="D549">
        <v>18</v>
      </c>
      <c r="E549">
        <v>102</v>
      </c>
      <c r="F549">
        <v>70</v>
      </c>
      <c r="G549">
        <v>103</v>
      </c>
      <c r="H549">
        <v>205</v>
      </c>
      <c r="I549">
        <v>30</v>
      </c>
      <c r="J549">
        <v>16</v>
      </c>
      <c r="K549">
        <v>21</v>
      </c>
      <c r="L549">
        <v>31</v>
      </c>
      <c r="M549">
        <v>3</v>
      </c>
      <c r="N549">
        <v>33</v>
      </c>
      <c r="O549">
        <v>4</v>
      </c>
      <c r="P549">
        <v>48</v>
      </c>
      <c r="Q549">
        <v>19</v>
      </c>
      <c r="R549">
        <v>23</v>
      </c>
      <c r="T549">
        <v>127</v>
      </c>
      <c r="U549">
        <v>81</v>
      </c>
      <c r="V549">
        <v>34</v>
      </c>
      <c r="W549">
        <v>35</v>
      </c>
      <c r="X549">
        <v>46</v>
      </c>
      <c r="Y549">
        <v>1</v>
      </c>
      <c r="Z549">
        <v>8</v>
      </c>
      <c r="AA549">
        <f t="shared" si="80"/>
        <v>46</v>
      </c>
      <c r="AB549" s="73">
        <f t="shared" si="81"/>
        <v>8.8333333333333339</v>
      </c>
      <c r="AC549" s="73">
        <f t="shared" si="82"/>
        <v>13</v>
      </c>
      <c r="AD549" s="73">
        <f t="shared" si="83"/>
        <v>6.0555555555555554</v>
      </c>
      <c r="AE549" s="73">
        <f t="shared" si="84"/>
        <v>21.25</v>
      </c>
      <c r="AF549" s="73">
        <f t="shared" si="85"/>
        <v>20.666666666666668</v>
      </c>
      <c r="AG549" s="73">
        <f t="shared" si="86"/>
        <v>10.888888888888889</v>
      </c>
      <c r="AH549" s="73">
        <f t="shared" si="87"/>
        <v>-0.22222222222222221</v>
      </c>
      <c r="AI549" s="73">
        <f t="shared" si="88"/>
        <v>3.8055555555555554</v>
      </c>
      <c r="AJ549" s="73">
        <f t="shared" si="89"/>
        <v>10.166666666666666</v>
      </c>
    </row>
    <row r="550" spans="1:36">
      <c r="A550">
        <v>549</v>
      </c>
      <c r="B550" s="233" t="s">
        <v>1777</v>
      </c>
      <c r="C550" t="s">
        <v>1330</v>
      </c>
      <c r="D550">
        <v>10</v>
      </c>
      <c r="E550">
        <v>48</v>
      </c>
      <c r="F550">
        <v>32</v>
      </c>
      <c r="G550">
        <v>48</v>
      </c>
      <c r="H550">
        <v>96</v>
      </c>
      <c r="L550">
        <v>31</v>
      </c>
      <c r="M550">
        <v>24</v>
      </c>
      <c r="N550">
        <v>6</v>
      </c>
      <c r="P550">
        <v>11</v>
      </c>
      <c r="Q550">
        <v>4</v>
      </c>
      <c r="R550">
        <v>4</v>
      </c>
      <c r="T550">
        <v>32</v>
      </c>
      <c r="U550">
        <v>61</v>
      </c>
      <c r="V550">
        <v>3</v>
      </c>
      <c r="W550">
        <v>1</v>
      </c>
      <c r="X550">
        <v>80</v>
      </c>
      <c r="Y550">
        <v>1</v>
      </c>
      <c r="AA550">
        <f t="shared" si="80"/>
        <v>8</v>
      </c>
      <c r="AB550" s="73">
        <f t="shared" si="81"/>
        <v>8.8000000000000007</v>
      </c>
      <c r="AC550" s="73">
        <f t="shared" si="82"/>
        <v>12</v>
      </c>
      <c r="AD550" s="73">
        <f t="shared" si="83"/>
        <v>14.7</v>
      </c>
      <c r="AE550" s="73">
        <f t="shared" si="84"/>
        <v>18.149999999999999</v>
      </c>
      <c r="AF550" s="73">
        <f t="shared" si="85"/>
        <v>18.149999999999999</v>
      </c>
      <c r="AG550" s="73">
        <f t="shared" si="86"/>
        <v>0</v>
      </c>
      <c r="AH550" s="73">
        <f t="shared" si="87"/>
        <v>7</v>
      </c>
      <c r="AI550" s="73">
        <f t="shared" si="88"/>
        <v>4</v>
      </c>
      <c r="AJ550" s="73">
        <f t="shared" si="89"/>
        <v>4.2</v>
      </c>
    </row>
    <row r="551" spans="1:36">
      <c r="A551">
        <v>550</v>
      </c>
      <c r="B551" s="233" t="s">
        <v>1778</v>
      </c>
      <c r="C551" t="s">
        <v>1078</v>
      </c>
      <c r="D551">
        <v>9</v>
      </c>
      <c r="E551">
        <v>61</v>
      </c>
      <c r="F551">
        <v>35</v>
      </c>
      <c r="G551">
        <v>30</v>
      </c>
      <c r="H551">
        <v>91</v>
      </c>
      <c r="L551">
        <v>14</v>
      </c>
      <c r="M551">
        <v>20</v>
      </c>
      <c r="N551">
        <v>3</v>
      </c>
      <c r="O551">
        <v>1</v>
      </c>
      <c r="P551">
        <v>15</v>
      </c>
      <c r="Q551">
        <v>5</v>
      </c>
      <c r="R551">
        <v>6</v>
      </c>
      <c r="T551">
        <v>28</v>
      </c>
      <c r="U551">
        <v>62</v>
      </c>
      <c r="V551">
        <v>2</v>
      </c>
      <c r="X551">
        <v>67</v>
      </c>
      <c r="Y551">
        <v>3</v>
      </c>
      <c r="AA551">
        <f t="shared" si="80"/>
        <v>12</v>
      </c>
      <c r="AB551" s="73">
        <f t="shared" si="81"/>
        <v>8.7777777777777786</v>
      </c>
      <c r="AC551" s="73">
        <f t="shared" si="82"/>
        <v>14.222222222222221</v>
      </c>
      <c r="AD551" s="73">
        <f t="shared" si="83"/>
        <v>6.4444444444444446</v>
      </c>
      <c r="AE551" s="73">
        <f t="shared" si="84"/>
        <v>15.388888888888889</v>
      </c>
      <c r="AF551" s="73">
        <f t="shared" si="85"/>
        <v>15.388888888888889</v>
      </c>
      <c r="AG551" s="73">
        <f t="shared" si="86"/>
        <v>0</v>
      </c>
      <c r="AH551" s="73">
        <f t="shared" si="87"/>
        <v>5.666666666666667</v>
      </c>
      <c r="AI551" s="73">
        <f t="shared" si="88"/>
        <v>4.0555555555555554</v>
      </c>
      <c r="AJ551" s="73">
        <f t="shared" si="89"/>
        <v>3.5555555555555554</v>
      </c>
    </row>
    <row r="552" spans="1:36">
      <c r="A552">
        <v>551</v>
      </c>
      <c r="B552" s="233" t="s">
        <v>1779</v>
      </c>
      <c r="C552" t="s">
        <v>1335</v>
      </c>
      <c r="D552">
        <v>8</v>
      </c>
      <c r="E552">
        <v>58</v>
      </c>
      <c r="F552">
        <v>21</v>
      </c>
      <c r="G552">
        <v>28</v>
      </c>
      <c r="H552">
        <v>86</v>
      </c>
      <c r="J552">
        <v>1</v>
      </c>
      <c r="L552">
        <v>7</v>
      </c>
      <c r="M552">
        <v>14</v>
      </c>
      <c r="N552">
        <v>9</v>
      </c>
      <c r="O552">
        <v>1</v>
      </c>
      <c r="P552">
        <v>14</v>
      </c>
      <c r="Q552">
        <v>4</v>
      </c>
      <c r="R552">
        <v>8</v>
      </c>
      <c r="T552">
        <v>23</v>
      </c>
      <c r="U552">
        <v>64</v>
      </c>
      <c r="V552">
        <v>2</v>
      </c>
      <c r="W552">
        <v>1</v>
      </c>
      <c r="X552">
        <v>19</v>
      </c>
      <c r="Y552">
        <v>1</v>
      </c>
      <c r="Z552">
        <v>3</v>
      </c>
      <c r="AA552">
        <f t="shared" si="80"/>
        <v>16</v>
      </c>
      <c r="AB552" s="73">
        <f t="shared" si="81"/>
        <v>8.75</v>
      </c>
      <c r="AC552" s="73">
        <f t="shared" si="82"/>
        <v>8.5</v>
      </c>
      <c r="AD552" s="73">
        <f t="shared" si="83"/>
        <v>2.375</v>
      </c>
      <c r="AE552" s="73">
        <f t="shared" si="84"/>
        <v>10.875</v>
      </c>
      <c r="AF552" s="73">
        <f t="shared" si="85"/>
        <v>10.875</v>
      </c>
      <c r="AG552" s="73">
        <f t="shared" si="86"/>
        <v>0.125</v>
      </c>
      <c r="AH552" s="73">
        <f t="shared" si="87"/>
        <v>4.375</v>
      </c>
      <c r="AI552" s="73">
        <f t="shared" si="88"/>
        <v>3.75</v>
      </c>
      <c r="AJ552" s="73">
        <f t="shared" si="89"/>
        <v>4</v>
      </c>
    </row>
    <row r="553" spans="1:36">
      <c r="A553">
        <v>552</v>
      </c>
      <c r="B553" s="233" t="s">
        <v>1780</v>
      </c>
      <c r="C553" t="s">
        <v>1095</v>
      </c>
      <c r="D553">
        <v>11</v>
      </c>
      <c r="E553">
        <v>61</v>
      </c>
      <c r="F553">
        <v>31</v>
      </c>
      <c r="G553">
        <v>59</v>
      </c>
      <c r="H553">
        <v>120</v>
      </c>
      <c r="I553">
        <v>10</v>
      </c>
      <c r="J553">
        <v>7</v>
      </c>
      <c r="K553">
        <v>77</v>
      </c>
      <c r="L553">
        <v>27</v>
      </c>
      <c r="M553">
        <v>2</v>
      </c>
      <c r="N553">
        <v>15</v>
      </c>
      <c r="O553">
        <v>13</v>
      </c>
      <c r="P553">
        <v>28</v>
      </c>
      <c r="Q553">
        <v>22</v>
      </c>
      <c r="R553">
        <v>12</v>
      </c>
      <c r="T553">
        <v>65</v>
      </c>
      <c r="U553">
        <v>59</v>
      </c>
      <c r="V553">
        <v>10</v>
      </c>
      <c r="W553">
        <v>11</v>
      </c>
      <c r="X553">
        <v>13</v>
      </c>
      <c r="Z553">
        <v>1</v>
      </c>
      <c r="AA553">
        <f t="shared" si="80"/>
        <v>24</v>
      </c>
      <c r="AB553" s="73">
        <f t="shared" si="81"/>
        <v>8.7272727272727266</v>
      </c>
      <c r="AC553" s="73">
        <f t="shared" si="82"/>
        <v>9.0909090909090917</v>
      </c>
      <c r="AD553" s="73">
        <f t="shared" si="83"/>
        <v>10.090909090909092</v>
      </c>
      <c r="AE553" s="73">
        <f t="shared" si="84"/>
        <v>21.59090909090909</v>
      </c>
      <c r="AF553" s="73">
        <f t="shared" si="85"/>
        <v>18.09090909090909</v>
      </c>
      <c r="AG553" s="73">
        <f t="shared" si="86"/>
        <v>6.0909090909090908</v>
      </c>
      <c r="AH553" s="73">
        <f t="shared" si="87"/>
        <v>-0.27272727272727271</v>
      </c>
      <c r="AI553" s="73">
        <f t="shared" si="88"/>
        <v>6.8181818181818183</v>
      </c>
      <c r="AJ553" s="73">
        <f t="shared" si="89"/>
        <v>6.5454545454545459</v>
      </c>
    </row>
    <row r="554" spans="1:36">
      <c r="A554">
        <v>553</v>
      </c>
      <c r="B554" s="233" t="s">
        <v>1781</v>
      </c>
      <c r="C554" t="s">
        <v>1340</v>
      </c>
      <c r="D554">
        <v>21</v>
      </c>
      <c r="E554">
        <v>136</v>
      </c>
      <c r="F554">
        <v>46</v>
      </c>
      <c r="G554">
        <v>95</v>
      </c>
      <c r="H554">
        <v>231</v>
      </c>
      <c r="I554">
        <v>7</v>
      </c>
      <c r="J554">
        <v>8</v>
      </c>
      <c r="K554">
        <v>429</v>
      </c>
      <c r="L554">
        <v>84</v>
      </c>
      <c r="M554">
        <v>16</v>
      </c>
      <c r="N554">
        <v>41</v>
      </c>
      <c r="O554">
        <v>62</v>
      </c>
      <c r="P554">
        <v>54</v>
      </c>
      <c r="Q554">
        <v>22</v>
      </c>
      <c r="R554">
        <v>24</v>
      </c>
      <c r="T554">
        <v>147</v>
      </c>
      <c r="U554">
        <v>84</v>
      </c>
      <c r="V554">
        <v>19</v>
      </c>
      <c r="W554">
        <v>17</v>
      </c>
      <c r="X554">
        <v>48</v>
      </c>
      <c r="Y554">
        <v>1</v>
      </c>
      <c r="Z554">
        <v>3</v>
      </c>
      <c r="AA554">
        <f t="shared" si="80"/>
        <v>48</v>
      </c>
      <c r="AB554" s="73">
        <f t="shared" si="81"/>
        <v>8.7142857142857135</v>
      </c>
      <c r="AC554" s="73">
        <f t="shared" si="82"/>
        <v>6.4761904761904763</v>
      </c>
      <c r="AD554" s="73">
        <f t="shared" si="83"/>
        <v>17.714285714285715</v>
      </c>
      <c r="AE554" s="73">
        <f t="shared" si="84"/>
        <v>29</v>
      </c>
      <c r="AF554" s="73">
        <f t="shared" si="85"/>
        <v>18.785714285714285</v>
      </c>
      <c r="AG554" s="73">
        <f t="shared" si="86"/>
        <v>2.3809523809523809</v>
      </c>
      <c r="AH554" s="73">
        <f t="shared" si="87"/>
        <v>1.9523809523809523</v>
      </c>
      <c r="AI554" s="73">
        <f t="shared" si="88"/>
        <v>12.071428571428571</v>
      </c>
      <c r="AJ554" s="73">
        <f t="shared" si="89"/>
        <v>6.4285714285714288</v>
      </c>
    </row>
    <row r="555" spans="1:36">
      <c r="A555">
        <v>554</v>
      </c>
      <c r="B555" s="233" t="s">
        <v>1782</v>
      </c>
      <c r="C555" t="s">
        <v>1089</v>
      </c>
      <c r="D555">
        <v>3</v>
      </c>
      <c r="E555">
        <v>17</v>
      </c>
      <c r="F555">
        <v>7</v>
      </c>
      <c r="G555">
        <v>19</v>
      </c>
      <c r="H555">
        <v>36</v>
      </c>
      <c r="I555">
        <v>5</v>
      </c>
      <c r="J555">
        <v>1</v>
      </c>
      <c r="L555">
        <v>9</v>
      </c>
      <c r="M555">
        <v>1</v>
      </c>
      <c r="N555">
        <v>5</v>
      </c>
      <c r="O555">
        <v>5</v>
      </c>
      <c r="P555">
        <v>6</v>
      </c>
      <c r="Q555">
        <v>3</v>
      </c>
      <c r="R555">
        <v>5</v>
      </c>
      <c r="T555">
        <v>15</v>
      </c>
      <c r="U555">
        <v>20</v>
      </c>
      <c r="W555">
        <v>2</v>
      </c>
      <c r="Z555">
        <v>3</v>
      </c>
      <c r="AA555">
        <f t="shared" si="80"/>
        <v>10</v>
      </c>
      <c r="AB555" s="73">
        <f t="shared" si="81"/>
        <v>8.6666666666666661</v>
      </c>
      <c r="AC555" s="73">
        <f t="shared" si="82"/>
        <v>6</v>
      </c>
      <c r="AD555" s="73">
        <f t="shared" si="83"/>
        <v>11.666666666666666</v>
      </c>
      <c r="AE555" s="73">
        <f t="shared" si="84"/>
        <v>20</v>
      </c>
      <c r="AF555" s="73">
        <f t="shared" si="85"/>
        <v>20</v>
      </c>
      <c r="AG555" s="73">
        <f t="shared" si="86"/>
        <v>10.333333333333334</v>
      </c>
      <c r="AH555" s="73">
        <f t="shared" si="87"/>
        <v>-0.66666666666666663</v>
      </c>
      <c r="AI555" s="73">
        <f t="shared" si="88"/>
        <v>7.666666666666667</v>
      </c>
      <c r="AJ555" s="73">
        <f t="shared" si="89"/>
        <v>7.333333333333333</v>
      </c>
    </row>
    <row r="556" spans="1:36">
      <c r="A556">
        <v>555</v>
      </c>
      <c r="B556" s="233" t="s">
        <v>1783</v>
      </c>
      <c r="C556" t="s">
        <v>1340</v>
      </c>
      <c r="D556">
        <v>6</v>
      </c>
      <c r="E556">
        <v>35</v>
      </c>
      <c r="F556">
        <v>18</v>
      </c>
      <c r="G556">
        <v>25</v>
      </c>
      <c r="H556">
        <v>60</v>
      </c>
      <c r="I556">
        <v>5</v>
      </c>
      <c r="J556">
        <v>2</v>
      </c>
      <c r="L556">
        <v>9</v>
      </c>
      <c r="M556">
        <v>3</v>
      </c>
      <c r="N556">
        <v>14</v>
      </c>
      <c r="P556">
        <v>14</v>
      </c>
      <c r="Q556">
        <v>2</v>
      </c>
      <c r="R556">
        <v>4</v>
      </c>
      <c r="T556">
        <v>28</v>
      </c>
      <c r="U556">
        <v>34</v>
      </c>
      <c r="V556">
        <v>5</v>
      </c>
      <c r="W556">
        <v>3</v>
      </c>
      <c r="X556">
        <v>7</v>
      </c>
      <c r="Z556">
        <v>4</v>
      </c>
      <c r="AA556">
        <f t="shared" si="80"/>
        <v>8</v>
      </c>
      <c r="AB556" s="73">
        <f t="shared" si="81"/>
        <v>8.6666666666666661</v>
      </c>
      <c r="AC556" s="73">
        <f t="shared" si="82"/>
        <v>10.666666666666666</v>
      </c>
      <c r="AD556" s="73">
        <f t="shared" si="83"/>
        <v>6.166666666666667</v>
      </c>
      <c r="AE556" s="73">
        <f t="shared" si="84"/>
        <v>16.083333333333332</v>
      </c>
      <c r="AF556" s="73">
        <f t="shared" si="85"/>
        <v>16.083333333333332</v>
      </c>
      <c r="AG556" s="73">
        <f t="shared" si="86"/>
        <v>5.333333333333333</v>
      </c>
      <c r="AH556" s="73">
        <f t="shared" si="87"/>
        <v>2.5</v>
      </c>
      <c r="AI556" s="73">
        <f t="shared" si="88"/>
        <v>3.6666666666666665</v>
      </c>
      <c r="AJ556" s="73">
        <f t="shared" si="89"/>
        <v>10.333333333333334</v>
      </c>
    </row>
    <row r="557" spans="1:36">
      <c r="A557">
        <v>556</v>
      </c>
      <c r="B557" s="233" t="s">
        <v>1784</v>
      </c>
      <c r="C557" t="s">
        <v>1333</v>
      </c>
      <c r="D557">
        <v>17</v>
      </c>
      <c r="E557">
        <v>98</v>
      </c>
      <c r="F557">
        <v>72</v>
      </c>
      <c r="G557">
        <v>77</v>
      </c>
      <c r="H557">
        <v>175</v>
      </c>
      <c r="I557">
        <v>2</v>
      </c>
      <c r="J557">
        <v>1</v>
      </c>
      <c r="K557">
        <v>17</v>
      </c>
      <c r="L557">
        <v>38</v>
      </c>
      <c r="M557">
        <v>40</v>
      </c>
      <c r="N557">
        <v>12</v>
      </c>
      <c r="O557">
        <v>2</v>
      </c>
      <c r="P557">
        <v>30</v>
      </c>
      <c r="Q557">
        <v>14</v>
      </c>
      <c r="R557">
        <v>14</v>
      </c>
      <c r="T557">
        <v>85</v>
      </c>
      <c r="U557">
        <v>90</v>
      </c>
      <c r="V557">
        <v>12</v>
      </c>
      <c r="W557">
        <v>2</v>
      </c>
      <c r="X557">
        <v>158</v>
      </c>
      <c r="Y557">
        <v>1</v>
      </c>
      <c r="Z557">
        <v>1</v>
      </c>
      <c r="AA557">
        <f t="shared" si="80"/>
        <v>28</v>
      </c>
      <c r="AB557" s="73">
        <f t="shared" si="81"/>
        <v>8.6470588235294112</v>
      </c>
      <c r="AC557" s="73">
        <f t="shared" si="82"/>
        <v>15.294117647058824</v>
      </c>
      <c r="AD557" s="73">
        <f t="shared" si="83"/>
        <v>9.5294117647058822</v>
      </c>
      <c r="AE557" s="73">
        <f t="shared" si="84"/>
        <v>18.441176470588236</v>
      </c>
      <c r="AF557" s="73">
        <f t="shared" si="85"/>
        <v>17.941176470588236</v>
      </c>
      <c r="AG557" s="73">
        <f t="shared" si="86"/>
        <v>0.76470588235294112</v>
      </c>
      <c r="AH557" s="73">
        <f t="shared" si="87"/>
        <v>6.117647058823529</v>
      </c>
      <c r="AI557" s="73">
        <f t="shared" si="88"/>
        <v>3.8529411764705883</v>
      </c>
      <c r="AJ557" s="73">
        <f t="shared" si="89"/>
        <v>4.9411764705882355</v>
      </c>
    </row>
    <row r="558" spans="1:36">
      <c r="A558">
        <v>557</v>
      </c>
      <c r="B558" s="233" t="s">
        <v>1785</v>
      </c>
      <c r="C558" t="s">
        <v>1335</v>
      </c>
      <c r="D558">
        <v>8</v>
      </c>
      <c r="E558">
        <v>37</v>
      </c>
      <c r="F558">
        <v>13</v>
      </c>
      <c r="G558">
        <v>44</v>
      </c>
      <c r="H558">
        <v>81</v>
      </c>
      <c r="I558">
        <v>1</v>
      </c>
      <c r="L558">
        <v>24</v>
      </c>
      <c r="M558">
        <v>16</v>
      </c>
      <c r="N558">
        <v>8</v>
      </c>
      <c r="O558">
        <v>1</v>
      </c>
      <c r="P558">
        <v>12</v>
      </c>
      <c r="Q558">
        <v>7</v>
      </c>
      <c r="R558">
        <v>6</v>
      </c>
      <c r="T558">
        <v>38</v>
      </c>
      <c r="U558">
        <v>42</v>
      </c>
      <c r="V558">
        <v>1</v>
      </c>
      <c r="W558">
        <v>1</v>
      </c>
      <c r="X558">
        <v>21</v>
      </c>
      <c r="Y558">
        <v>1</v>
      </c>
      <c r="AA558">
        <f t="shared" si="80"/>
        <v>12</v>
      </c>
      <c r="AB558" s="73">
        <f t="shared" si="81"/>
        <v>8.625</v>
      </c>
      <c r="AC558" s="73">
        <f t="shared" si="82"/>
        <v>5</v>
      </c>
      <c r="AD558" s="73">
        <f t="shared" si="83"/>
        <v>13.5</v>
      </c>
      <c r="AE558" s="73">
        <f t="shared" si="84"/>
        <v>14.6875</v>
      </c>
      <c r="AF558" s="73">
        <f t="shared" si="85"/>
        <v>14.6875</v>
      </c>
      <c r="AG558" s="73">
        <f t="shared" si="86"/>
        <v>0.75</v>
      </c>
      <c r="AH558" s="73">
        <f t="shared" si="87"/>
        <v>5.5</v>
      </c>
      <c r="AI558" s="73">
        <f t="shared" si="88"/>
        <v>3.9375</v>
      </c>
      <c r="AJ558" s="73">
        <f t="shared" si="89"/>
        <v>3.375</v>
      </c>
    </row>
    <row r="559" spans="1:36">
      <c r="A559">
        <v>558</v>
      </c>
      <c r="B559" s="233" t="s">
        <v>1786</v>
      </c>
      <c r="C559" t="s">
        <v>1340</v>
      </c>
      <c r="D559">
        <v>8</v>
      </c>
      <c r="E559">
        <v>53</v>
      </c>
      <c r="F559">
        <v>26</v>
      </c>
      <c r="G559">
        <v>23</v>
      </c>
      <c r="H559">
        <v>76</v>
      </c>
      <c r="I559">
        <v>7</v>
      </c>
      <c r="J559">
        <v>7</v>
      </c>
      <c r="L559">
        <v>25</v>
      </c>
      <c r="M559">
        <v>2</v>
      </c>
      <c r="N559">
        <v>19</v>
      </c>
      <c r="O559">
        <v>3</v>
      </c>
      <c r="P559">
        <v>11</v>
      </c>
      <c r="Q559">
        <v>7</v>
      </c>
      <c r="R559">
        <v>4</v>
      </c>
      <c r="T559">
        <v>33</v>
      </c>
      <c r="U559">
        <v>45</v>
      </c>
      <c r="V559">
        <v>5</v>
      </c>
      <c r="W559">
        <v>9</v>
      </c>
      <c r="X559">
        <v>3</v>
      </c>
      <c r="Y559">
        <v>1</v>
      </c>
      <c r="Z559">
        <v>3</v>
      </c>
      <c r="AA559">
        <f t="shared" si="80"/>
        <v>8</v>
      </c>
      <c r="AB559" s="73">
        <f t="shared" si="81"/>
        <v>8.5</v>
      </c>
      <c r="AC559" s="73">
        <f t="shared" si="82"/>
        <v>12</v>
      </c>
      <c r="AD559" s="73">
        <f t="shared" si="83"/>
        <v>14.625</v>
      </c>
      <c r="AE559" s="73">
        <f t="shared" si="84"/>
        <v>21.125</v>
      </c>
      <c r="AF559" s="73">
        <f t="shared" si="85"/>
        <v>21.125</v>
      </c>
      <c r="AG559" s="73">
        <f t="shared" si="86"/>
        <v>6.125</v>
      </c>
      <c r="AH559" s="73">
        <f t="shared" si="87"/>
        <v>2.125</v>
      </c>
      <c r="AI559" s="73">
        <f t="shared" si="88"/>
        <v>4.875</v>
      </c>
      <c r="AJ559" s="73">
        <f t="shared" si="89"/>
        <v>11.125</v>
      </c>
    </row>
    <row r="560" spans="1:36">
      <c r="A560">
        <v>559</v>
      </c>
      <c r="B560" s="233" t="s">
        <v>1787</v>
      </c>
      <c r="C560" t="s">
        <v>1329</v>
      </c>
      <c r="D560">
        <v>6</v>
      </c>
      <c r="E560">
        <v>44</v>
      </c>
      <c r="F560">
        <v>20</v>
      </c>
      <c r="G560">
        <v>21</v>
      </c>
      <c r="H560">
        <v>65</v>
      </c>
      <c r="I560">
        <v>4</v>
      </c>
      <c r="J560">
        <v>1</v>
      </c>
      <c r="K560">
        <v>41</v>
      </c>
      <c r="L560">
        <v>8</v>
      </c>
      <c r="M560">
        <v>4</v>
      </c>
      <c r="N560">
        <v>15</v>
      </c>
      <c r="O560">
        <v>12</v>
      </c>
      <c r="P560">
        <v>19</v>
      </c>
      <c r="Q560">
        <v>4</v>
      </c>
      <c r="R560">
        <v>7</v>
      </c>
      <c r="T560">
        <v>38</v>
      </c>
      <c r="U560">
        <v>28</v>
      </c>
      <c r="V560">
        <v>5</v>
      </c>
      <c r="W560">
        <v>2</v>
      </c>
      <c r="X560">
        <v>16</v>
      </c>
      <c r="Z560">
        <v>3</v>
      </c>
      <c r="AA560">
        <f t="shared" si="80"/>
        <v>14</v>
      </c>
      <c r="AB560" s="73">
        <f t="shared" si="81"/>
        <v>8.5</v>
      </c>
      <c r="AC560" s="73">
        <f t="shared" si="82"/>
        <v>11</v>
      </c>
      <c r="AD560" s="73">
        <f t="shared" si="83"/>
        <v>4.333333333333333</v>
      </c>
      <c r="AE560" s="73">
        <f t="shared" si="84"/>
        <v>18.583333333333332</v>
      </c>
      <c r="AF560" s="73">
        <f t="shared" si="85"/>
        <v>15.166666666666666</v>
      </c>
      <c r="AG560" s="73">
        <f t="shared" si="86"/>
        <v>4.166666666666667</v>
      </c>
      <c r="AH560" s="73">
        <f t="shared" si="87"/>
        <v>2.1666666666666665</v>
      </c>
      <c r="AI560" s="73">
        <f t="shared" si="88"/>
        <v>9.0833333333333339</v>
      </c>
      <c r="AJ560" s="73">
        <f t="shared" si="89"/>
        <v>9.8333333333333339</v>
      </c>
    </row>
    <row r="561" spans="1:36">
      <c r="A561">
        <v>560</v>
      </c>
      <c r="B561" s="233" t="s">
        <v>1788</v>
      </c>
      <c r="C561" t="s">
        <v>1336</v>
      </c>
      <c r="D561">
        <v>2</v>
      </c>
      <c r="E561">
        <v>9</v>
      </c>
      <c r="F561">
        <v>3</v>
      </c>
      <c r="G561">
        <v>10</v>
      </c>
      <c r="H561">
        <v>19</v>
      </c>
      <c r="I561">
        <v>1</v>
      </c>
      <c r="J561">
        <v>1</v>
      </c>
      <c r="L561">
        <v>6</v>
      </c>
      <c r="N561">
        <v>1</v>
      </c>
      <c r="P561">
        <v>2</v>
      </c>
      <c r="R561">
        <v>1</v>
      </c>
      <c r="T561">
        <v>3</v>
      </c>
      <c r="U561">
        <v>16</v>
      </c>
      <c r="W561">
        <v>1</v>
      </c>
      <c r="X561">
        <v>2</v>
      </c>
      <c r="Z561">
        <v>2</v>
      </c>
      <c r="AA561">
        <f t="shared" si="80"/>
        <v>2</v>
      </c>
      <c r="AB561" s="73">
        <f t="shared" si="81"/>
        <v>8.5</v>
      </c>
      <c r="AC561" s="73">
        <f t="shared" si="82"/>
        <v>5</v>
      </c>
      <c r="AD561" s="73">
        <f t="shared" si="83"/>
        <v>14</v>
      </c>
      <c r="AE561" s="73">
        <f t="shared" si="84"/>
        <v>16</v>
      </c>
      <c r="AF561" s="73">
        <f t="shared" si="85"/>
        <v>16</v>
      </c>
      <c r="AG561" s="73">
        <f t="shared" si="86"/>
        <v>3.5</v>
      </c>
      <c r="AH561" s="73">
        <f t="shared" si="87"/>
        <v>-0.5</v>
      </c>
      <c r="AI561" s="73">
        <f t="shared" si="88"/>
        <v>3.75</v>
      </c>
      <c r="AJ561" s="73">
        <f t="shared" si="89"/>
        <v>3</v>
      </c>
    </row>
    <row r="562" spans="1:36">
      <c r="A562">
        <v>561</v>
      </c>
      <c r="B562" s="233" t="s">
        <v>1789</v>
      </c>
      <c r="C562" t="s">
        <v>1095</v>
      </c>
      <c r="D562">
        <v>16</v>
      </c>
      <c r="E562">
        <v>66</v>
      </c>
      <c r="F562">
        <v>44</v>
      </c>
      <c r="G562">
        <v>84</v>
      </c>
      <c r="H562">
        <v>150</v>
      </c>
      <c r="K562">
        <v>2</v>
      </c>
      <c r="L562">
        <v>24</v>
      </c>
      <c r="M562">
        <v>24</v>
      </c>
      <c r="N562">
        <v>11</v>
      </c>
      <c r="P562">
        <v>14</v>
      </c>
      <c r="Q562">
        <v>4</v>
      </c>
      <c r="R562">
        <v>7</v>
      </c>
      <c r="T562">
        <v>44</v>
      </c>
      <c r="U562">
        <v>100</v>
      </c>
      <c r="V562">
        <v>4</v>
      </c>
      <c r="X562">
        <v>123</v>
      </c>
      <c r="AA562">
        <f t="shared" si="80"/>
        <v>14</v>
      </c>
      <c r="AB562" s="73">
        <f t="shared" si="81"/>
        <v>8.5</v>
      </c>
      <c r="AC562" s="73">
        <f t="shared" si="82"/>
        <v>10.125</v>
      </c>
      <c r="AD562" s="73">
        <f t="shared" si="83"/>
        <v>6.625</v>
      </c>
      <c r="AE562" s="73">
        <f t="shared" si="84"/>
        <v>13.125</v>
      </c>
      <c r="AF562" s="73">
        <f t="shared" si="85"/>
        <v>13.0625</v>
      </c>
      <c r="AG562" s="73">
        <f t="shared" si="86"/>
        <v>0</v>
      </c>
      <c r="AH562" s="73">
        <f t="shared" si="87"/>
        <v>4.3125</v>
      </c>
      <c r="AI562" s="73">
        <f t="shared" si="88"/>
        <v>3.8125</v>
      </c>
      <c r="AJ562" s="73">
        <f t="shared" si="89"/>
        <v>3.9375</v>
      </c>
    </row>
    <row r="563" spans="1:36">
      <c r="A563">
        <v>562</v>
      </c>
      <c r="B563" s="233" t="s">
        <v>1790</v>
      </c>
      <c r="C563" t="s">
        <v>1337</v>
      </c>
      <c r="D563">
        <v>3</v>
      </c>
      <c r="E563">
        <v>12</v>
      </c>
      <c r="F563">
        <v>6</v>
      </c>
      <c r="G563">
        <v>17</v>
      </c>
      <c r="H563">
        <v>29</v>
      </c>
      <c r="I563">
        <v>3</v>
      </c>
      <c r="J563">
        <v>1</v>
      </c>
      <c r="L563">
        <v>5</v>
      </c>
      <c r="M563">
        <v>1</v>
      </c>
      <c r="N563">
        <v>3</v>
      </c>
      <c r="P563">
        <v>3</v>
      </c>
      <c r="Q563">
        <v>1</v>
      </c>
      <c r="R563">
        <v>2</v>
      </c>
      <c r="T563">
        <v>9</v>
      </c>
      <c r="U563">
        <v>19</v>
      </c>
      <c r="V563">
        <v>1</v>
      </c>
      <c r="X563">
        <v>3</v>
      </c>
      <c r="Y563">
        <v>1</v>
      </c>
      <c r="Z563">
        <v>2</v>
      </c>
      <c r="AA563">
        <f t="shared" si="80"/>
        <v>4</v>
      </c>
      <c r="AB563" s="73">
        <f t="shared" si="81"/>
        <v>8.3333333333333339</v>
      </c>
      <c r="AC563" s="73">
        <f t="shared" si="82"/>
        <v>6.666666666666667</v>
      </c>
      <c r="AD563" s="73">
        <f t="shared" si="83"/>
        <v>7</v>
      </c>
      <c r="AE563" s="73">
        <f t="shared" si="84"/>
        <v>14.833333333333334</v>
      </c>
      <c r="AF563" s="73">
        <f t="shared" si="85"/>
        <v>14.833333333333334</v>
      </c>
      <c r="AG563" s="73">
        <f t="shared" si="86"/>
        <v>6.333333333333333</v>
      </c>
      <c r="AH563" s="73">
        <f t="shared" si="87"/>
        <v>0.66666666666666663</v>
      </c>
      <c r="AI563" s="73">
        <f t="shared" si="88"/>
        <v>3.5</v>
      </c>
      <c r="AJ563" s="73">
        <f t="shared" si="89"/>
        <v>5.666666666666667</v>
      </c>
    </row>
    <row r="564" spans="1:36">
      <c r="A564">
        <v>563</v>
      </c>
      <c r="B564" s="233" t="s">
        <v>1791</v>
      </c>
      <c r="C564" t="s">
        <v>1334</v>
      </c>
      <c r="D564">
        <v>6</v>
      </c>
      <c r="E564">
        <v>30</v>
      </c>
      <c r="F564">
        <v>15</v>
      </c>
      <c r="G564">
        <v>32</v>
      </c>
      <c r="H564">
        <v>62</v>
      </c>
      <c r="L564">
        <v>15</v>
      </c>
      <c r="M564">
        <v>13</v>
      </c>
      <c r="N564">
        <v>7</v>
      </c>
      <c r="O564">
        <v>3</v>
      </c>
      <c r="P564">
        <v>6</v>
      </c>
      <c r="R564">
        <v>6</v>
      </c>
      <c r="T564">
        <v>21</v>
      </c>
      <c r="U564">
        <v>45</v>
      </c>
      <c r="V564">
        <v>1</v>
      </c>
      <c r="X564">
        <v>20</v>
      </c>
      <c r="AA564">
        <f t="shared" si="80"/>
        <v>12</v>
      </c>
      <c r="AB564" s="73">
        <f t="shared" si="81"/>
        <v>8.3333333333333339</v>
      </c>
      <c r="AC564" s="73">
        <f t="shared" si="82"/>
        <v>8</v>
      </c>
      <c r="AD564" s="73">
        <f t="shared" si="83"/>
        <v>10.5</v>
      </c>
      <c r="AE564" s="73">
        <f t="shared" si="84"/>
        <v>14.416666666666666</v>
      </c>
      <c r="AF564" s="73">
        <f t="shared" si="85"/>
        <v>14.416666666666666</v>
      </c>
      <c r="AG564" s="73">
        <f t="shared" si="86"/>
        <v>0</v>
      </c>
      <c r="AH564" s="73">
        <f t="shared" si="87"/>
        <v>5.666666666666667</v>
      </c>
      <c r="AI564" s="73">
        <f t="shared" si="88"/>
        <v>4.666666666666667</v>
      </c>
      <c r="AJ564" s="73">
        <f t="shared" si="89"/>
        <v>4</v>
      </c>
    </row>
    <row r="565" spans="1:36">
      <c r="A565">
        <v>564</v>
      </c>
      <c r="B565" s="233" t="s">
        <v>1792</v>
      </c>
      <c r="C565" t="s">
        <v>1333</v>
      </c>
      <c r="D565">
        <v>17</v>
      </c>
      <c r="E565">
        <v>91</v>
      </c>
      <c r="F565">
        <v>68</v>
      </c>
      <c r="G565">
        <v>56</v>
      </c>
      <c r="H565">
        <v>147</v>
      </c>
      <c r="I565">
        <v>16</v>
      </c>
      <c r="J565">
        <v>18</v>
      </c>
      <c r="L565">
        <v>26</v>
      </c>
      <c r="M565">
        <v>1</v>
      </c>
      <c r="N565">
        <v>27</v>
      </c>
      <c r="O565">
        <v>1</v>
      </c>
      <c r="P565">
        <v>17</v>
      </c>
      <c r="Q565">
        <v>7</v>
      </c>
      <c r="R565">
        <v>3</v>
      </c>
      <c r="T565">
        <v>66</v>
      </c>
      <c r="U565">
        <v>82</v>
      </c>
      <c r="V565">
        <v>21</v>
      </c>
      <c r="W565">
        <v>24</v>
      </c>
      <c r="X565">
        <v>22</v>
      </c>
      <c r="Y565">
        <v>1</v>
      </c>
      <c r="Z565">
        <v>7</v>
      </c>
      <c r="AA565">
        <f t="shared" si="80"/>
        <v>6</v>
      </c>
      <c r="AB565" s="73">
        <f t="shared" si="81"/>
        <v>8.2941176470588243</v>
      </c>
      <c r="AC565" s="73">
        <f t="shared" si="82"/>
        <v>15.647058823529411</v>
      </c>
      <c r="AD565" s="73">
        <f t="shared" si="83"/>
        <v>7.2941176470588234</v>
      </c>
      <c r="AE565" s="73">
        <f t="shared" si="84"/>
        <v>19.147058823529413</v>
      </c>
      <c r="AF565" s="73">
        <f t="shared" si="85"/>
        <v>19.147058823529413</v>
      </c>
      <c r="AG565" s="73">
        <f t="shared" si="86"/>
        <v>6.7058823529411766</v>
      </c>
      <c r="AH565" s="73">
        <f t="shared" si="87"/>
        <v>1.411764705882353</v>
      </c>
      <c r="AI565" s="73">
        <f t="shared" si="88"/>
        <v>4.1470588235294121</v>
      </c>
      <c r="AJ565" s="73">
        <f t="shared" si="89"/>
        <v>10.294117647058824</v>
      </c>
    </row>
    <row r="566" spans="1:36">
      <c r="A566">
        <v>565</v>
      </c>
      <c r="B566" s="233" t="s">
        <v>1793</v>
      </c>
      <c r="C566" t="s">
        <v>1340</v>
      </c>
      <c r="D566">
        <v>8</v>
      </c>
      <c r="E566">
        <v>44</v>
      </c>
      <c r="F566">
        <v>24</v>
      </c>
      <c r="G566">
        <v>34</v>
      </c>
      <c r="H566">
        <v>78</v>
      </c>
      <c r="I566">
        <v>9</v>
      </c>
      <c r="J566">
        <v>7</v>
      </c>
      <c r="L566">
        <v>18</v>
      </c>
      <c r="N566">
        <v>16</v>
      </c>
      <c r="O566">
        <v>2</v>
      </c>
      <c r="P566">
        <v>13</v>
      </c>
      <c r="Q566">
        <v>9</v>
      </c>
      <c r="R566">
        <v>6</v>
      </c>
      <c r="T566">
        <v>58</v>
      </c>
      <c r="U566">
        <v>23</v>
      </c>
      <c r="V566">
        <v>12</v>
      </c>
      <c r="W566">
        <v>12</v>
      </c>
      <c r="X566">
        <v>13</v>
      </c>
      <c r="AA566">
        <f t="shared" si="80"/>
        <v>12</v>
      </c>
      <c r="AB566" s="73">
        <f t="shared" si="81"/>
        <v>8.25</v>
      </c>
      <c r="AC566" s="73">
        <f t="shared" si="82"/>
        <v>10.5</v>
      </c>
      <c r="AD566" s="73">
        <f t="shared" si="83"/>
        <v>9.75</v>
      </c>
      <c r="AE566" s="73">
        <f t="shared" si="84"/>
        <v>18.8125</v>
      </c>
      <c r="AF566" s="73">
        <f t="shared" si="85"/>
        <v>18.8125</v>
      </c>
      <c r="AG566" s="73">
        <f t="shared" si="86"/>
        <v>7.625</v>
      </c>
      <c r="AH566" s="73">
        <f t="shared" si="87"/>
        <v>0.5</v>
      </c>
      <c r="AI566" s="73">
        <f t="shared" si="88"/>
        <v>4.125</v>
      </c>
      <c r="AJ566" s="73">
        <f t="shared" si="89"/>
        <v>9.75</v>
      </c>
    </row>
    <row r="567" spans="1:36">
      <c r="A567">
        <v>566</v>
      </c>
      <c r="B567" s="233" t="s">
        <v>1794</v>
      </c>
      <c r="C567" t="s">
        <v>1340</v>
      </c>
      <c r="D567">
        <v>20</v>
      </c>
      <c r="E567">
        <v>119</v>
      </c>
      <c r="F567">
        <v>107</v>
      </c>
      <c r="G567">
        <v>72</v>
      </c>
      <c r="H567">
        <v>191</v>
      </c>
      <c r="I567">
        <v>18</v>
      </c>
      <c r="J567">
        <v>18</v>
      </c>
      <c r="K567">
        <v>6</v>
      </c>
      <c r="L567">
        <v>26</v>
      </c>
      <c r="N567">
        <v>28</v>
      </c>
      <c r="O567">
        <v>2</v>
      </c>
      <c r="P567">
        <v>43</v>
      </c>
      <c r="Q567">
        <v>15</v>
      </c>
      <c r="R567">
        <v>14</v>
      </c>
      <c r="T567">
        <v>103</v>
      </c>
      <c r="U567">
        <v>87</v>
      </c>
      <c r="V567">
        <v>46</v>
      </c>
      <c r="W567">
        <v>38</v>
      </c>
      <c r="X567">
        <v>19</v>
      </c>
      <c r="Z567">
        <v>1</v>
      </c>
      <c r="AA567">
        <f t="shared" si="80"/>
        <v>28</v>
      </c>
      <c r="AB567" s="73">
        <f t="shared" si="81"/>
        <v>8.15</v>
      </c>
      <c r="AC567" s="73">
        <f t="shared" si="82"/>
        <v>20</v>
      </c>
      <c r="AD567" s="73">
        <f t="shared" si="83"/>
        <v>5.0999999999999996</v>
      </c>
      <c r="AE567" s="73">
        <f t="shared" si="84"/>
        <v>20.625</v>
      </c>
      <c r="AF567" s="73">
        <f t="shared" si="85"/>
        <v>20.475000000000001</v>
      </c>
      <c r="AG567" s="73">
        <f t="shared" si="86"/>
        <v>6.3</v>
      </c>
      <c r="AH567" s="73">
        <f t="shared" si="87"/>
        <v>0</v>
      </c>
      <c r="AI567" s="73">
        <f t="shared" si="88"/>
        <v>3.6749999999999998</v>
      </c>
      <c r="AJ567" s="73">
        <f t="shared" si="89"/>
        <v>9.9499999999999993</v>
      </c>
    </row>
    <row r="568" spans="1:36">
      <c r="A568">
        <v>567</v>
      </c>
      <c r="B568" s="233" t="s">
        <v>1795</v>
      </c>
      <c r="C568" t="s">
        <v>1115</v>
      </c>
      <c r="D568">
        <v>8</v>
      </c>
      <c r="E568">
        <v>47</v>
      </c>
      <c r="F568">
        <v>30</v>
      </c>
      <c r="G568">
        <v>32</v>
      </c>
      <c r="H568">
        <v>79</v>
      </c>
      <c r="I568">
        <v>5</v>
      </c>
      <c r="J568">
        <v>11</v>
      </c>
      <c r="K568">
        <v>68</v>
      </c>
      <c r="L568">
        <v>26</v>
      </c>
      <c r="M568">
        <v>4</v>
      </c>
      <c r="N568">
        <v>12</v>
      </c>
      <c r="O568">
        <v>7</v>
      </c>
      <c r="P568">
        <v>15</v>
      </c>
      <c r="Q568">
        <v>5</v>
      </c>
      <c r="R568">
        <v>7</v>
      </c>
      <c r="T568">
        <v>53</v>
      </c>
      <c r="U568">
        <v>26</v>
      </c>
      <c r="V568">
        <v>20</v>
      </c>
      <c r="W568">
        <v>12</v>
      </c>
      <c r="X568">
        <v>19</v>
      </c>
      <c r="Y568">
        <v>5</v>
      </c>
      <c r="Z568">
        <v>3</v>
      </c>
      <c r="AA568">
        <f t="shared" si="80"/>
        <v>14</v>
      </c>
      <c r="AB568" s="73">
        <f t="shared" si="81"/>
        <v>8.125</v>
      </c>
      <c r="AC568" s="73">
        <f t="shared" si="82"/>
        <v>13.25</v>
      </c>
      <c r="AD568" s="73">
        <f t="shared" si="83"/>
        <v>14.5</v>
      </c>
      <c r="AE568" s="73">
        <f t="shared" si="84"/>
        <v>25.625</v>
      </c>
      <c r="AF568" s="73">
        <f t="shared" si="85"/>
        <v>21.375</v>
      </c>
      <c r="AG568" s="73">
        <f t="shared" si="86"/>
        <v>5.125</v>
      </c>
      <c r="AH568" s="73">
        <f t="shared" si="87"/>
        <v>1.25</v>
      </c>
      <c r="AI568" s="73">
        <f t="shared" si="88"/>
        <v>5.8125</v>
      </c>
      <c r="AJ568" s="73">
        <f t="shared" si="89"/>
        <v>7.75</v>
      </c>
    </row>
    <row r="569" spans="1:36">
      <c r="A569">
        <v>568</v>
      </c>
      <c r="B569" s="233" t="s">
        <v>1796</v>
      </c>
      <c r="C569" t="s">
        <v>1115</v>
      </c>
      <c r="D569">
        <v>8</v>
      </c>
      <c r="E569">
        <v>43</v>
      </c>
      <c r="F569">
        <v>19</v>
      </c>
      <c r="G569">
        <v>30</v>
      </c>
      <c r="H569">
        <v>73</v>
      </c>
      <c r="I569">
        <v>4</v>
      </c>
      <c r="J569">
        <v>9</v>
      </c>
      <c r="L569">
        <v>27</v>
      </c>
      <c r="M569">
        <v>3</v>
      </c>
      <c r="N569">
        <v>19</v>
      </c>
      <c r="O569">
        <v>3</v>
      </c>
      <c r="P569">
        <v>11</v>
      </c>
      <c r="Q569">
        <v>4</v>
      </c>
      <c r="R569">
        <v>4</v>
      </c>
      <c r="T569">
        <v>35</v>
      </c>
      <c r="U569">
        <v>39</v>
      </c>
      <c r="V569">
        <v>4</v>
      </c>
      <c r="W569">
        <v>5</v>
      </c>
      <c r="X569">
        <v>7</v>
      </c>
      <c r="Y569">
        <v>2</v>
      </c>
      <c r="Z569">
        <v>5</v>
      </c>
      <c r="AA569">
        <f t="shared" si="80"/>
        <v>8</v>
      </c>
      <c r="AB569" s="73">
        <f t="shared" si="81"/>
        <v>8.125</v>
      </c>
      <c r="AC569" s="73">
        <f t="shared" si="82"/>
        <v>8.5</v>
      </c>
      <c r="AD569" s="73">
        <f t="shared" si="83"/>
        <v>15.875</v>
      </c>
      <c r="AE569" s="73">
        <f t="shared" si="84"/>
        <v>18.8125</v>
      </c>
      <c r="AF569" s="73">
        <f t="shared" si="85"/>
        <v>18.8125</v>
      </c>
      <c r="AG569" s="73">
        <f t="shared" si="86"/>
        <v>4.125</v>
      </c>
      <c r="AH569" s="73">
        <f t="shared" si="87"/>
        <v>2.5</v>
      </c>
      <c r="AI569" s="73">
        <f t="shared" si="88"/>
        <v>4.6875</v>
      </c>
      <c r="AJ569" s="73">
        <f t="shared" si="89"/>
        <v>9.5</v>
      </c>
    </row>
    <row r="570" spans="1:36">
      <c r="A570">
        <v>569</v>
      </c>
      <c r="B570" s="233" t="s">
        <v>1797</v>
      </c>
      <c r="C570" t="s">
        <v>1326</v>
      </c>
      <c r="D570">
        <v>8</v>
      </c>
      <c r="E570">
        <v>36</v>
      </c>
      <c r="F570">
        <v>20</v>
      </c>
      <c r="G570">
        <v>41</v>
      </c>
      <c r="H570">
        <v>77</v>
      </c>
      <c r="J570">
        <v>1</v>
      </c>
      <c r="K570">
        <v>12</v>
      </c>
      <c r="L570">
        <v>17</v>
      </c>
      <c r="M570">
        <v>11</v>
      </c>
      <c r="N570">
        <v>4</v>
      </c>
      <c r="O570">
        <v>1</v>
      </c>
      <c r="P570">
        <v>13</v>
      </c>
      <c r="Q570">
        <v>6</v>
      </c>
      <c r="R570">
        <v>6</v>
      </c>
      <c r="T570">
        <v>45</v>
      </c>
      <c r="U570">
        <v>36</v>
      </c>
      <c r="V570">
        <v>3</v>
      </c>
      <c r="X570">
        <v>54</v>
      </c>
      <c r="Z570">
        <v>1</v>
      </c>
      <c r="AA570">
        <f t="shared" si="80"/>
        <v>12</v>
      </c>
      <c r="AB570" s="73">
        <f t="shared" si="81"/>
        <v>8.125</v>
      </c>
      <c r="AC570" s="73">
        <f t="shared" si="82"/>
        <v>8.5</v>
      </c>
      <c r="AD570" s="73">
        <f t="shared" si="83"/>
        <v>9.125</v>
      </c>
      <c r="AE570" s="73">
        <f t="shared" si="84"/>
        <v>14.4375</v>
      </c>
      <c r="AF570" s="73">
        <f t="shared" si="85"/>
        <v>13.6875</v>
      </c>
      <c r="AG570" s="73">
        <f t="shared" si="86"/>
        <v>0.125</v>
      </c>
      <c r="AH570" s="73">
        <f t="shared" si="87"/>
        <v>3.125</v>
      </c>
      <c r="AI570" s="73">
        <f t="shared" si="88"/>
        <v>3.6875</v>
      </c>
      <c r="AJ570" s="73">
        <f t="shared" si="89"/>
        <v>2.5</v>
      </c>
    </row>
    <row r="571" spans="1:36">
      <c r="A571">
        <v>570</v>
      </c>
      <c r="B571" s="233" t="s">
        <v>1798</v>
      </c>
      <c r="C571" t="s">
        <v>1337</v>
      </c>
      <c r="D571">
        <v>20</v>
      </c>
      <c r="E571">
        <v>119</v>
      </c>
      <c r="F571">
        <v>80</v>
      </c>
      <c r="G571">
        <v>89</v>
      </c>
      <c r="H571">
        <v>208</v>
      </c>
      <c r="I571">
        <v>1</v>
      </c>
      <c r="K571">
        <v>1</v>
      </c>
      <c r="L571">
        <v>52</v>
      </c>
      <c r="M571">
        <v>42</v>
      </c>
      <c r="N571">
        <v>18</v>
      </c>
      <c r="O571">
        <v>2</v>
      </c>
      <c r="P571">
        <v>36</v>
      </c>
      <c r="Q571">
        <v>8</v>
      </c>
      <c r="R571">
        <v>23</v>
      </c>
      <c r="T571">
        <v>67</v>
      </c>
      <c r="U571">
        <v>142</v>
      </c>
      <c r="V571">
        <v>3</v>
      </c>
      <c r="X571">
        <v>71</v>
      </c>
      <c r="Y571">
        <v>4</v>
      </c>
      <c r="AA571">
        <f t="shared" si="80"/>
        <v>46</v>
      </c>
      <c r="AB571" s="73">
        <f t="shared" si="81"/>
        <v>8.1</v>
      </c>
      <c r="AC571" s="73">
        <f t="shared" si="82"/>
        <v>13.7</v>
      </c>
      <c r="AD571" s="73">
        <f t="shared" si="83"/>
        <v>10.7</v>
      </c>
      <c r="AE571" s="73">
        <f t="shared" si="84"/>
        <v>17.574999999999999</v>
      </c>
      <c r="AF571" s="73">
        <f t="shared" si="85"/>
        <v>17.55</v>
      </c>
      <c r="AG571" s="73">
        <f t="shared" si="86"/>
        <v>0.3</v>
      </c>
      <c r="AH571" s="73">
        <f t="shared" si="87"/>
        <v>4.9000000000000004</v>
      </c>
      <c r="AI571" s="73">
        <f t="shared" si="88"/>
        <v>3.2</v>
      </c>
      <c r="AJ571" s="73">
        <f t="shared" si="89"/>
        <v>4.5</v>
      </c>
    </row>
    <row r="572" spans="1:36">
      <c r="A572">
        <v>571</v>
      </c>
      <c r="B572" s="233" t="s">
        <v>1799</v>
      </c>
      <c r="C572" t="s">
        <v>1334</v>
      </c>
      <c r="D572">
        <v>19</v>
      </c>
      <c r="E572">
        <v>94</v>
      </c>
      <c r="F572">
        <v>57</v>
      </c>
      <c r="G572">
        <v>105</v>
      </c>
      <c r="H572">
        <v>199</v>
      </c>
      <c r="I572">
        <v>14</v>
      </c>
      <c r="J572">
        <v>8</v>
      </c>
      <c r="K572">
        <v>406</v>
      </c>
      <c r="L572">
        <v>50</v>
      </c>
      <c r="M572">
        <v>12</v>
      </c>
      <c r="N572">
        <v>30</v>
      </c>
      <c r="O572">
        <v>34</v>
      </c>
      <c r="P572">
        <v>34</v>
      </c>
      <c r="Q572">
        <v>25</v>
      </c>
      <c r="R572">
        <v>23</v>
      </c>
      <c r="T572">
        <v>116</v>
      </c>
      <c r="U572">
        <v>83</v>
      </c>
      <c r="V572">
        <v>22</v>
      </c>
      <c r="W572">
        <v>14</v>
      </c>
      <c r="X572">
        <v>74</v>
      </c>
      <c r="Z572">
        <v>2</v>
      </c>
      <c r="AA572">
        <f t="shared" si="80"/>
        <v>46</v>
      </c>
      <c r="AB572" s="73">
        <f t="shared" si="81"/>
        <v>8.0526315789473681</v>
      </c>
      <c r="AC572" s="73">
        <f t="shared" si="82"/>
        <v>9.5789473684210531</v>
      </c>
      <c r="AD572" s="73">
        <f t="shared" si="83"/>
        <v>10.736842105263158</v>
      </c>
      <c r="AE572" s="73">
        <f t="shared" si="84"/>
        <v>28.5</v>
      </c>
      <c r="AF572" s="73">
        <f t="shared" si="85"/>
        <v>17.815789473684209</v>
      </c>
      <c r="AG572" s="73">
        <f t="shared" si="86"/>
        <v>4.8421052631578947</v>
      </c>
      <c r="AH572" s="73">
        <f t="shared" si="87"/>
        <v>1.0526315789473684</v>
      </c>
      <c r="AI572" s="73">
        <f t="shared" si="88"/>
        <v>8.1842105263157894</v>
      </c>
      <c r="AJ572" s="73">
        <f t="shared" si="89"/>
        <v>6.7894736842105265</v>
      </c>
    </row>
    <row r="573" spans="1:36">
      <c r="A573">
        <v>572</v>
      </c>
      <c r="B573" s="233" t="s">
        <v>1800</v>
      </c>
      <c r="C573" t="s">
        <v>1331</v>
      </c>
      <c r="D573">
        <v>19</v>
      </c>
      <c r="E573">
        <v>124</v>
      </c>
      <c r="F573">
        <v>72</v>
      </c>
      <c r="G573">
        <v>102</v>
      </c>
      <c r="H573">
        <v>226</v>
      </c>
      <c r="I573">
        <v>16</v>
      </c>
      <c r="J573">
        <v>12</v>
      </c>
      <c r="K573">
        <v>262</v>
      </c>
      <c r="L573">
        <v>36</v>
      </c>
      <c r="M573">
        <v>11</v>
      </c>
      <c r="N573">
        <v>43</v>
      </c>
      <c r="O573">
        <v>24</v>
      </c>
      <c r="P573">
        <v>59</v>
      </c>
      <c r="Q573">
        <v>15</v>
      </c>
      <c r="R573">
        <v>37</v>
      </c>
      <c r="T573">
        <v>105</v>
      </c>
      <c r="U573">
        <v>123</v>
      </c>
      <c r="V573">
        <v>22</v>
      </c>
      <c r="W573">
        <v>26</v>
      </c>
      <c r="X573">
        <v>43</v>
      </c>
      <c r="Y573">
        <v>1</v>
      </c>
      <c r="Z573">
        <v>10</v>
      </c>
      <c r="AA573">
        <f t="shared" si="80"/>
        <v>74</v>
      </c>
      <c r="AB573" s="73">
        <f t="shared" si="81"/>
        <v>8</v>
      </c>
      <c r="AC573" s="73">
        <f t="shared" si="82"/>
        <v>11.263157894736842</v>
      </c>
      <c r="AD573" s="73">
        <f t="shared" si="83"/>
        <v>5.5789473684210522</v>
      </c>
      <c r="AE573" s="73">
        <f t="shared" si="84"/>
        <v>24.105263157894736</v>
      </c>
      <c r="AF573" s="73">
        <f t="shared" si="85"/>
        <v>17.210526315789473</v>
      </c>
      <c r="AG573" s="73">
        <f t="shared" si="86"/>
        <v>5.6842105263157894</v>
      </c>
      <c r="AH573" s="73">
        <f t="shared" si="87"/>
        <v>0.10526315789473684</v>
      </c>
      <c r="AI573" s="73">
        <f t="shared" si="88"/>
        <v>5.8421052631578947</v>
      </c>
      <c r="AJ573" s="73">
        <f t="shared" si="89"/>
        <v>8.3684210526315788</v>
      </c>
    </row>
    <row r="574" spans="1:36">
      <c r="A574">
        <v>573</v>
      </c>
      <c r="B574" s="233" t="s">
        <v>1801</v>
      </c>
      <c r="C574" t="s">
        <v>1115</v>
      </c>
      <c r="D574">
        <v>3</v>
      </c>
      <c r="E574">
        <v>13</v>
      </c>
      <c r="F574">
        <v>8</v>
      </c>
      <c r="G574">
        <v>19</v>
      </c>
      <c r="H574">
        <v>32</v>
      </c>
      <c r="I574">
        <v>2</v>
      </c>
      <c r="J574">
        <v>3</v>
      </c>
      <c r="K574">
        <v>1</v>
      </c>
      <c r="L574">
        <v>14</v>
      </c>
      <c r="M574">
        <v>1</v>
      </c>
      <c r="N574">
        <v>5</v>
      </c>
      <c r="O574">
        <v>2</v>
      </c>
      <c r="P574">
        <v>5</v>
      </c>
      <c r="Q574">
        <v>2</v>
      </c>
      <c r="R574">
        <v>4</v>
      </c>
      <c r="T574">
        <v>15</v>
      </c>
      <c r="U574">
        <v>17</v>
      </c>
      <c r="V574">
        <v>1</v>
      </c>
      <c r="W574">
        <v>1</v>
      </c>
      <c r="X574">
        <v>2</v>
      </c>
      <c r="Z574">
        <v>1</v>
      </c>
      <c r="AA574">
        <f t="shared" si="80"/>
        <v>8</v>
      </c>
      <c r="AB574" s="73">
        <f t="shared" si="81"/>
        <v>8</v>
      </c>
      <c r="AC574" s="73">
        <f t="shared" si="82"/>
        <v>8</v>
      </c>
      <c r="AD574" s="73">
        <f t="shared" si="83"/>
        <v>20.666666666666668</v>
      </c>
      <c r="AE574" s="73">
        <f t="shared" si="84"/>
        <v>22.333333333333332</v>
      </c>
      <c r="AF574" s="73">
        <f t="shared" si="85"/>
        <v>22.166666666666668</v>
      </c>
      <c r="AG574" s="73">
        <f t="shared" si="86"/>
        <v>5</v>
      </c>
      <c r="AH574" s="73">
        <f t="shared" si="87"/>
        <v>0</v>
      </c>
      <c r="AI574" s="73">
        <f t="shared" si="88"/>
        <v>4.666666666666667</v>
      </c>
      <c r="AJ574" s="73">
        <f t="shared" si="89"/>
        <v>6.333333333333333</v>
      </c>
    </row>
    <row r="575" spans="1:36">
      <c r="A575">
        <v>574</v>
      </c>
      <c r="B575" s="233" t="s">
        <v>1802</v>
      </c>
      <c r="C575" t="s">
        <v>1334</v>
      </c>
      <c r="D575">
        <v>1</v>
      </c>
      <c r="E575">
        <v>5</v>
      </c>
      <c r="F575">
        <v>1</v>
      </c>
      <c r="G575">
        <v>3</v>
      </c>
      <c r="H575">
        <v>8</v>
      </c>
      <c r="J575">
        <v>1</v>
      </c>
      <c r="L575">
        <v>3</v>
      </c>
      <c r="N575">
        <v>2</v>
      </c>
      <c r="P575">
        <v>1</v>
      </c>
      <c r="Q575">
        <v>2</v>
      </c>
      <c r="T575">
        <v>2</v>
      </c>
      <c r="U575">
        <v>6</v>
      </c>
      <c r="W575">
        <v>1</v>
      </c>
      <c r="AA575">
        <f t="shared" si="80"/>
        <v>0</v>
      </c>
      <c r="AB575" s="73">
        <f t="shared" si="81"/>
        <v>8</v>
      </c>
      <c r="AC575" s="73">
        <f t="shared" si="82"/>
        <v>4</v>
      </c>
      <c r="AD575" s="73">
        <f t="shared" si="83"/>
        <v>15</v>
      </c>
      <c r="AE575" s="73">
        <f t="shared" si="84"/>
        <v>14</v>
      </c>
      <c r="AF575" s="73">
        <f t="shared" si="85"/>
        <v>14</v>
      </c>
      <c r="AG575" s="73">
        <f t="shared" si="86"/>
        <v>1</v>
      </c>
      <c r="AH575" s="73">
        <f t="shared" si="87"/>
        <v>2</v>
      </c>
      <c r="AI575" s="73">
        <f t="shared" si="88"/>
        <v>4</v>
      </c>
      <c r="AJ575" s="73">
        <f t="shared" si="89"/>
        <v>7</v>
      </c>
    </row>
    <row r="576" spans="1:36">
      <c r="A576">
        <v>575</v>
      </c>
      <c r="B576" s="233" t="s">
        <v>1570</v>
      </c>
      <c r="C576" t="s">
        <v>1089</v>
      </c>
      <c r="D576">
        <v>3</v>
      </c>
      <c r="E576">
        <v>10</v>
      </c>
      <c r="F576">
        <v>6</v>
      </c>
      <c r="G576">
        <v>18</v>
      </c>
      <c r="H576">
        <v>28</v>
      </c>
      <c r="J576">
        <v>1</v>
      </c>
      <c r="K576">
        <v>12</v>
      </c>
      <c r="L576">
        <v>11</v>
      </c>
      <c r="M576">
        <v>1</v>
      </c>
      <c r="N576">
        <v>4</v>
      </c>
      <c r="O576">
        <v>1</v>
      </c>
      <c r="P576">
        <v>6</v>
      </c>
      <c r="Q576">
        <v>4</v>
      </c>
      <c r="R576">
        <v>2</v>
      </c>
      <c r="T576">
        <v>14</v>
      </c>
      <c r="U576">
        <v>15</v>
      </c>
      <c r="V576">
        <v>1</v>
      </c>
      <c r="W576">
        <v>1</v>
      </c>
      <c r="X576">
        <v>5</v>
      </c>
      <c r="Z576">
        <v>1</v>
      </c>
      <c r="AA576">
        <f t="shared" si="80"/>
        <v>4</v>
      </c>
      <c r="AB576" s="73">
        <f t="shared" si="81"/>
        <v>8</v>
      </c>
      <c r="AC576" s="73">
        <f t="shared" si="82"/>
        <v>6.666666666666667</v>
      </c>
      <c r="AD576" s="73">
        <f t="shared" si="83"/>
        <v>17</v>
      </c>
      <c r="AE576" s="73">
        <f t="shared" si="84"/>
        <v>18.666666666666668</v>
      </c>
      <c r="AF576" s="73">
        <f t="shared" si="85"/>
        <v>16.666666666666668</v>
      </c>
      <c r="AG576" s="73">
        <f t="shared" si="86"/>
        <v>0.33333333333333331</v>
      </c>
      <c r="AH576" s="73">
        <f t="shared" si="87"/>
        <v>1</v>
      </c>
      <c r="AI576" s="73">
        <f t="shared" si="88"/>
        <v>4.333333333333333</v>
      </c>
      <c r="AJ576" s="73">
        <f t="shared" si="89"/>
        <v>4.666666666666667</v>
      </c>
    </row>
    <row r="577" spans="1:36">
      <c r="A577">
        <v>576</v>
      </c>
      <c r="B577" s="233" t="s">
        <v>1803</v>
      </c>
      <c r="C577" t="s">
        <v>1340</v>
      </c>
      <c r="D577">
        <v>1</v>
      </c>
      <c r="E577">
        <v>7</v>
      </c>
      <c r="F577">
        <v>2</v>
      </c>
      <c r="G577">
        <v>1</v>
      </c>
      <c r="H577">
        <v>8</v>
      </c>
      <c r="L577">
        <v>2</v>
      </c>
      <c r="M577">
        <v>1</v>
      </c>
      <c r="N577">
        <v>2</v>
      </c>
      <c r="P577">
        <v>2</v>
      </c>
      <c r="Q577">
        <v>1</v>
      </c>
      <c r="T577">
        <v>2</v>
      </c>
      <c r="U577">
        <v>6</v>
      </c>
      <c r="AA577">
        <f t="shared" si="80"/>
        <v>0</v>
      </c>
      <c r="AB577" s="73">
        <f t="shared" si="81"/>
        <v>8</v>
      </c>
      <c r="AC577" s="73">
        <f t="shared" si="82"/>
        <v>8</v>
      </c>
      <c r="AD577" s="73">
        <f t="shared" si="83"/>
        <v>10</v>
      </c>
      <c r="AE577" s="73">
        <f t="shared" si="84"/>
        <v>13</v>
      </c>
      <c r="AF577" s="73">
        <f t="shared" si="85"/>
        <v>13</v>
      </c>
      <c r="AG577" s="73">
        <f t="shared" si="86"/>
        <v>0</v>
      </c>
      <c r="AH577" s="73">
        <f t="shared" si="87"/>
        <v>5</v>
      </c>
      <c r="AI577" s="73">
        <f t="shared" si="88"/>
        <v>4</v>
      </c>
      <c r="AJ577" s="73">
        <f t="shared" si="89"/>
        <v>8</v>
      </c>
    </row>
    <row r="578" spans="1:36">
      <c r="A578">
        <v>577</v>
      </c>
      <c r="B578" s="233" t="s">
        <v>1804</v>
      </c>
      <c r="C578" t="s">
        <v>1328</v>
      </c>
      <c r="D578">
        <v>1</v>
      </c>
      <c r="E578">
        <v>3</v>
      </c>
      <c r="F578">
        <v>2</v>
      </c>
      <c r="G578">
        <v>7</v>
      </c>
      <c r="H578">
        <v>10</v>
      </c>
      <c r="L578">
        <v>4</v>
      </c>
      <c r="N578">
        <v>1</v>
      </c>
      <c r="O578">
        <v>1</v>
      </c>
      <c r="P578">
        <v>1</v>
      </c>
      <c r="Q578">
        <v>1</v>
      </c>
      <c r="R578">
        <v>1</v>
      </c>
      <c r="T578">
        <v>5</v>
      </c>
      <c r="U578">
        <v>5</v>
      </c>
      <c r="V578">
        <v>1</v>
      </c>
      <c r="AA578">
        <f t="shared" ref="AA578:AA641" si="90">R578*2</f>
        <v>2</v>
      </c>
      <c r="AB578" s="73">
        <f t="shared" ref="AB578:AB641" si="91">(H578-AA578)/D578</f>
        <v>8</v>
      </c>
      <c r="AC578" s="73">
        <f t="shared" ref="AC578:AC641" si="92">(F578*4-AA578)/D578</f>
        <v>6</v>
      </c>
      <c r="AD578" s="73">
        <f t="shared" ref="AD578:AD641" si="93">(L578*5-AA578)/D578</f>
        <v>18</v>
      </c>
      <c r="AE578" s="73">
        <f t="shared" ref="AE578:AE641" si="94">((H578+4*F578+5*L578+6*I578+J578+K578)/2-AA578)/D578</f>
        <v>17</v>
      </c>
      <c r="AF578" s="73">
        <f t="shared" ref="AF578:AF641" si="95">((H578+4*F578+5*L578+6*I578+J578)/2-AA578)/D578</f>
        <v>17</v>
      </c>
      <c r="AG578" s="73">
        <f t="shared" ref="AG578:AG641" si="96">(I578*6+J578)/D578</f>
        <v>0</v>
      </c>
      <c r="AH578" s="73">
        <f t="shared" ref="AH578:AH641" si="97">(3*M578+N578-AA578)/D578</f>
        <v>-1</v>
      </c>
      <c r="AI578" s="73">
        <f t="shared" ref="AI578:AI641" si="98">(H578/2+O578*3-AA578)/D578</f>
        <v>6</v>
      </c>
      <c r="AJ578" s="73">
        <f t="shared" ref="AJ578:AJ641" si="99">(3*N578+2*I578+F578-AA578)/D578</f>
        <v>3</v>
      </c>
    </row>
    <row r="579" spans="1:36">
      <c r="A579">
        <v>578</v>
      </c>
      <c r="B579" s="233" t="s">
        <v>1805</v>
      </c>
      <c r="C579" t="s">
        <v>1089</v>
      </c>
      <c r="D579">
        <v>1</v>
      </c>
      <c r="E579">
        <v>3</v>
      </c>
      <c r="F579">
        <v>1</v>
      </c>
      <c r="G579">
        <v>5</v>
      </c>
      <c r="H579">
        <v>8</v>
      </c>
      <c r="L579">
        <v>4</v>
      </c>
      <c r="M579">
        <v>1</v>
      </c>
      <c r="N579">
        <v>1</v>
      </c>
      <c r="P579">
        <v>2</v>
      </c>
      <c r="T579">
        <v>3</v>
      </c>
      <c r="U579">
        <v>4</v>
      </c>
      <c r="X579">
        <v>2</v>
      </c>
      <c r="AA579">
        <f t="shared" si="90"/>
        <v>0</v>
      </c>
      <c r="AB579" s="73">
        <f t="shared" si="91"/>
        <v>8</v>
      </c>
      <c r="AC579" s="73">
        <f t="shared" si="92"/>
        <v>4</v>
      </c>
      <c r="AD579" s="73">
        <f t="shared" si="93"/>
        <v>20</v>
      </c>
      <c r="AE579" s="73">
        <f t="shared" si="94"/>
        <v>16</v>
      </c>
      <c r="AF579" s="73">
        <f t="shared" si="95"/>
        <v>16</v>
      </c>
      <c r="AG579" s="73">
        <f t="shared" si="96"/>
        <v>0</v>
      </c>
      <c r="AH579" s="73">
        <f t="shared" si="97"/>
        <v>4</v>
      </c>
      <c r="AI579" s="73">
        <f t="shared" si="98"/>
        <v>4</v>
      </c>
      <c r="AJ579" s="73">
        <f t="shared" si="99"/>
        <v>4</v>
      </c>
    </row>
    <row r="580" spans="1:36">
      <c r="A580">
        <v>579</v>
      </c>
      <c r="B580" s="233" t="s">
        <v>1806</v>
      </c>
      <c r="C580" t="s">
        <v>1336</v>
      </c>
      <c r="D580">
        <v>22</v>
      </c>
      <c r="E580">
        <v>127</v>
      </c>
      <c r="F580">
        <v>100</v>
      </c>
      <c r="G580">
        <v>106</v>
      </c>
      <c r="H580">
        <v>233</v>
      </c>
      <c r="I580">
        <v>38</v>
      </c>
      <c r="J580">
        <v>22</v>
      </c>
      <c r="K580">
        <v>27</v>
      </c>
      <c r="L580">
        <v>59</v>
      </c>
      <c r="M580">
        <v>3</v>
      </c>
      <c r="N580">
        <v>28</v>
      </c>
      <c r="O580">
        <v>8</v>
      </c>
      <c r="P580">
        <v>62</v>
      </c>
      <c r="Q580">
        <v>16</v>
      </c>
      <c r="R580">
        <v>29</v>
      </c>
      <c r="T580">
        <v>116</v>
      </c>
      <c r="U580">
        <v>121</v>
      </c>
      <c r="V580">
        <v>39</v>
      </c>
      <c r="W580">
        <v>42</v>
      </c>
      <c r="X580">
        <v>30</v>
      </c>
      <c r="Y580">
        <v>2</v>
      </c>
      <c r="Z580">
        <v>8</v>
      </c>
      <c r="AA580">
        <f t="shared" si="90"/>
        <v>58</v>
      </c>
      <c r="AB580" s="73">
        <f t="shared" si="91"/>
        <v>7.9545454545454541</v>
      </c>
      <c r="AC580" s="73">
        <f t="shared" si="92"/>
        <v>15.545454545454545</v>
      </c>
      <c r="AD580" s="73">
        <f t="shared" si="93"/>
        <v>10.772727272727273</v>
      </c>
      <c r="AE580" s="73">
        <f t="shared" si="94"/>
        <v>24.75</v>
      </c>
      <c r="AF580" s="73">
        <f t="shared" si="95"/>
        <v>24.136363636363637</v>
      </c>
      <c r="AG580" s="73">
        <f t="shared" si="96"/>
        <v>11.363636363636363</v>
      </c>
      <c r="AH580" s="73">
        <f t="shared" si="97"/>
        <v>-0.95454545454545459</v>
      </c>
      <c r="AI580" s="73">
        <f t="shared" si="98"/>
        <v>3.75</v>
      </c>
      <c r="AJ580" s="73">
        <f t="shared" si="99"/>
        <v>9.1818181818181817</v>
      </c>
    </row>
    <row r="581" spans="1:36">
      <c r="A581">
        <v>580</v>
      </c>
      <c r="B581" s="233" t="s">
        <v>1807</v>
      </c>
      <c r="C581" t="s">
        <v>1328</v>
      </c>
      <c r="D581">
        <v>14</v>
      </c>
      <c r="E581">
        <v>114</v>
      </c>
      <c r="F581">
        <v>55</v>
      </c>
      <c r="G581">
        <v>32</v>
      </c>
      <c r="H581">
        <v>146</v>
      </c>
      <c r="I581">
        <v>21</v>
      </c>
      <c r="J581">
        <v>13</v>
      </c>
      <c r="L581">
        <v>38</v>
      </c>
      <c r="M581">
        <v>10</v>
      </c>
      <c r="N581">
        <v>40</v>
      </c>
      <c r="O581">
        <v>2</v>
      </c>
      <c r="P581">
        <v>36</v>
      </c>
      <c r="Q581">
        <v>13</v>
      </c>
      <c r="R581">
        <v>18</v>
      </c>
      <c r="T581">
        <v>69</v>
      </c>
      <c r="U581">
        <v>81</v>
      </c>
      <c r="V581">
        <v>11</v>
      </c>
      <c r="W581">
        <v>24</v>
      </c>
      <c r="X581">
        <v>16</v>
      </c>
      <c r="Y581">
        <v>8</v>
      </c>
      <c r="Z581">
        <v>9</v>
      </c>
      <c r="AA581">
        <f t="shared" si="90"/>
        <v>36</v>
      </c>
      <c r="AB581" s="73">
        <f t="shared" si="91"/>
        <v>7.8571428571428568</v>
      </c>
      <c r="AC581" s="73">
        <f t="shared" si="92"/>
        <v>13.142857142857142</v>
      </c>
      <c r="AD581" s="73">
        <f t="shared" si="93"/>
        <v>11</v>
      </c>
      <c r="AE581" s="73">
        <f t="shared" si="94"/>
        <v>22.25</v>
      </c>
      <c r="AF581" s="73">
        <f t="shared" si="95"/>
        <v>22.25</v>
      </c>
      <c r="AG581" s="73">
        <f t="shared" si="96"/>
        <v>9.9285714285714288</v>
      </c>
      <c r="AH581" s="73">
        <f t="shared" si="97"/>
        <v>2.4285714285714284</v>
      </c>
      <c r="AI581" s="73">
        <f t="shared" si="98"/>
        <v>3.0714285714285716</v>
      </c>
      <c r="AJ581" s="73">
        <f t="shared" si="99"/>
        <v>12.928571428571429</v>
      </c>
    </row>
    <row r="582" spans="1:36">
      <c r="A582">
        <v>581</v>
      </c>
      <c r="B582" s="233" t="s">
        <v>1808</v>
      </c>
      <c r="C582" t="s">
        <v>1329</v>
      </c>
      <c r="D582">
        <v>19</v>
      </c>
      <c r="E582">
        <v>117</v>
      </c>
      <c r="F582">
        <v>77</v>
      </c>
      <c r="G582">
        <v>71</v>
      </c>
      <c r="H582">
        <v>188</v>
      </c>
      <c r="I582">
        <v>1</v>
      </c>
      <c r="J582">
        <v>1</v>
      </c>
      <c r="K582">
        <v>1</v>
      </c>
      <c r="L582">
        <v>59</v>
      </c>
      <c r="M582">
        <v>38</v>
      </c>
      <c r="N582">
        <v>12</v>
      </c>
      <c r="O582">
        <v>1</v>
      </c>
      <c r="P582">
        <v>36</v>
      </c>
      <c r="Q582">
        <v>7</v>
      </c>
      <c r="R582">
        <v>20</v>
      </c>
      <c r="T582">
        <v>55</v>
      </c>
      <c r="U582">
        <v>130</v>
      </c>
      <c r="V582">
        <v>10</v>
      </c>
      <c r="X582">
        <v>185</v>
      </c>
      <c r="Y582">
        <v>1</v>
      </c>
      <c r="AA582">
        <f t="shared" si="90"/>
        <v>40</v>
      </c>
      <c r="AB582" s="73">
        <f t="shared" si="91"/>
        <v>7.7894736842105265</v>
      </c>
      <c r="AC582" s="73">
        <f t="shared" si="92"/>
        <v>14.105263157894736</v>
      </c>
      <c r="AD582" s="73">
        <f t="shared" si="93"/>
        <v>13.421052631578947</v>
      </c>
      <c r="AE582" s="73">
        <f t="shared" si="94"/>
        <v>18.921052631578949</v>
      </c>
      <c r="AF582" s="73">
        <f t="shared" si="95"/>
        <v>18.894736842105264</v>
      </c>
      <c r="AG582" s="73">
        <f t="shared" si="96"/>
        <v>0.36842105263157893</v>
      </c>
      <c r="AH582" s="73">
        <f t="shared" si="97"/>
        <v>4.5263157894736841</v>
      </c>
      <c r="AI582" s="73">
        <f t="shared" si="98"/>
        <v>3</v>
      </c>
      <c r="AJ582" s="73">
        <f t="shared" si="99"/>
        <v>3.9473684210526314</v>
      </c>
    </row>
    <row r="583" spans="1:36">
      <c r="A583">
        <v>582</v>
      </c>
      <c r="B583" s="233" t="s">
        <v>1809</v>
      </c>
      <c r="C583" t="s">
        <v>1330</v>
      </c>
      <c r="D583">
        <v>4</v>
      </c>
      <c r="E583">
        <v>17</v>
      </c>
      <c r="F583">
        <v>4</v>
      </c>
      <c r="G583">
        <v>16</v>
      </c>
      <c r="H583">
        <v>33</v>
      </c>
      <c r="I583">
        <v>1</v>
      </c>
      <c r="J583">
        <v>1</v>
      </c>
      <c r="L583">
        <v>15</v>
      </c>
      <c r="N583">
        <v>5</v>
      </c>
      <c r="O583">
        <v>1</v>
      </c>
      <c r="P583">
        <v>6</v>
      </c>
      <c r="Q583">
        <v>2</v>
      </c>
      <c r="R583">
        <v>1</v>
      </c>
      <c r="T583">
        <v>18</v>
      </c>
      <c r="U583">
        <v>14</v>
      </c>
      <c r="X583">
        <v>3</v>
      </c>
      <c r="Y583">
        <v>1</v>
      </c>
      <c r="Z583">
        <v>2</v>
      </c>
      <c r="AA583">
        <f t="shared" si="90"/>
        <v>2</v>
      </c>
      <c r="AB583" s="73">
        <f t="shared" si="91"/>
        <v>7.75</v>
      </c>
      <c r="AC583" s="73">
        <f t="shared" si="92"/>
        <v>3.5</v>
      </c>
      <c r="AD583" s="73">
        <f t="shared" si="93"/>
        <v>18.25</v>
      </c>
      <c r="AE583" s="73">
        <f t="shared" si="94"/>
        <v>15.875</v>
      </c>
      <c r="AF583" s="73">
        <f t="shared" si="95"/>
        <v>15.875</v>
      </c>
      <c r="AG583" s="73">
        <f t="shared" si="96"/>
        <v>1.75</v>
      </c>
      <c r="AH583" s="73">
        <f t="shared" si="97"/>
        <v>0.75</v>
      </c>
      <c r="AI583" s="73">
        <f t="shared" si="98"/>
        <v>4.375</v>
      </c>
      <c r="AJ583" s="73">
        <f t="shared" si="99"/>
        <v>4.75</v>
      </c>
    </row>
    <row r="584" spans="1:36">
      <c r="A584">
        <v>583</v>
      </c>
      <c r="B584" s="233" t="s">
        <v>1810</v>
      </c>
      <c r="C584" t="s">
        <v>1342</v>
      </c>
      <c r="D584">
        <v>3</v>
      </c>
      <c r="E584">
        <v>8</v>
      </c>
      <c r="F584">
        <v>9</v>
      </c>
      <c r="G584">
        <v>17</v>
      </c>
      <c r="H584">
        <v>25</v>
      </c>
      <c r="I584">
        <v>3</v>
      </c>
      <c r="P584">
        <v>2</v>
      </c>
      <c r="Q584">
        <v>1</v>
      </c>
      <c r="R584">
        <v>1</v>
      </c>
      <c r="T584">
        <v>12</v>
      </c>
      <c r="U584">
        <v>13</v>
      </c>
      <c r="V584">
        <v>2</v>
      </c>
      <c r="W584">
        <v>3</v>
      </c>
      <c r="X584">
        <v>1</v>
      </c>
      <c r="AA584">
        <f t="shared" si="90"/>
        <v>2</v>
      </c>
      <c r="AB584" s="73">
        <f t="shared" si="91"/>
        <v>7.666666666666667</v>
      </c>
      <c r="AC584" s="73">
        <f t="shared" si="92"/>
        <v>11.333333333333334</v>
      </c>
      <c r="AD584" s="73">
        <f t="shared" si="93"/>
        <v>-0.66666666666666663</v>
      </c>
      <c r="AE584" s="73">
        <f t="shared" si="94"/>
        <v>12.5</v>
      </c>
      <c r="AF584" s="73">
        <f t="shared" si="95"/>
        <v>12.5</v>
      </c>
      <c r="AG584" s="73">
        <f t="shared" si="96"/>
        <v>6</v>
      </c>
      <c r="AH584" s="73">
        <f t="shared" si="97"/>
        <v>-0.66666666666666663</v>
      </c>
      <c r="AI584" s="73">
        <f t="shared" si="98"/>
        <v>3.5</v>
      </c>
      <c r="AJ584" s="73">
        <f t="shared" si="99"/>
        <v>4.333333333333333</v>
      </c>
    </row>
    <row r="585" spans="1:36">
      <c r="A585">
        <v>584</v>
      </c>
      <c r="B585" s="233" t="s">
        <v>1811</v>
      </c>
      <c r="C585" t="s">
        <v>1089</v>
      </c>
      <c r="D585">
        <v>3</v>
      </c>
      <c r="E585">
        <v>16</v>
      </c>
      <c r="F585">
        <v>6</v>
      </c>
      <c r="G585">
        <v>11</v>
      </c>
      <c r="H585">
        <v>27</v>
      </c>
      <c r="I585">
        <v>2</v>
      </c>
      <c r="J585">
        <v>1</v>
      </c>
      <c r="K585">
        <v>64</v>
      </c>
      <c r="L585">
        <v>7</v>
      </c>
      <c r="M585">
        <v>2</v>
      </c>
      <c r="N585">
        <v>5</v>
      </c>
      <c r="O585">
        <v>7</v>
      </c>
      <c r="P585">
        <v>3</v>
      </c>
      <c r="Q585">
        <v>5</v>
      </c>
      <c r="R585">
        <v>2</v>
      </c>
      <c r="T585">
        <v>19</v>
      </c>
      <c r="U585">
        <v>6</v>
      </c>
      <c r="V585">
        <v>3</v>
      </c>
      <c r="W585">
        <v>1</v>
      </c>
      <c r="X585">
        <v>5</v>
      </c>
      <c r="AA585">
        <f t="shared" si="90"/>
        <v>4</v>
      </c>
      <c r="AB585" s="73">
        <f t="shared" si="91"/>
        <v>7.666666666666667</v>
      </c>
      <c r="AC585" s="73">
        <f t="shared" si="92"/>
        <v>6.666666666666667</v>
      </c>
      <c r="AD585" s="73">
        <f t="shared" si="93"/>
        <v>10.333333333333334</v>
      </c>
      <c r="AE585" s="73">
        <f t="shared" si="94"/>
        <v>25.833333333333332</v>
      </c>
      <c r="AF585" s="73">
        <f t="shared" si="95"/>
        <v>15.166666666666666</v>
      </c>
      <c r="AG585" s="73">
        <f t="shared" si="96"/>
        <v>4.333333333333333</v>
      </c>
      <c r="AH585" s="73">
        <f t="shared" si="97"/>
        <v>2.3333333333333335</v>
      </c>
      <c r="AI585" s="73">
        <f t="shared" si="98"/>
        <v>10.166666666666666</v>
      </c>
      <c r="AJ585" s="73">
        <f t="shared" si="99"/>
        <v>7</v>
      </c>
    </row>
    <row r="586" spans="1:36">
      <c r="A586">
        <v>585</v>
      </c>
      <c r="B586" s="233" t="s">
        <v>1812</v>
      </c>
      <c r="C586" t="s">
        <v>1335</v>
      </c>
      <c r="D586">
        <v>3</v>
      </c>
      <c r="E586">
        <v>15</v>
      </c>
      <c r="F586">
        <v>12</v>
      </c>
      <c r="G586">
        <v>10</v>
      </c>
      <c r="H586">
        <v>25</v>
      </c>
      <c r="I586">
        <v>1</v>
      </c>
      <c r="J586">
        <v>3</v>
      </c>
      <c r="K586">
        <v>1</v>
      </c>
      <c r="L586">
        <v>6</v>
      </c>
      <c r="N586">
        <v>4</v>
      </c>
      <c r="O586">
        <v>1</v>
      </c>
      <c r="P586">
        <v>3</v>
      </c>
      <c r="Q586">
        <v>1</v>
      </c>
      <c r="R586">
        <v>1</v>
      </c>
      <c r="T586">
        <v>13</v>
      </c>
      <c r="U586">
        <v>12</v>
      </c>
      <c r="V586">
        <v>2</v>
      </c>
      <c r="W586">
        <v>3</v>
      </c>
      <c r="X586">
        <v>6</v>
      </c>
      <c r="Z586">
        <v>1</v>
      </c>
      <c r="AA586">
        <f t="shared" si="90"/>
        <v>2</v>
      </c>
      <c r="AB586" s="73">
        <f t="shared" si="91"/>
        <v>7.666666666666667</v>
      </c>
      <c r="AC586" s="73">
        <f t="shared" si="92"/>
        <v>15.333333333333334</v>
      </c>
      <c r="AD586" s="73">
        <f t="shared" si="93"/>
        <v>9.3333333333333339</v>
      </c>
      <c r="AE586" s="73">
        <f t="shared" si="94"/>
        <v>18.166666666666668</v>
      </c>
      <c r="AF586" s="73">
        <f t="shared" si="95"/>
        <v>18</v>
      </c>
      <c r="AG586" s="73">
        <f t="shared" si="96"/>
        <v>3</v>
      </c>
      <c r="AH586" s="73">
        <f t="shared" si="97"/>
        <v>0.66666666666666663</v>
      </c>
      <c r="AI586" s="73">
        <f t="shared" si="98"/>
        <v>4.5</v>
      </c>
      <c r="AJ586" s="73">
        <f t="shared" si="99"/>
        <v>8</v>
      </c>
    </row>
    <row r="587" spans="1:36">
      <c r="A587">
        <v>586</v>
      </c>
      <c r="B587" s="233" t="s">
        <v>1813</v>
      </c>
      <c r="C587" t="s">
        <v>1333</v>
      </c>
      <c r="D587">
        <v>16</v>
      </c>
      <c r="E587">
        <v>83</v>
      </c>
      <c r="F587">
        <v>66</v>
      </c>
      <c r="G587">
        <v>67</v>
      </c>
      <c r="H587">
        <v>150</v>
      </c>
      <c r="I587">
        <v>23</v>
      </c>
      <c r="J587">
        <v>9</v>
      </c>
      <c r="K587">
        <v>85</v>
      </c>
      <c r="L587">
        <v>28</v>
      </c>
      <c r="M587">
        <v>4</v>
      </c>
      <c r="N587">
        <v>25</v>
      </c>
      <c r="O587">
        <v>7</v>
      </c>
      <c r="P587">
        <v>32</v>
      </c>
      <c r="Q587">
        <v>7</v>
      </c>
      <c r="R587">
        <v>14</v>
      </c>
      <c r="T587">
        <v>70</v>
      </c>
      <c r="U587">
        <v>84</v>
      </c>
      <c r="V587">
        <v>21</v>
      </c>
      <c r="W587">
        <v>27</v>
      </c>
      <c r="X587">
        <v>17</v>
      </c>
      <c r="Z587">
        <v>4</v>
      </c>
      <c r="AA587">
        <f t="shared" si="90"/>
        <v>28</v>
      </c>
      <c r="AB587" s="73">
        <f t="shared" si="91"/>
        <v>7.625</v>
      </c>
      <c r="AC587" s="73">
        <f t="shared" si="92"/>
        <v>14.75</v>
      </c>
      <c r="AD587" s="73">
        <f t="shared" si="93"/>
        <v>7</v>
      </c>
      <c r="AE587" s="73">
        <f t="shared" si="94"/>
        <v>22.8125</v>
      </c>
      <c r="AF587" s="73">
        <f t="shared" si="95"/>
        <v>20.15625</v>
      </c>
      <c r="AG587" s="73">
        <f t="shared" si="96"/>
        <v>9.1875</v>
      </c>
      <c r="AH587" s="73">
        <f t="shared" si="97"/>
        <v>0.5625</v>
      </c>
      <c r="AI587" s="73">
        <f t="shared" si="98"/>
        <v>4.25</v>
      </c>
      <c r="AJ587" s="73">
        <f t="shared" si="99"/>
        <v>9.9375</v>
      </c>
    </row>
    <row r="588" spans="1:36">
      <c r="A588">
        <v>587</v>
      </c>
      <c r="B588" s="233" t="s">
        <v>1814</v>
      </c>
      <c r="C588" t="s">
        <v>1089</v>
      </c>
      <c r="D588">
        <v>21</v>
      </c>
      <c r="E588">
        <v>122</v>
      </c>
      <c r="F588">
        <v>84</v>
      </c>
      <c r="G588">
        <v>78</v>
      </c>
      <c r="H588">
        <v>200</v>
      </c>
      <c r="I588">
        <v>1</v>
      </c>
      <c r="J588">
        <v>1</v>
      </c>
      <c r="K588">
        <v>1</v>
      </c>
      <c r="L588">
        <v>37</v>
      </c>
      <c r="M588">
        <v>42</v>
      </c>
      <c r="N588">
        <v>23</v>
      </c>
      <c r="O588">
        <v>1</v>
      </c>
      <c r="P588">
        <v>35</v>
      </c>
      <c r="Q588">
        <v>11</v>
      </c>
      <c r="R588">
        <v>20</v>
      </c>
      <c r="T588">
        <v>59</v>
      </c>
      <c r="U588">
        <v>138</v>
      </c>
      <c r="V588">
        <v>10</v>
      </c>
      <c r="W588">
        <v>2</v>
      </c>
      <c r="X588">
        <v>107</v>
      </c>
      <c r="Y588">
        <v>2</v>
      </c>
      <c r="Z588">
        <v>2</v>
      </c>
      <c r="AA588">
        <f t="shared" si="90"/>
        <v>40</v>
      </c>
      <c r="AB588" s="73">
        <f t="shared" si="91"/>
        <v>7.6190476190476186</v>
      </c>
      <c r="AC588" s="73">
        <f t="shared" si="92"/>
        <v>14.095238095238095</v>
      </c>
      <c r="AD588" s="73">
        <f t="shared" si="93"/>
        <v>6.9047619047619051</v>
      </c>
      <c r="AE588" s="73">
        <f t="shared" si="94"/>
        <v>15.452380952380953</v>
      </c>
      <c r="AF588" s="73">
        <f t="shared" si="95"/>
        <v>15.428571428571429</v>
      </c>
      <c r="AG588" s="73">
        <f t="shared" si="96"/>
        <v>0.33333333333333331</v>
      </c>
      <c r="AH588" s="73">
        <f t="shared" si="97"/>
        <v>5.1904761904761907</v>
      </c>
      <c r="AI588" s="73">
        <f t="shared" si="98"/>
        <v>3</v>
      </c>
      <c r="AJ588" s="73">
        <f t="shared" si="99"/>
        <v>5.4761904761904763</v>
      </c>
    </row>
    <row r="589" spans="1:36">
      <c r="A589">
        <v>588</v>
      </c>
      <c r="B589" s="233" t="s">
        <v>1815</v>
      </c>
      <c r="C589" t="s">
        <v>1328</v>
      </c>
      <c r="D589">
        <v>16</v>
      </c>
      <c r="E589">
        <v>87</v>
      </c>
      <c r="F589">
        <v>45</v>
      </c>
      <c r="G589">
        <v>70</v>
      </c>
      <c r="H589">
        <v>157</v>
      </c>
      <c r="I589">
        <v>10</v>
      </c>
      <c r="J589">
        <v>6</v>
      </c>
      <c r="K589">
        <v>221</v>
      </c>
      <c r="L589">
        <v>49</v>
      </c>
      <c r="M589">
        <v>11</v>
      </c>
      <c r="N589">
        <v>30</v>
      </c>
      <c r="O589">
        <v>26</v>
      </c>
      <c r="P589">
        <v>30</v>
      </c>
      <c r="Q589">
        <v>14</v>
      </c>
      <c r="R589">
        <v>18</v>
      </c>
      <c r="T589">
        <v>85</v>
      </c>
      <c r="U589">
        <v>77</v>
      </c>
      <c r="V589">
        <v>13</v>
      </c>
      <c r="W589">
        <v>10</v>
      </c>
      <c r="X589">
        <v>44</v>
      </c>
      <c r="Z589">
        <v>7</v>
      </c>
      <c r="AA589">
        <f t="shared" si="90"/>
        <v>36</v>
      </c>
      <c r="AB589" s="73">
        <f t="shared" si="91"/>
        <v>7.5625</v>
      </c>
      <c r="AC589" s="73">
        <f t="shared" si="92"/>
        <v>9</v>
      </c>
      <c r="AD589" s="73">
        <f t="shared" si="93"/>
        <v>13.0625</v>
      </c>
      <c r="AE589" s="73">
        <f t="shared" si="94"/>
        <v>24.90625</v>
      </c>
      <c r="AF589" s="73">
        <f t="shared" si="95"/>
        <v>18</v>
      </c>
      <c r="AG589" s="73">
        <f t="shared" si="96"/>
        <v>4.125</v>
      </c>
      <c r="AH589" s="73">
        <f t="shared" si="97"/>
        <v>1.6875</v>
      </c>
      <c r="AI589" s="73">
        <f t="shared" si="98"/>
        <v>7.53125</v>
      </c>
      <c r="AJ589" s="73">
        <f t="shared" si="99"/>
        <v>7.4375</v>
      </c>
    </row>
    <row r="590" spans="1:36">
      <c r="A590">
        <v>589</v>
      </c>
      <c r="B590" s="233" t="s">
        <v>1816</v>
      </c>
      <c r="C590" t="s">
        <v>1330</v>
      </c>
      <c r="D590">
        <v>10</v>
      </c>
      <c r="E590">
        <v>50</v>
      </c>
      <c r="F590">
        <v>30</v>
      </c>
      <c r="G590">
        <v>41</v>
      </c>
      <c r="H590">
        <v>91</v>
      </c>
      <c r="I590">
        <v>10</v>
      </c>
      <c r="J590">
        <v>6</v>
      </c>
      <c r="L590">
        <v>13</v>
      </c>
      <c r="M590">
        <v>1</v>
      </c>
      <c r="N590">
        <v>14</v>
      </c>
      <c r="O590">
        <v>1</v>
      </c>
      <c r="P590">
        <v>13</v>
      </c>
      <c r="Q590">
        <v>9</v>
      </c>
      <c r="R590">
        <v>8</v>
      </c>
      <c r="T590">
        <v>32</v>
      </c>
      <c r="U590">
        <v>59</v>
      </c>
      <c r="V590">
        <v>7</v>
      </c>
      <c r="W590">
        <v>15</v>
      </c>
      <c r="X590">
        <v>8</v>
      </c>
      <c r="Y590">
        <v>1</v>
      </c>
      <c r="Z590">
        <v>3</v>
      </c>
      <c r="AA590">
        <f t="shared" si="90"/>
        <v>16</v>
      </c>
      <c r="AB590" s="73">
        <f t="shared" si="91"/>
        <v>7.5</v>
      </c>
      <c r="AC590" s="73">
        <f t="shared" si="92"/>
        <v>10.4</v>
      </c>
      <c r="AD590" s="73">
        <f t="shared" si="93"/>
        <v>4.9000000000000004</v>
      </c>
      <c r="AE590" s="73">
        <f t="shared" si="94"/>
        <v>15.5</v>
      </c>
      <c r="AF590" s="73">
        <f t="shared" si="95"/>
        <v>15.5</v>
      </c>
      <c r="AG590" s="73">
        <f t="shared" si="96"/>
        <v>6.6</v>
      </c>
      <c r="AH590" s="73">
        <f t="shared" si="97"/>
        <v>0.1</v>
      </c>
      <c r="AI590" s="73">
        <f t="shared" si="98"/>
        <v>3.25</v>
      </c>
      <c r="AJ590" s="73">
        <f t="shared" si="99"/>
        <v>7.6</v>
      </c>
    </row>
    <row r="591" spans="1:36">
      <c r="A591">
        <v>590</v>
      </c>
      <c r="B591" s="233" t="s">
        <v>1817</v>
      </c>
      <c r="C591" t="s">
        <v>1336</v>
      </c>
      <c r="D591">
        <v>10</v>
      </c>
      <c r="E591">
        <v>45</v>
      </c>
      <c r="F591">
        <v>21</v>
      </c>
      <c r="G591">
        <v>44</v>
      </c>
      <c r="H591">
        <v>89</v>
      </c>
      <c r="I591">
        <v>7</v>
      </c>
      <c r="J591">
        <v>5</v>
      </c>
      <c r="L591">
        <v>36</v>
      </c>
      <c r="M591">
        <v>6</v>
      </c>
      <c r="N591">
        <v>12</v>
      </c>
      <c r="O591">
        <v>6</v>
      </c>
      <c r="P591">
        <v>12</v>
      </c>
      <c r="Q591">
        <v>8</v>
      </c>
      <c r="R591">
        <v>7</v>
      </c>
      <c r="T591">
        <v>38</v>
      </c>
      <c r="U591">
        <v>53</v>
      </c>
      <c r="V591">
        <v>2</v>
      </c>
      <c r="W591">
        <v>6</v>
      </c>
      <c r="X591">
        <v>9</v>
      </c>
      <c r="Y591">
        <v>2</v>
      </c>
      <c r="Z591">
        <v>1</v>
      </c>
      <c r="AA591">
        <f t="shared" si="90"/>
        <v>14</v>
      </c>
      <c r="AB591" s="73">
        <f t="shared" si="91"/>
        <v>7.5</v>
      </c>
      <c r="AC591" s="73">
        <f t="shared" si="92"/>
        <v>7</v>
      </c>
      <c r="AD591" s="73">
        <f t="shared" si="93"/>
        <v>16.600000000000001</v>
      </c>
      <c r="AE591" s="73">
        <f t="shared" si="94"/>
        <v>18.600000000000001</v>
      </c>
      <c r="AF591" s="73">
        <f t="shared" si="95"/>
        <v>18.600000000000001</v>
      </c>
      <c r="AG591" s="73">
        <f t="shared" si="96"/>
        <v>4.7</v>
      </c>
      <c r="AH591" s="73">
        <f t="shared" si="97"/>
        <v>1.6</v>
      </c>
      <c r="AI591" s="73">
        <f t="shared" si="98"/>
        <v>4.8499999999999996</v>
      </c>
      <c r="AJ591" s="73">
        <f t="shared" si="99"/>
        <v>5.7</v>
      </c>
    </row>
    <row r="592" spans="1:36">
      <c r="A592">
        <v>591</v>
      </c>
      <c r="B592" s="233" t="s">
        <v>1818</v>
      </c>
      <c r="C592" t="s">
        <v>1115</v>
      </c>
      <c r="D592">
        <v>2</v>
      </c>
      <c r="E592">
        <v>3</v>
      </c>
      <c r="F592">
        <v>4</v>
      </c>
      <c r="G592">
        <v>12</v>
      </c>
      <c r="H592">
        <v>15</v>
      </c>
      <c r="L592">
        <v>4</v>
      </c>
      <c r="N592">
        <v>2</v>
      </c>
      <c r="P592">
        <v>2</v>
      </c>
      <c r="T592">
        <v>8</v>
      </c>
      <c r="U592">
        <v>7</v>
      </c>
      <c r="V592">
        <v>1</v>
      </c>
      <c r="AA592">
        <f t="shared" si="90"/>
        <v>0</v>
      </c>
      <c r="AB592" s="73">
        <f t="shared" si="91"/>
        <v>7.5</v>
      </c>
      <c r="AC592" s="73">
        <f t="shared" si="92"/>
        <v>8</v>
      </c>
      <c r="AD592" s="73">
        <f t="shared" si="93"/>
        <v>10</v>
      </c>
      <c r="AE592" s="73">
        <f t="shared" si="94"/>
        <v>12.75</v>
      </c>
      <c r="AF592" s="73">
        <f t="shared" si="95"/>
        <v>12.75</v>
      </c>
      <c r="AG592" s="73">
        <f t="shared" si="96"/>
        <v>0</v>
      </c>
      <c r="AH592" s="73">
        <f t="shared" si="97"/>
        <v>1</v>
      </c>
      <c r="AI592" s="73">
        <f t="shared" si="98"/>
        <v>3.75</v>
      </c>
      <c r="AJ592" s="73">
        <f t="shared" si="99"/>
        <v>5</v>
      </c>
    </row>
    <row r="593" spans="1:36">
      <c r="A593">
        <v>592</v>
      </c>
      <c r="B593" s="233" t="s">
        <v>1819</v>
      </c>
      <c r="C593" t="s">
        <v>1078</v>
      </c>
      <c r="D593">
        <v>7</v>
      </c>
      <c r="E593">
        <v>33</v>
      </c>
      <c r="F593">
        <v>22</v>
      </c>
      <c r="G593">
        <v>33</v>
      </c>
      <c r="H593">
        <v>66</v>
      </c>
      <c r="I593">
        <v>10</v>
      </c>
      <c r="J593">
        <v>4</v>
      </c>
      <c r="L593">
        <v>13</v>
      </c>
      <c r="M593">
        <v>1</v>
      </c>
      <c r="N593">
        <v>11</v>
      </c>
      <c r="O593">
        <v>1</v>
      </c>
      <c r="P593">
        <v>12</v>
      </c>
      <c r="Q593">
        <v>5</v>
      </c>
      <c r="R593">
        <v>7</v>
      </c>
      <c r="T593">
        <v>37</v>
      </c>
      <c r="U593">
        <v>32</v>
      </c>
      <c r="V593">
        <v>8</v>
      </c>
      <c r="W593">
        <v>10</v>
      </c>
      <c r="X593">
        <v>13</v>
      </c>
      <c r="Z593">
        <v>2</v>
      </c>
      <c r="AA593">
        <f t="shared" si="90"/>
        <v>14</v>
      </c>
      <c r="AB593" s="73">
        <f t="shared" si="91"/>
        <v>7.4285714285714288</v>
      </c>
      <c r="AC593" s="73">
        <f t="shared" si="92"/>
        <v>10.571428571428571</v>
      </c>
      <c r="AD593" s="73">
        <f t="shared" si="93"/>
        <v>7.2857142857142856</v>
      </c>
      <c r="AE593" s="73">
        <f t="shared" si="94"/>
        <v>18.214285714285715</v>
      </c>
      <c r="AF593" s="73">
        <f t="shared" si="95"/>
        <v>18.214285714285715</v>
      </c>
      <c r="AG593" s="73">
        <f t="shared" si="96"/>
        <v>9.1428571428571423</v>
      </c>
      <c r="AH593" s="73">
        <f t="shared" si="97"/>
        <v>0</v>
      </c>
      <c r="AI593" s="73">
        <f t="shared" si="98"/>
        <v>3.1428571428571428</v>
      </c>
      <c r="AJ593" s="73">
        <f t="shared" si="99"/>
        <v>8.7142857142857135</v>
      </c>
    </row>
    <row r="594" spans="1:36">
      <c r="A594">
        <v>593</v>
      </c>
      <c r="B594" s="233" t="s">
        <v>1820</v>
      </c>
      <c r="C594" t="s">
        <v>1330</v>
      </c>
      <c r="D594">
        <v>17</v>
      </c>
      <c r="E594">
        <v>95</v>
      </c>
      <c r="F594">
        <v>77</v>
      </c>
      <c r="G594">
        <v>59</v>
      </c>
      <c r="H594">
        <v>154</v>
      </c>
      <c r="I594">
        <v>24</v>
      </c>
      <c r="J594">
        <v>14</v>
      </c>
      <c r="K594">
        <v>6</v>
      </c>
      <c r="L594">
        <v>29</v>
      </c>
      <c r="M594">
        <v>2</v>
      </c>
      <c r="N594">
        <v>25</v>
      </c>
      <c r="P594">
        <v>31</v>
      </c>
      <c r="Q594">
        <v>17</v>
      </c>
      <c r="R594">
        <v>14</v>
      </c>
      <c r="T594">
        <v>86</v>
      </c>
      <c r="U594">
        <v>76</v>
      </c>
      <c r="V594">
        <v>35</v>
      </c>
      <c r="W594">
        <v>34</v>
      </c>
      <c r="X594">
        <v>34</v>
      </c>
      <c r="Z594">
        <v>10</v>
      </c>
      <c r="AA594">
        <f t="shared" si="90"/>
        <v>28</v>
      </c>
      <c r="AB594" s="73">
        <f t="shared" si="91"/>
        <v>7.4117647058823533</v>
      </c>
      <c r="AC594" s="73">
        <f t="shared" si="92"/>
        <v>16.470588235294116</v>
      </c>
      <c r="AD594" s="73">
        <f t="shared" si="93"/>
        <v>6.882352941176471</v>
      </c>
      <c r="AE594" s="73">
        <f t="shared" si="94"/>
        <v>21.029411764705884</v>
      </c>
      <c r="AF594" s="73">
        <f t="shared" si="95"/>
        <v>20.852941176470587</v>
      </c>
      <c r="AG594" s="73">
        <f t="shared" si="96"/>
        <v>9.2941176470588243</v>
      </c>
      <c r="AH594" s="73">
        <f t="shared" si="97"/>
        <v>0.17647058823529413</v>
      </c>
      <c r="AI594" s="73">
        <f t="shared" si="98"/>
        <v>2.8823529411764706</v>
      </c>
      <c r="AJ594" s="73">
        <f t="shared" si="99"/>
        <v>10.117647058823529</v>
      </c>
    </row>
    <row r="595" spans="1:36">
      <c r="A595">
        <v>594</v>
      </c>
      <c r="B595" s="233" t="s">
        <v>1821</v>
      </c>
      <c r="C595" t="s">
        <v>1095</v>
      </c>
      <c r="D595">
        <v>5</v>
      </c>
      <c r="E595">
        <v>25</v>
      </c>
      <c r="F595">
        <v>16</v>
      </c>
      <c r="G595">
        <v>18</v>
      </c>
      <c r="H595">
        <v>43</v>
      </c>
      <c r="I595">
        <v>5</v>
      </c>
      <c r="J595">
        <v>1</v>
      </c>
      <c r="K595">
        <v>5</v>
      </c>
      <c r="L595">
        <v>12</v>
      </c>
      <c r="M595">
        <v>3</v>
      </c>
      <c r="N595">
        <v>6</v>
      </c>
      <c r="P595">
        <v>7</v>
      </c>
      <c r="Q595">
        <v>2</v>
      </c>
      <c r="R595">
        <v>3</v>
      </c>
      <c r="T595">
        <v>17</v>
      </c>
      <c r="U595">
        <v>26</v>
      </c>
      <c r="V595">
        <v>5</v>
      </c>
      <c r="W595">
        <v>5</v>
      </c>
      <c r="X595">
        <v>15</v>
      </c>
      <c r="Z595">
        <v>2</v>
      </c>
      <c r="AA595">
        <f t="shared" si="90"/>
        <v>6</v>
      </c>
      <c r="AB595" s="73">
        <f t="shared" si="91"/>
        <v>7.4</v>
      </c>
      <c r="AC595" s="73">
        <f t="shared" si="92"/>
        <v>11.6</v>
      </c>
      <c r="AD595" s="73">
        <f t="shared" si="93"/>
        <v>10.8</v>
      </c>
      <c r="AE595" s="73">
        <f t="shared" si="94"/>
        <v>19.100000000000001</v>
      </c>
      <c r="AF595" s="73">
        <f t="shared" si="95"/>
        <v>18.600000000000001</v>
      </c>
      <c r="AG595" s="73">
        <f t="shared" si="96"/>
        <v>6.2</v>
      </c>
      <c r="AH595" s="73">
        <f t="shared" si="97"/>
        <v>1.8</v>
      </c>
      <c r="AI595" s="73">
        <f t="shared" si="98"/>
        <v>3.1</v>
      </c>
      <c r="AJ595" s="73">
        <f t="shared" si="99"/>
        <v>7.6</v>
      </c>
    </row>
    <row r="596" spans="1:36">
      <c r="A596">
        <v>595</v>
      </c>
      <c r="B596" s="233" t="s">
        <v>1822</v>
      </c>
      <c r="C596" t="s">
        <v>1326</v>
      </c>
      <c r="D596">
        <v>13</v>
      </c>
      <c r="E596">
        <v>51</v>
      </c>
      <c r="F596">
        <v>21</v>
      </c>
      <c r="G596">
        <v>71</v>
      </c>
      <c r="H596">
        <v>122</v>
      </c>
      <c r="I596">
        <v>5</v>
      </c>
      <c r="J596">
        <v>2</v>
      </c>
      <c r="K596">
        <v>289</v>
      </c>
      <c r="L596">
        <v>39</v>
      </c>
      <c r="M596">
        <v>11</v>
      </c>
      <c r="N596">
        <v>16</v>
      </c>
      <c r="O596">
        <v>25</v>
      </c>
      <c r="P596">
        <v>24</v>
      </c>
      <c r="Q596">
        <v>18</v>
      </c>
      <c r="R596">
        <v>13</v>
      </c>
      <c r="T596">
        <v>52</v>
      </c>
      <c r="U596">
        <v>65</v>
      </c>
      <c r="V596">
        <v>5</v>
      </c>
      <c r="W596">
        <v>1</v>
      </c>
      <c r="X596">
        <v>48</v>
      </c>
      <c r="Z596">
        <v>7</v>
      </c>
      <c r="AA596">
        <f t="shared" si="90"/>
        <v>26</v>
      </c>
      <c r="AB596" s="73">
        <f t="shared" si="91"/>
        <v>7.384615384615385</v>
      </c>
      <c r="AC596" s="73">
        <f t="shared" si="92"/>
        <v>4.4615384615384617</v>
      </c>
      <c r="AD596" s="73">
        <f t="shared" si="93"/>
        <v>13</v>
      </c>
      <c r="AE596" s="73">
        <f t="shared" si="94"/>
        <v>25.76923076923077</v>
      </c>
      <c r="AF596" s="73">
        <f t="shared" si="95"/>
        <v>14.653846153846153</v>
      </c>
      <c r="AG596" s="73">
        <f t="shared" si="96"/>
        <v>2.4615384615384617</v>
      </c>
      <c r="AH596" s="73">
        <f t="shared" si="97"/>
        <v>1.7692307692307692</v>
      </c>
      <c r="AI596" s="73">
        <f t="shared" si="98"/>
        <v>8.4615384615384617</v>
      </c>
      <c r="AJ596" s="73">
        <f t="shared" si="99"/>
        <v>4.0769230769230766</v>
      </c>
    </row>
    <row r="597" spans="1:36">
      <c r="A597">
        <v>596</v>
      </c>
      <c r="B597" s="233" t="s">
        <v>1823</v>
      </c>
      <c r="C597" t="s">
        <v>1081</v>
      </c>
      <c r="D597">
        <v>3</v>
      </c>
      <c r="E597">
        <v>15</v>
      </c>
      <c r="F597">
        <v>6</v>
      </c>
      <c r="G597">
        <v>17</v>
      </c>
      <c r="H597">
        <v>32</v>
      </c>
      <c r="L597">
        <v>7</v>
      </c>
      <c r="M597">
        <v>4</v>
      </c>
      <c r="N597">
        <v>2</v>
      </c>
      <c r="O597">
        <v>1</v>
      </c>
      <c r="P597">
        <v>8</v>
      </c>
      <c r="Q597">
        <v>2</v>
      </c>
      <c r="R597">
        <v>5</v>
      </c>
      <c r="T597">
        <v>14</v>
      </c>
      <c r="U597">
        <v>20</v>
      </c>
      <c r="X597">
        <v>9</v>
      </c>
      <c r="AA597">
        <f t="shared" si="90"/>
        <v>10</v>
      </c>
      <c r="AB597" s="73">
        <f t="shared" si="91"/>
        <v>7.333333333333333</v>
      </c>
      <c r="AC597" s="73">
        <f t="shared" si="92"/>
        <v>4.666666666666667</v>
      </c>
      <c r="AD597" s="73">
        <f t="shared" si="93"/>
        <v>8.3333333333333339</v>
      </c>
      <c r="AE597" s="73">
        <f t="shared" si="94"/>
        <v>11.833333333333334</v>
      </c>
      <c r="AF597" s="73">
        <f t="shared" si="95"/>
        <v>11.833333333333334</v>
      </c>
      <c r="AG597" s="73">
        <f t="shared" si="96"/>
        <v>0</v>
      </c>
      <c r="AH597" s="73">
        <f t="shared" si="97"/>
        <v>1.3333333333333333</v>
      </c>
      <c r="AI597" s="73">
        <f t="shared" si="98"/>
        <v>3</v>
      </c>
      <c r="AJ597" s="73">
        <f t="shared" si="99"/>
        <v>0.66666666666666663</v>
      </c>
    </row>
    <row r="598" spans="1:36">
      <c r="A598">
        <v>597</v>
      </c>
      <c r="B598" s="233" t="s">
        <v>1824</v>
      </c>
      <c r="C598" t="s">
        <v>1333</v>
      </c>
      <c r="D598">
        <v>7</v>
      </c>
      <c r="E598">
        <v>38</v>
      </c>
      <c r="F598">
        <v>20</v>
      </c>
      <c r="G598">
        <v>23</v>
      </c>
      <c r="H598">
        <v>61</v>
      </c>
      <c r="I598">
        <v>5</v>
      </c>
      <c r="L598">
        <v>11</v>
      </c>
      <c r="M598">
        <v>6</v>
      </c>
      <c r="N598">
        <v>7</v>
      </c>
      <c r="O598">
        <v>2</v>
      </c>
      <c r="P598">
        <v>17</v>
      </c>
      <c r="Q598">
        <v>4</v>
      </c>
      <c r="R598">
        <v>5</v>
      </c>
      <c r="T598">
        <v>19</v>
      </c>
      <c r="U598">
        <v>45</v>
      </c>
      <c r="V598">
        <v>3</v>
      </c>
      <c r="W598">
        <v>4</v>
      </c>
      <c r="X598">
        <v>13</v>
      </c>
      <c r="AA598">
        <f t="shared" si="90"/>
        <v>10</v>
      </c>
      <c r="AB598" s="73">
        <f t="shared" si="91"/>
        <v>7.2857142857142856</v>
      </c>
      <c r="AC598" s="73">
        <f t="shared" si="92"/>
        <v>10</v>
      </c>
      <c r="AD598" s="73">
        <f t="shared" si="93"/>
        <v>6.4285714285714288</v>
      </c>
      <c r="AE598" s="73">
        <f t="shared" si="94"/>
        <v>14.714285714285714</v>
      </c>
      <c r="AF598" s="73">
        <f t="shared" si="95"/>
        <v>14.714285714285714</v>
      </c>
      <c r="AG598" s="73">
        <f t="shared" si="96"/>
        <v>4.2857142857142856</v>
      </c>
      <c r="AH598" s="73">
        <f t="shared" si="97"/>
        <v>2.1428571428571428</v>
      </c>
      <c r="AI598" s="73">
        <f t="shared" si="98"/>
        <v>3.7857142857142856</v>
      </c>
      <c r="AJ598" s="73">
        <f t="shared" si="99"/>
        <v>5.8571428571428568</v>
      </c>
    </row>
    <row r="599" spans="1:36">
      <c r="A599">
        <v>598</v>
      </c>
      <c r="B599" s="233" t="s">
        <v>1825</v>
      </c>
      <c r="C599" t="s">
        <v>1340</v>
      </c>
      <c r="D599">
        <v>22</v>
      </c>
      <c r="E599">
        <v>99</v>
      </c>
      <c r="F599">
        <v>84</v>
      </c>
      <c r="G599">
        <v>99</v>
      </c>
      <c r="H599">
        <v>198</v>
      </c>
      <c r="I599">
        <v>2</v>
      </c>
      <c r="J599">
        <v>1</v>
      </c>
      <c r="K599">
        <v>24</v>
      </c>
      <c r="L599">
        <v>28</v>
      </c>
      <c r="M599">
        <v>29</v>
      </c>
      <c r="N599">
        <v>9</v>
      </c>
      <c r="O599">
        <v>6</v>
      </c>
      <c r="P599">
        <v>45</v>
      </c>
      <c r="Q599">
        <v>13</v>
      </c>
      <c r="R599">
        <v>21</v>
      </c>
      <c r="T599">
        <v>69</v>
      </c>
      <c r="U599">
        <v>128</v>
      </c>
      <c r="V599">
        <v>11</v>
      </c>
      <c r="W599">
        <v>4</v>
      </c>
      <c r="X599">
        <v>215</v>
      </c>
      <c r="AA599">
        <f t="shared" si="90"/>
        <v>42</v>
      </c>
      <c r="AB599" s="73">
        <f t="shared" si="91"/>
        <v>7.0909090909090908</v>
      </c>
      <c r="AC599" s="73">
        <f t="shared" si="92"/>
        <v>13.363636363636363</v>
      </c>
      <c r="AD599" s="73">
        <f t="shared" si="93"/>
        <v>4.4545454545454541</v>
      </c>
      <c r="AE599" s="73">
        <f t="shared" si="94"/>
        <v>14.25</v>
      </c>
      <c r="AF599" s="73">
        <f t="shared" si="95"/>
        <v>13.704545454545455</v>
      </c>
      <c r="AG599" s="73">
        <f t="shared" si="96"/>
        <v>0.59090909090909094</v>
      </c>
      <c r="AH599" s="73">
        <f t="shared" si="97"/>
        <v>2.4545454545454546</v>
      </c>
      <c r="AI599" s="73">
        <f t="shared" si="98"/>
        <v>3.4090909090909092</v>
      </c>
      <c r="AJ599" s="73">
        <f t="shared" si="99"/>
        <v>3.3181818181818183</v>
      </c>
    </row>
    <row r="600" spans="1:36">
      <c r="A600">
        <v>599</v>
      </c>
      <c r="B600" s="233" t="s">
        <v>1826</v>
      </c>
      <c r="C600" t="s">
        <v>1333</v>
      </c>
      <c r="D600">
        <v>2</v>
      </c>
      <c r="E600">
        <v>10</v>
      </c>
      <c r="F600">
        <v>7</v>
      </c>
      <c r="G600">
        <v>6</v>
      </c>
      <c r="H600">
        <v>16</v>
      </c>
      <c r="I600">
        <v>6</v>
      </c>
      <c r="L600">
        <v>7</v>
      </c>
      <c r="P600">
        <v>1</v>
      </c>
      <c r="Q600">
        <v>1</v>
      </c>
      <c r="R600">
        <v>1</v>
      </c>
      <c r="T600">
        <v>11</v>
      </c>
      <c r="U600">
        <v>6</v>
      </c>
      <c r="V600">
        <v>5</v>
      </c>
      <c r="W600">
        <v>5</v>
      </c>
      <c r="X600">
        <v>4</v>
      </c>
      <c r="AA600">
        <f t="shared" si="90"/>
        <v>2</v>
      </c>
      <c r="AB600" s="73">
        <f t="shared" si="91"/>
        <v>7</v>
      </c>
      <c r="AC600" s="73">
        <f t="shared" si="92"/>
        <v>13</v>
      </c>
      <c r="AD600" s="73">
        <f t="shared" si="93"/>
        <v>16.5</v>
      </c>
      <c r="AE600" s="73">
        <f t="shared" si="94"/>
        <v>27.75</v>
      </c>
      <c r="AF600" s="73">
        <f t="shared" si="95"/>
        <v>27.75</v>
      </c>
      <c r="AG600" s="73">
        <f t="shared" si="96"/>
        <v>18</v>
      </c>
      <c r="AH600" s="73">
        <f t="shared" si="97"/>
        <v>-1</v>
      </c>
      <c r="AI600" s="73">
        <f t="shared" si="98"/>
        <v>3</v>
      </c>
      <c r="AJ600" s="73">
        <f t="shared" si="99"/>
        <v>8.5</v>
      </c>
    </row>
    <row r="601" spans="1:36">
      <c r="A601">
        <v>600</v>
      </c>
      <c r="B601" s="233" t="s">
        <v>1827</v>
      </c>
      <c r="C601" t="s">
        <v>1330</v>
      </c>
      <c r="D601">
        <v>2</v>
      </c>
      <c r="E601">
        <v>5</v>
      </c>
      <c r="F601">
        <v>3</v>
      </c>
      <c r="G601">
        <v>11</v>
      </c>
      <c r="H601">
        <v>16</v>
      </c>
      <c r="I601">
        <v>3</v>
      </c>
      <c r="L601">
        <v>3</v>
      </c>
      <c r="M601">
        <v>1</v>
      </c>
      <c r="N601">
        <v>2</v>
      </c>
      <c r="O601">
        <v>1</v>
      </c>
      <c r="P601">
        <v>3</v>
      </c>
      <c r="Q601">
        <v>1</v>
      </c>
      <c r="R601">
        <v>1</v>
      </c>
      <c r="T601">
        <v>6</v>
      </c>
      <c r="U601">
        <v>10</v>
      </c>
      <c r="W601">
        <v>2</v>
      </c>
      <c r="AA601">
        <f t="shared" si="90"/>
        <v>2</v>
      </c>
      <c r="AB601" s="73">
        <f t="shared" si="91"/>
        <v>7</v>
      </c>
      <c r="AC601" s="73">
        <f t="shared" si="92"/>
        <v>5</v>
      </c>
      <c r="AD601" s="73">
        <f t="shared" si="93"/>
        <v>6.5</v>
      </c>
      <c r="AE601" s="73">
        <f t="shared" si="94"/>
        <v>14.25</v>
      </c>
      <c r="AF601" s="73">
        <f t="shared" si="95"/>
        <v>14.25</v>
      </c>
      <c r="AG601" s="73">
        <f t="shared" si="96"/>
        <v>9</v>
      </c>
      <c r="AH601" s="73">
        <f t="shared" si="97"/>
        <v>1.5</v>
      </c>
      <c r="AI601" s="73">
        <f t="shared" si="98"/>
        <v>4.5</v>
      </c>
      <c r="AJ601" s="73">
        <f t="shared" si="99"/>
        <v>6.5</v>
      </c>
    </row>
    <row r="602" spans="1:36">
      <c r="A602">
        <v>601</v>
      </c>
      <c r="B602" s="233" t="s">
        <v>1828</v>
      </c>
      <c r="C602" t="s">
        <v>1337</v>
      </c>
      <c r="D602">
        <v>2</v>
      </c>
      <c r="E602">
        <v>14</v>
      </c>
      <c r="F602">
        <v>7</v>
      </c>
      <c r="G602">
        <v>6</v>
      </c>
      <c r="H602">
        <v>20</v>
      </c>
      <c r="I602">
        <v>1</v>
      </c>
      <c r="L602">
        <v>6</v>
      </c>
      <c r="M602">
        <v>1</v>
      </c>
      <c r="N602">
        <v>4</v>
      </c>
      <c r="O602">
        <v>1</v>
      </c>
      <c r="P602">
        <v>5</v>
      </c>
      <c r="Q602">
        <v>1</v>
      </c>
      <c r="R602">
        <v>3</v>
      </c>
      <c r="T602">
        <v>7</v>
      </c>
      <c r="U602">
        <v>13</v>
      </c>
      <c r="V602">
        <v>1</v>
      </c>
      <c r="W602">
        <v>1</v>
      </c>
      <c r="X602">
        <v>2</v>
      </c>
      <c r="AA602">
        <f t="shared" si="90"/>
        <v>6</v>
      </c>
      <c r="AB602" s="73">
        <f t="shared" si="91"/>
        <v>7</v>
      </c>
      <c r="AC602" s="73">
        <f t="shared" si="92"/>
        <v>11</v>
      </c>
      <c r="AD602" s="73">
        <f t="shared" si="93"/>
        <v>12</v>
      </c>
      <c r="AE602" s="73">
        <f t="shared" si="94"/>
        <v>18</v>
      </c>
      <c r="AF602" s="73">
        <f t="shared" si="95"/>
        <v>18</v>
      </c>
      <c r="AG602" s="73">
        <f t="shared" si="96"/>
        <v>3</v>
      </c>
      <c r="AH602" s="73">
        <f t="shared" si="97"/>
        <v>0.5</v>
      </c>
      <c r="AI602" s="73">
        <f t="shared" si="98"/>
        <v>3.5</v>
      </c>
      <c r="AJ602" s="73">
        <f t="shared" si="99"/>
        <v>7.5</v>
      </c>
    </row>
    <row r="603" spans="1:36">
      <c r="A603">
        <v>602</v>
      </c>
      <c r="B603" s="233" t="s">
        <v>1829</v>
      </c>
      <c r="C603" t="s">
        <v>1334</v>
      </c>
      <c r="D603">
        <v>14</v>
      </c>
      <c r="E603">
        <v>69</v>
      </c>
      <c r="F603">
        <v>39</v>
      </c>
      <c r="G603">
        <v>54</v>
      </c>
      <c r="H603">
        <v>123</v>
      </c>
      <c r="I603">
        <v>12</v>
      </c>
      <c r="J603">
        <v>8</v>
      </c>
      <c r="L603">
        <v>31</v>
      </c>
      <c r="M603">
        <v>8</v>
      </c>
      <c r="N603">
        <v>14</v>
      </c>
      <c r="P603">
        <v>21</v>
      </c>
      <c r="Q603">
        <v>8</v>
      </c>
      <c r="R603">
        <v>13</v>
      </c>
      <c r="T603">
        <v>62</v>
      </c>
      <c r="U603">
        <v>57</v>
      </c>
      <c r="V603">
        <v>14</v>
      </c>
      <c r="W603">
        <v>12</v>
      </c>
      <c r="X603">
        <v>40</v>
      </c>
      <c r="Z603">
        <v>3</v>
      </c>
      <c r="AA603">
        <f t="shared" si="90"/>
        <v>26</v>
      </c>
      <c r="AB603" s="73">
        <f t="shared" si="91"/>
        <v>6.9285714285714288</v>
      </c>
      <c r="AC603" s="73">
        <f t="shared" si="92"/>
        <v>9.2857142857142865</v>
      </c>
      <c r="AD603" s="73">
        <f t="shared" si="93"/>
        <v>9.2142857142857135</v>
      </c>
      <c r="AE603" s="73">
        <f t="shared" si="94"/>
        <v>16.5</v>
      </c>
      <c r="AF603" s="73">
        <f t="shared" si="95"/>
        <v>16.5</v>
      </c>
      <c r="AG603" s="73">
        <f t="shared" si="96"/>
        <v>5.7142857142857144</v>
      </c>
      <c r="AH603" s="73">
        <f t="shared" si="97"/>
        <v>0.8571428571428571</v>
      </c>
      <c r="AI603" s="73">
        <f t="shared" si="98"/>
        <v>2.5357142857142856</v>
      </c>
      <c r="AJ603" s="73">
        <f t="shared" si="99"/>
        <v>5.6428571428571432</v>
      </c>
    </row>
    <row r="604" spans="1:36">
      <c r="A604">
        <v>603</v>
      </c>
      <c r="B604" s="233" t="s">
        <v>1830</v>
      </c>
      <c r="C604" t="s">
        <v>1326</v>
      </c>
      <c r="D604">
        <v>13</v>
      </c>
      <c r="E604">
        <v>37</v>
      </c>
      <c r="F604">
        <v>37</v>
      </c>
      <c r="G604">
        <v>89</v>
      </c>
      <c r="H604">
        <v>126</v>
      </c>
      <c r="J604">
        <v>3</v>
      </c>
      <c r="K604">
        <v>249</v>
      </c>
      <c r="L604">
        <v>35</v>
      </c>
      <c r="M604">
        <v>8</v>
      </c>
      <c r="N604">
        <v>10</v>
      </c>
      <c r="O604">
        <v>15</v>
      </c>
      <c r="P604">
        <v>25</v>
      </c>
      <c r="Q604">
        <v>9</v>
      </c>
      <c r="R604">
        <v>19</v>
      </c>
      <c r="T604">
        <v>46</v>
      </c>
      <c r="U604">
        <v>78</v>
      </c>
      <c r="V604">
        <v>6</v>
      </c>
      <c r="W604">
        <v>1</v>
      </c>
      <c r="X604">
        <v>47</v>
      </c>
      <c r="Z604">
        <v>2</v>
      </c>
      <c r="AA604">
        <f t="shared" si="90"/>
        <v>38</v>
      </c>
      <c r="AB604" s="73">
        <f t="shared" si="91"/>
        <v>6.7692307692307692</v>
      </c>
      <c r="AC604" s="73">
        <f t="shared" si="92"/>
        <v>8.4615384615384617</v>
      </c>
      <c r="AD604" s="73">
        <f t="shared" si="93"/>
        <v>10.538461538461538</v>
      </c>
      <c r="AE604" s="73">
        <f t="shared" si="94"/>
        <v>24.03846153846154</v>
      </c>
      <c r="AF604" s="73">
        <f t="shared" si="95"/>
        <v>14.461538461538462</v>
      </c>
      <c r="AG604" s="73">
        <f t="shared" si="96"/>
        <v>0.23076923076923078</v>
      </c>
      <c r="AH604" s="73">
        <f t="shared" si="97"/>
        <v>-0.30769230769230771</v>
      </c>
      <c r="AI604" s="73">
        <f t="shared" si="98"/>
        <v>5.384615384615385</v>
      </c>
      <c r="AJ604" s="73">
        <f t="shared" si="99"/>
        <v>2.2307692307692308</v>
      </c>
    </row>
    <row r="605" spans="1:36">
      <c r="A605">
        <v>604</v>
      </c>
      <c r="B605" s="233" t="s">
        <v>1831</v>
      </c>
      <c r="C605" t="s">
        <v>1329</v>
      </c>
      <c r="D605">
        <v>4</v>
      </c>
      <c r="E605">
        <v>19</v>
      </c>
      <c r="F605">
        <v>10</v>
      </c>
      <c r="G605">
        <v>8</v>
      </c>
      <c r="H605">
        <v>27</v>
      </c>
      <c r="I605">
        <v>5</v>
      </c>
      <c r="J605">
        <v>1</v>
      </c>
      <c r="K605">
        <v>8</v>
      </c>
      <c r="L605">
        <v>5</v>
      </c>
      <c r="N605">
        <v>5</v>
      </c>
      <c r="O605">
        <v>1</v>
      </c>
      <c r="P605">
        <v>6</v>
      </c>
      <c r="T605">
        <v>9</v>
      </c>
      <c r="U605">
        <v>17</v>
      </c>
      <c r="V605">
        <v>1</v>
      </c>
      <c r="W605">
        <v>5</v>
      </c>
      <c r="X605">
        <v>7</v>
      </c>
      <c r="AA605">
        <f t="shared" si="90"/>
        <v>0</v>
      </c>
      <c r="AB605" s="73">
        <f t="shared" si="91"/>
        <v>6.75</v>
      </c>
      <c r="AC605" s="73">
        <f t="shared" si="92"/>
        <v>10</v>
      </c>
      <c r="AD605" s="73">
        <f t="shared" si="93"/>
        <v>6.25</v>
      </c>
      <c r="AE605" s="73">
        <f t="shared" si="94"/>
        <v>16.375</v>
      </c>
      <c r="AF605" s="73">
        <f t="shared" si="95"/>
        <v>15.375</v>
      </c>
      <c r="AG605" s="73">
        <f t="shared" si="96"/>
        <v>7.75</v>
      </c>
      <c r="AH605" s="73">
        <f t="shared" si="97"/>
        <v>1.25</v>
      </c>
      <c r="AI605" s="73">
        <f t="shared" si="98"/>
        <v>4.125</v>
      </c>
      <c r="AJ605" s="73">
        <f t="shared" si="99"/>
        <v>8.75</v>
      </c>
    </row>
    <row r="606" spans="1:36">
      <c r="A606">
        <v>605</v>
      </c>
      <c r="B606" s="233" t="s">
        <v>1832</v>
      </c>
      <c r="C606" t="s">
        <v>1078</v>
      </c>
      <c r="D606">
        <v>11</v>
      </c>
      <c r="E606">
        <v>61</v>
      </c>
      <c r="F606">
        <v>29</v>
      </c>
      <c r="G606">
        <v>26</v>
      </c>
      <c r="H606">
        <v>87</v>
      </c>
      <c r="J606">
        <v>1</v>
      </c>
      <c r="L606">
        <v>18</v>
      </c>
      <c r="M606">
        <v>17</v>
      </c>
      <c r="N606">
        <v>8</v>
      </c>
      <c r="O606">
        <v>1</v>
      </c>
      <c r="P606">
        <v>9</v>
      </c>
      <c r="Q606">
        <v>4</v>
      </c>
      <c r="R606">
        <v>7</v>
      </c>
      <c r="T606">
        <v>23</v>
      </c>
      <c r="U606">
        <v>66</v>
      </c>
      <c r="W606">
        <v>1</v>
      </c>
      <c r="X606">
        <v>108</v>
      </c>
      <c r="Z606">
        <v>1</v>
      </c>
      <c r="AA606">
        <f t="shared" si="90"/>
        <v>14</v>
      </c>
      <c r="AB606" s="73">
        <f t="shared" si="91"/>
        <v>6.6363636363636367</v>
      </c>
      <c r="AC606" s="73">
        <f t="shared" si="92"/>
        <v>9.2727272727272734</v>
      </c>
      <c r="AD606" s="73">
        <f t="shared" si="93"/>
        <v>6.9090909090909092</v>
      </c>
      <c r="AE606" s="73">
        <f t="shared" si="94"/>
        <v>12.090909090909092</v>
      </c>
      <c r="AF606" s="73">
        <f t="shared" si="95"/>
        <v>12.090909090909092</v>
      </c>
      <c r="AG606" s="73">
        <f t="shared" si="96"/>
        <v>9.0909090909090912E-2</v>
      </c>
      <c r="AH606" s="73">
        <f t="shared" si="97"/>
        <v>4.0909090909090908</v>
      </c>
      <c r="AI606" s="73">
        <f t="shared" si="98"/>
        <v>2.9545454545454546</v>
      </c>
      <c r="AJ606" s="73">
        <f t="shared" si="99"/>
        <v>3.5454545454545454</v>
      </c>
    </row>
    <row r="607" spans="1:36">
      <c r="A607">
        <v>606</v>
      </c>
      <c r="B607" s="233" t="s">
        <v>1833</v>
      </c>
      <c r="C607" t="s">
        <v>1340</v>
      </c>
      <c r="D607">
        <v>5</v>
      </c>
      <c r="E607">
        <v>18</v>
      </c>
      <c r="F607">
        <v>14</v>
      </c>
      <c r="G607">
        <v>19</v>
      </c>
      <c r="H607">
        <v>37</v>
      </c>
      <c r="L607">
        <v>10</v>
      </c>
      <c r="M607">
        <v>9</v>
      </c>
      <c r="N607">
        <v>4</v>
      </c>
      <c r="O607">
        <v>1</v>
      </c>
      <c r="P607">
        <v>3</v>
      </c>
      <c r="Q607">
        <v>1</v>
      </c>
      <c r="R607">
        <v>2</v>
      </c>
      <c r="T607">
        <v>9</v>
      </c>
      <c r="U607">
        <v>31</v>
      </c>
      <c r="V607">
        <v>1</v>
      </c>
      <c r="X607">
        <v>27</v>
      </c>
      <c r="AA607">
        <f t="shared" si="90"/>
        <v>4</v>
      </c>
      <c r="AB607" s="73">
        <f t="shared" si="91"/>
        <v>6.6</v>
      </c>
      <c r="AC607" s="73">
        <f t="shared" si="92"/>
        <v>10.4</v>
      </c>
      <c r="AD607" s="73">
        <f t="shared" si="93"/>
        <v>9.1999999999999993</v>
      </c>
      <c r="AE607" s="73">
        <f t="shared" si="94"/>
        <v>13.5</v>
      </c>
      <c r="AF607" s="73">
        <f t="shared" si="95"/>
        <v>13.5</v>
      </c>
      <c r="AG607" s="73">
        <f t="shared" si="96"/>
        <v>0</v>
      </c>
      <c r="AH607" s="73">
        <f t="shared" si="97"/>
        <v>5.4</v>
      </c>
      <c r="AI607" s="73">
        <f t="shared" si="98"/>
        <v>3.5</v>
      </c>
      <c r="AJ607" s="73">
        <f t="shared" si="99"/>
        <v>4.4000000000000004</v>
      </c>
    </row>
    <row r="608" spans="1:36">
      <c r="A608">
        <v>607</v>
      </c>
      <c r="B608" s="233" t="s">
        <v>1834</v>
      </c>
      <c r="C608" t="s">
        <v>1336</v>
      </c>
      <c r="D608">
        <v>4</v>
      </c>
      <c r="E608">
        <v>9</v>
      </c>
      <c r="F608">
        <v>15</v>
      </c>
      <c r="G608">
        <v>23</v>
      </c>
      <c r="H608">
        <v>32</v>
      </c>
      <c r="L608">
        <v>7</v>
      </c>
      <c r="M608">
        <v>4</v>
      </c>
      <c r="N608">
        <v>1</v>
      </c>
      <c r="O608">
        <v>1</v>
      </c>
      <c r="P608">
        <v>3</v>
      </c>
      <c r="Q608">
        <v>4</v>
      </c>
      <c r="R608">
        <v>3</v>
      </c>
      <c r="T608">
        <v>13</v>
      </c>
      <c r="U608">
        <v>19</v>
      </c>
      <c r="V608">
        <v>1</v>
      </c>
      <c r="X608">
        <v>21</v>
      </c>
      <c r="AA608">
        <f t="shared" si="90"/>
        <v>6</v>
      </c>
      <c r="AB608" s="73">
        <f t="shared" si="91"/>
        <v>6.5</v>
      </c>
      <c r="AC608" s="73">
        <f t="shared" si="92"/>
        <v>13.5</v>
      </c>
      <c r="AD608" s="73">
        <f t="shared" si="93"/>
        <v>7.25</v>
      </c>
      <c r="AE608" s="73">
        <f t="shared" si="94"/>
        <v>14.375</v>
      </c>
      <c r="AF608" s="73">
        <f t="shared" si="95"/>
        <v>14.375</v>
      </c>
      <c r="AG608" s="73">
        <f t="shared" si="96"/>
        <v>0</v>
      </c>
      <c r="AH608" s="73">
        <f t="shared" si="97"/>
        <v>1.75</v>
      </c>
      <c r="AI608" s="73">
        <f t="shared" si="98"/>
        <v>3.25</v>
      </c>
      <c r="AJ608" s="73">
        <f t="shared" si="99"/>
        <v>3</v>
      </c>
    </row>
    <row r="609" spans="1:36">
      <c r="A609">
        <v>608</v>
      </c>
      <c r="B609" s="233" t="s">
        <v>1229</v>
      </c>
      <c r="C609" t="s">
        <v>1337</v>
      </c>
      <c r="D609">
        <v>21</v>
      </c>
      <c r="E609">
        <v>42</v>
      </c>
      <c r="F609">
        <v>51</v>
      </c>
      <c r="G609">
        <v>193</v>
      </c>
      <c r="H609">
        <v>235</v>
      </c>
      <c r="I609">
        <v>3</v>
      </c>
      <c r="J609">
        <v>2</v>
      </c>
      <c r="K609">
        <v>729</v>
      </c>
      <c r="L609">
        <v>122</v>
      </c>
      <c r="M609">
        <v>11</v>
      </c>
      <c r="N609">
        <v>20</v>
      </c>
      <c r="O609">
        <v>71</v>
      </c>
      <c r="P609">
        <v>61</v>
      </c>
      <c r="Q609">
        <v>33</v>
      </c>
      <c r="R609">
        <v>51</v>
      </c>
      <c r="T609">
        <v>161</v>
      </c>
      <c r="U609">
        <v>93</v>
      </c>
      <c r="V609">
        <v>16</v>
      </c>
      <c r="W609">
        <v>2</v>
      </c>
      <c r="X609">
        <v>77</v>
      </c>
      <c r="Z609">
        <v>5</v>
      </c>
      <c r="AA609">
        <f t="shared" si="90"/>
        <v>102</v>
      </c>
      <c r="AB609" s="73">
        <f t="shared" si="91"/>
        <v>6.333333333333333</v>
      </c>
      <c r="AC609" s="73">
        <f t="shared" si="92"/>
        <v>4.8571428571428568</v>
      </c>
      <c r="AD609" s="73">
        <f t="shared" si="93"/>
        <v>24.19047619047619</v>
      </c>
      <c r="AE609" s="73">
        <f t="shared" si="94"/>
        <v>37.952380952380949</v>
      </c>
      <c r="AF609" s="73">
        <f t="shared" si="95"/>
        <v>20.595238095238095</v>
      </c>
      <c r="AG609" s="73">
        <f t="shared" si="96"/>
        <v>0.95238095238095233</v>
      </c>
      <c r="AH609" s="73">
        <f t="shared" si="97"/>
        <v>-2.3333333333333335</v>
      </c>
      <c r="AI609" s="73">
        <f t="shared" si="98"/>
        <v>10.880952380952381</v>
      </c>
      <c r="AJ609" s="73">
        <f t="shared" si="99"/>
        <v>0.7142857142857143</v>
      </c>
    </row>
    <row r="610" spans="1:36">
      <c r="A610">
        <v>609</v>
      </c>
      <c r="B610" s="233" t="s">
        <v>1835</v>
      </c>
      <c r="C610" t="s">
        <v>1337</v>
      </c>
      <c r="D610">
        <v>3</v>
      </c>
      <c r="E610">
        <v>14</v>
      </c>
      <c r="F610">
        <v>10</v>
      </c>
      <c r="G610">
        <v>11</v>
      </c>
      <c r="H610">
        <v>25</v>
      </c>
      <c r="L610">
        <v>8</v>
      </c>
      <c r="M610">
        <v>5</v>
      </c>
      <c r="N610">
        <v>4</v>
      </c>
      <c r="O610">
        <v>2</v>
      </c>
      <c r="P610">
        <v>6</v>
      </c>
      <c r="Q610">
        <v>2</v>
      </c>
      <c r="R610">
        <v>3</v>
      </c>
      <c r="T610">
        <v>12</v>
      </c>
      <c r="U610">
        <v>14</v>
      </c>
      <c r="V610">
        <v>2</v>
      </c>
      <c r="W610">
        <v>1</v>
      </c>
      <c r="X610">
        <v>14</v>
      </c>
      <c r="Y610">
        <v>1</v>
      </c>
      <c r="AA610">
        <f t="shared" si="90"/>
        <v>6</v>
      </c>
      <c r="AB610" s="73">
        <f t="shared" si="91"/>
        <v>6.333333333333333</v>
      </c>
      <c r="AC610" s="73">
        <f t="shared" si="92"/>
        <v>11.333333333333334</v>
      </c>
      <c r="AD610" s="73">
        <f t="shared" si="93"/>
        <v>11.333333333333334</v>
      </c>
      <c r="AE610" s="73">
        <f t="shared" si="94"/>
        <v>15.5</v>
      </c>
      <c r="AF610" s="73">
        <f t="shared" si="95"/>
        <v>15.5</v>
      </c>
      <c r="AG610" s="73">
        <f t="shared" si="96"/>
        <v>0</v>
      </c>
      <c r="AH610" s="73">
        <f t="shared" si="97"/>
        <v>4.333333333333333</v>
      </c>
      <c r="AI610" s="73">
        <f t="shared" si="98"/>
        <v>4.166666666666667</v>
      </c>
      <c r="AJ610" s="73">
        <f t="shared" si="99"/>
        <v>5.333333333333333</v>
      </c>
    </row>
    <row r="611" spans="1:36">
      <c r="A611">
        <v>610</v>
      </c>
      <c r="B611" s="233" t="s">
        <v>1836</v>
      </c>
      <c r="C611" t="s">
        <v>1335</v>
      </c>
      <c r="D611">
        <v>17</v>
      </c>
      <c r="E611">
        <v>90</v>
      </c>
      <c r="F611">
        <v>68</v>
      </c>
      <c r="G611">
        <v>51</v>
      </c>
      <c r="H611">
        <v>141</v>
      </c>
      <c r="I611">
        <v>26</v>
      </c>
      <c r="J611">
        <v>15</v>
      </c>
      <c r="K611">
        <v>37</v>
      </c>
      <c r="L611">
        <v>34</v>
      </c>
      <c r="M611">
        <v>2</v>
      </c>
      <c r="N611">
        <v>11</v>
      </c>
      <c r="O611">
        <v>7</v>
      </c>
      <c r="P611">
        <v>25</v>
      </c>
      <c r="Q611">
        <v>12</v>
      </c>
      <c r="R611">
        <v>18</v>
      </c>
      <c r="T611">
        <v>73</v>
      </c>
      <c r="U611">
        <v>75</v>
      </c>
      <c r="V611">
        <v>24</v>
      </c>
      <c r="W611">
        <v>33</v>
      </c>
      <c r="X611">
        <v>29</v>
      </c>
      <c r="Z611">
        <v>8</v>
      </c>
      <c r="AA611">
        <f t="shared" si="90"/>
        <v>36</v>
      </c>
      <c r="AB611" s="73">
        <f t="shared" si="91"/>
        <v>6.1764705882352944</v>
      </c>
      <c r="AC611" s="73">
        <f t="shared" si="92"/>
        <v>13.882352941176471</v>
      </c>
      <c r="AD611" s="73">
        <f t="shared" si="93"/>
        <v>7.882352941176471</v>
      </c>
      <c r="AE611" s="73">
        <f t="shared" si="94"/>
        <v>21.147058823529413</v>
      </c>
      <c r="AF611" s="73">
        <f t="shared" si="95"/>
        <v>20.058823529411764</v>
      </c>
      <c r="AG611" s="73">
        <f t="shared" si="96"/>
        <v>10.058823529411764</v>
      </c>
      <c r="AH611" s="73">
        <f t="shared" si="97"/>
        <v>-1.1176470588235294</v>
      </c>
      <c r="AI611" s="73">
        <f t="shared" si="98"/>
        <v>3.2647058823529411</v>
      </c>
      <c r="AJ611" s="73">
        <f t="shared" si="99"/>
        <v>6.882352941176471</v>
      </c>
    </row>
    <row r="612" spans="1:36">
      <c r="A612">
        <v>611</v>
      </c>
      <c r="B612" s="233" t="s">
        <v>1837</v>
      </c>
      <c r="C612" t="s">
        <v>1336</v>
      </c>
      <c r="D612">
        <v>11</v>
      </c>
      <c r="E612">
        <v>56</v>
      </c>
      <c r="F612">
        <v>48</v>
      </c>
      <c r="G612">
        <v>21</v>
      </c>
      <c r="H612">
        <v>77</v>
      </c>
      <c r="I612">
        <v>14</v>
      </c>
      <c r="J612">
        <v>6</v>
      </c>
      <c r="L612">
        <v>4</v>
      </c>
      <c r="N612">
        <v>11</v>
      </c>
      <c r="P612">
        <v>14</v>
      </c>
      <c r="Q612">
        <v>6</v>
      </c>
      <c r="R612">
        <v>5</v>
      </c>
      <c r="T612">
        <v>35</v>
      </c>
      <c r="U612">
        <v>47</v>
      </c>
      <c r="V612">
        <v>17</v>
      </c>
      <c r="W612">
        <v>21</v>
      </c>
      <c r="X612">
        <v>11</v>
      </c>
      <c r="Z612">
        <v>4</v>
      </c>
      <c r="AA612">
        <f t="shared" si="90"/>
        <v>10</v>
      </c>
      <c r="AB612" s="73">
        <f t="shared" si="91"/>
        <v>6.0909090909090908</v>
      </c>
      <c r="AC612" s="73">
        <f t="shared" si="92"/>
        <v>16.545454545454547</v>
      </c>
      <c r="AD612" s="73">
        <f t="shared" si="93"/>
        <v>0.90909090909090906</v>
      </c>
      <c r="AE612" s="73">
        <f t="shared" si="94"/>
        <v>16.318181818181817</v>
      </c>
      <c r="AF612" s="73">
        <f t="shared" si="95"/>
        <v>16.318181818181817</v>
      </c>
      <c r="AG612" s="73">
        <f t="shared" si="96"/>
        <v>8.1818181818181817</v>
      </c>
      <c r="AH612" s="73">
        <f t="shared" si="97"/>
        <v>9.0909090909090912E-2</v>
      </c>
      <c r="AI612" s="73">
        <f t="shared" si="98"/>
        <v>2.5909090909090908</v>
      </c>
      <c r="AJ612" s="73">
        <f t="shared" si="99"/>
        <v>9</v>
      </c>
    </row>
    <row r="613" spans="1:36">
      <c r="A613">
        <v>612</v>
      </c>
      <c r="B613" s="233" t="s">
        <v>1838</v>
      </c>
      <c r="C613" t="s">
        <v>1328</v>
      </c>
      <c r="D613">
        <v>8</v>
      </c>
      <c r="E613">
        <v>31</v>
      </c>
      <c r="F613">
        <v>18</v>
      </c>
      <c r="G613">
        <v>43</v>
      </c>
      <c r="H613">
        <v>74</v>
      </c>
      <c r="I613">
        <v>2</v>
      </c>
      <c r="K613">
        <v>197</v>
      </c>
      <c r="L613">
        <v>24</v>
      </c>
      <c r="M613">
        <v>8</v>
      </c>
      <c r="N613">
        <v>13</v>
      </c>
      <c r="O613">
        <v>14</v>
      </c>
      <c r="P613">
        <v>25</v>
      </c>
      <c r="Q613">
        <v>6</v>
      </c>
      <c r="R613">
        <v>13</v>
      </c>
      <c r="T613">
        <v>50</v>
      </c>
      <c r="U613">
        <v>25</v>
      </c>
      <c r="V613">
        <v>9</v>
      </c>
      <c r="W613">
        <v>2</v>
      </c>
      <c r="X613">
        <v>19</v>
      </c>
      <c r="Z613">
        <v>2</v>
      </c>
      <c r="AA613">
        <f t="shared" si="90"/>
        <v>26</v>
      </c>
      <c r="AB613" s="73">
        <f t="shared" si="91"/>
        <v>6</v>
      </c>
      <c r="AC613" s="73">
        <f t="shared" si="92"/>
        <v>5.75</v>
      </c>
      <c r="AD613" s="73">
        <f t="shared" si="93"/>
        <v>11.75</v>
      </c>
      <c r="AE613" s="73">
        <f t="shared" si="94"/>
        <v>26.4375</v>
      </c>
      <c r="AF613" s="73">
        <f t="shared" si="95"/>
        <v>14.125</v>
      </c>
      <c r="AG613" s="73">
        <f t="shared" si="96"/>
        <v>1.5</v>
      </c>
      <c r="AH613" s="73">
        <f t="shared" si="97"/>
        <v>1.375</v>
      </c>
      <c r="AI613" s="73">
        <f t="shared" si="98"/>
        <v>6.625</v>
      </c>
      <c r="AJ613" s="73">
        <f t="shared" si="99"/>
        <v>4.375</v>
      </c>
    </row>
    <row r="614" spans="1:36">
      <c r="A614">
        <v>613</v>
      </c>
      <c r="B614" s="233" t="s">
        <v>1839</v>
      </c>
      <c r="C614" t="s">
        <v>1333</v>
      </c>
      <c r="D614">
        <v>2</v>
      </c>
      <c r="E614">
        <v>8</v>
      </c>
      <c r="F614">
        <v>5</v>
      </c>
      <c r="G614">
        <v>4</v>
      </c>
      <c r="H614">
        <v>12</v>
      </c>
      <c r="J614">
        <v>1</v>
      </c>
      <c r="L614">
        <v>4</v>
      </c>
      <c r="N614">
        <v>2</v>
      </c>
      <c r="P614">
        <v>1</v>
      </c>
      <c r="Q614">
        <v>1</v>
      </c>
      <c r="T614">
        <v>4</v>
      </c>
      <c r="U614">
        <v>8</v>
      </c>
      <c r="V614">
        <v>2</v>
      </c>
      <c r="W614">
        <v>1</v>
      </c>
      <c r="X614">
        <v>3</v>
      </c>
      <c r="Y614">
        <v>1</v>
      </c>
      <c r="Z614">
        <v>1</v>
      </c>
      <c r="AA614">
        <f t="shared" si="90"/>
        <v>0</v>
      </c>
      <c r="AB614" s="73">
        <f t="shared" si="91"/>
        <v>6</v>
      </c>
      <c r="AC614" s="73">
        <f t="shared" si="92"/>
        <v>10</v>
      </c>
      <c r="AD614" s="73">
        <f t="shared" si="93"/>
        <v>10</v>
      </c>
      <c r="AE614" s="73">
        <f t="shared" si="94"/>
        <v>13.25</v>
      </c>
      <c r="AF614" s="73">
        <f t="shared" si="95"/>
        <v>13.25</v>
      </c>
      <c r="AG614" s="73">
        <f t="shared" si="96"/>
        <v>0.5</v>
      </c>
      <c r="AH614" s="73">
        <f t="shared" si="97"/>
        <v>1</v>
      </c>
      <c r="AI614" s="73">
        <f t="shared" si="98"/>
        <v>3</v>
      </c>
      <c r="AJ614" s="73">
        <f t="shared" si="99"/>
        <v>5.5</v>
      </c>
    </row>
    <row r="615" spans="1:36">
      <c r="A615">
        <v>614</v>
      </c>
      <c r="B615" s="233" t="s">
        <v>1840</v>
      </c>
      <c r="C615" t="s">
        <v>1333</v>
      </c>
      <c r="D615">
        <v>4</v>
      </c>
      <c r="E615">
        <v>18</v>
      </c>
      <c r="F615">
        <v>10</v>
      </c>
      <c r="G615">
        <v>18</v>
      </c>
      <c r="H615">
        <v>36</v>
      </c>
      <c r="J615">
        <v>1</v>
      </c>
      <c r="L615">
        <v>8</v>
      </c>
      <c r="M615">
        <v>6</v>
      </c>
      <c r="P615">
        <v>15</v>
      </c>
      <c r="Q615">
        <v>1</v>
      </c>
      <c r="R615">
        <v>6</v>
      </c>
      <c r="T615">
        <v>15</v>
      </c>
      <c r="U615">
        <v>24</v>
      </c>
      <c r="V615">
        <v>2</v>
      </c>
      <c r="W615">
        <v>1</v>
      </c>
      <c r="X615">
        <v>21</v>
      </c>
      <c r="Y615">
        <v>1</v>
      </c>
      <c r="AA615">
        <f t="shared" si="90"/>
        <v>12</v>
      </c>
      <c r="AB615" s="73">
        <f t="shared" si="91"/>
        <v>6</v>
      </c>
      <c r="AC615" s="73">
        <f t="shared" si="92"/>
        <v>7</v>
      </c>
      <c r="AD615" s="73">
        <f t="shared" si="93"/>
        <v>7</v>
      </c>
      <c r="AE615" s="73">
        <f t="shared" si="94"/>
        <v>11.625</v>
      </c>
      <c r="AF615" s="73">
        <f t="shared" si="95"/>
        <v>11.625</v>
      </c>
      <c r="AG615" s="73">
        <f t="shared" si="96"/>
        <v>0.25</v>
      </c>
      <c r="AH615" s="73">
        <f t="shared" si="97"/>
        <v>1.5</v>
      </c>
      <c r="AI615" s="73">
        <f t="shared" si="98"/>
        <v>1.5</v>
      </c>
      <c r="AJ615" s="73">
        <f t="shared" si="99"/>
        <v>-0.5</v>
      </c>
    </row>
    <row r="616" spans="1:36">
      <c r="A616">
        <v>615</v>
      </c>
      <c r="B616" s="233" t="s">
        <v>1841</v>
      </c>
      <c r="C616" t="s">
        <v>1333</v>
      </c>
      <c r="D616">
        <v>4</v>
      </c>
      <c r="E616">
        <v>14</v>
      </c>
      <c r="F616">
        <v>9</v>
      </c>
      <c r="G616">
        <v>22</v>
      </c>
      <c r="H616">
        <v>36</v>
      </c>
      <c r="J616">
        <v>1</v>
      </c>
      <c r="K616">
        <v>82</v>
      </c>
      <c r="L616">
        <v>8</v>
      </c>
      <c r="M616">
        <v>2</v>
      </c>
      <c r="N616">
        <v>7</v>
      </c>
      <c r="O616">
        <v>3</v>
      </c>
      <c r="P616">
        <v>11</v>
      </c>
      <c r="Q616">
        <v>3</v>
      </c>
      <c r="R616">
        <v>6</v>
      </c>
      <c r="T616">
        <v>17</v>
      </c>
      <c r="U616">
        <v>18</v>
      </c>
      <c r="V616">
        <v>2</v>
      </c>
      <c r="W616">
        <v>2</v>
      </c>
      <c r="X616">
        <v>9</v>
      </c>
      <c r="Z616">
        <v>3</v>
      </c>
      <c r="AA616">
        <f t="shared" si="90"/>
        <v>12</v>
      </c>
      <c r="AB616" s="73">
        <f t="shared" si="91"/>
        <v>6</v>
      </c>
      <c r="AC616" s="73">
        <f t="shared" si="92"/>
        <v>6</v>
      </c>
      <c r="AD616" s="73">
        <f t="shared" si="93"/>
        <v>7</v>
      </c>
      <c r="AE616" s="73">
        <f t="shared" si="94"/>
        <v>21.375</v>
      </c>
      <c r="AF616" s="73">
        <f t="shared" si="95"/>
        <v>11.125</v>
      </c>
      <c r="AG616" s="73">
        <f t="shared" si="96"/>
        <v>0.25</v>
      </c>
      <c r="AH616" s="73">
        <f t="shared" si="97"/>
        <v>0.25</v>
      </c>
      <c r="AI616" s="73">
        <f t="shared" si="98"/>
        <v>3.75</v>
      </c>
      <c r="AJ616" s="73">
        <f t="shared" si="99"/>
        <v>4.5</v>
      </c>
    </row>
    <row r="617" spans="1:36">
      <c r="A617">
        <v>616</v>
      </c>
      <c r="B617" s="233" t="s">
        <v>1842</v>
      </c>
      <c r="C617" t="s">
        <v>1329</v>
      </c>
      <c r="D617">
        <v>2</v>
      </c>
      <c r="E617">
        <v>9</v>
      </c>
      <c r="F617">
        <v>7</v>
      </c>
      <c r="G617">
        <v>7</v>
      </c>
      <c r="H617">
        <v>16</v>
      </c>
      <c r="K617">
        <v>19</v>
      </c>
      <c r="L617">
        <v>7</v>
      </c>
      <c r="M617">
        <v>2</v>
      </c>
      <c r="N617">
        <v>2</v>
      </c>
      <c r="O617">
        <v>3</v>
      </c>
      <c r="P617">
        <v>5</v>
      </c>
      <c r="R617">
        <v>2</v>
      </c>
      <c r="T617">
        <v>8</v>
      </c>
      <c r="U617">
        <v>8</v>
      </c>
      <c r="V617">
        <v>2</v>
      </c>
      <c r="W617">
        <v>1</v>
      </c>
      <c r="X617">
        <v>3</v>
      </c>
      <c r="Z617">
        <v>1</v>
      </c>
      <c r="AA617">
        <f t="shared" si="90"/>
        <v>4</v>
      </c>
      <c r="AB617" s="73">
        <f t="shared" si="91"/>
        <v>6</v>
      </c>
      <c r="AC617" s="73">
        <f t="shared" si="92"/>
        <v>12</v>
      </c>
      <c r="AD617" s="73">
        <f t="shared" si="93"/>
        <v>15.5</v>
      </c>
      <c r="AE617" s="73">
        <f t="shared" si="94"/>
        <v>22.5</v>
      </c>
      <c r="AF617" s="73">
        <f t="shared" si="95"/>
        <v>17.75</v>
      </c>
      <c r="AG617" s="73">
        <f t="shared" si="96"/>
        <v>0</v>
      </c>
      <c r="AH617" s="73">
        <f t="shared" si="97"/>
        <v>2</v>
      </c>
      <c r="AI617" s="73">
        <f t="shared" si="98"/>
        <v>6.5</v>
      </c>
      <c r="AJ617" s="73">
        <f t="shared" si="99"/>
        <v>4.5</v>
      </c>
    </row>
    <row r="618" spans="1:36">
      <c r="A618">
        <v>617</v>
      </c>
      <c r="B618" s="233" t="s">
        <v>1843</v>
      </c>
      <c r="C618" t="s">
        <v>1331</v>
      </c>
      <c r="D618">
        <v>1</v>
      </c>
      <c r="E618">
        <v>3</v>
      </c>
      <c r="F618">
        <v>3</v>
      </c>
      <c r="G618">
        <v>7</v>
      </c>
      <c r="H618">
        <v>10</v>
      </c>
      <c r="K618">
        <v>5</v>
      </c>
      <c r="L618">
        <v>3</v>
      </c>
      <c r="O618">
        <v>1</v>
      </c>
      <c r="P618">
        <v>5</v>
      </c>
      <c r="R618">
        <v>2</v>
      </c>
      <c r="T618">
        <v>6</v>
      </c>
      <c r="U618">
        <v>4</v>
      </c>
      <c r="V618">
        <v>1</v>
      </c>
      <c r="X618">
        <v>1</v>
      </c>
      <c r="AA618">
        <f t="shared" si="90"/>
        <v>4</v>
      </c>
      <c r="AB618" s="73">
        <f t="shared" si="91"/>
        <v>6</v>
      </c>
      <c r="AC618" s="73">
        <f t="shared" si="92"/>
        <v>8</v>
      </c>
      <c r="AD618" s="73">
        <f t="shared" si="93"/>
        <v>11</v>
      </c>
      <c r="AE618" s="73">
        <f t="shared" si="94"/>
        <v>17</v>
      </c>
      <c r="AF618" s="73">
        <f t="shared" si="95"/>
        <v>14.5</v>
      </c>
      <c r="AG618" s="73">
        <f t="shared" si="96"/>
        <v>0</v>
      </c>
      <c r="AH618" s="73">
        <f t="shared" si="97"/>
        <v>-4</v>
      </c>
      <c r="AI618" s="73">
        <f t="shared" si="98"/>
        <v>4</v>
      </c>
      <c r="AJ618" s="73">
        <f t="shared" si="99"/>
        <v>-1</v>
      </c>
    </row>
    <row r="619" spans="1:36">
      <c r="A619">
        <v>618</v>
      </c>
      <c r="B619" s="233" t="s">
        <v>1844</v>
      </c>
      <c r="C619" t="s">
        <v>1330</v>
      </c>
      <c r="D619">
        <v>11</v>
      </c>
      <c r="E619">
        <v>50</v>
      </c>
      <c r="F619">
        <v>30</v>
      </c>
      <c r="G619">
        <v>32</v>
      </c>
      <c r="H619">
        <v>82</v>
      </c>
      <c r="I619">
        <v>17</v>
      </c>
      <c r="J619">
        <v>7</v>
      </c>
      <c r="K619">
        <v>79</v>
      </c>
      <c r="L619">
        <v>24</v>
      </c>
      <c r="N619">
        <v>11</v>
      </c>
      <c r="O619">
        <v>6</v>
      </c>
      <c r="P619">
        <v>18</v>
      </c>
      <c r="Q619">
        <v>15</v>
      </c>
      <c r="R619">
        <v>9</v>
      </c>
      <c r="T619">
        <v>52</v>
      </c>
      <c r="U619">
        <v>31</v>
      </c>
      <c r="V619">
        <v>16</v>
      </c>
      <c r="W619">
        <v>11</v>
      </c>
      <c r="X619">
        <v>33</v>
      </c>
      <c r="Y619">
        <v>1</v>
      </c>
      <c r="Z619">
        <v>3</v>
      </c>
      <c r="AA619">
        <f t="shared" si="90"/>
        <v>18</v>
      </c>
      <c r="AB619" s="73">
        <f t="shared" si="91"/>
        <v>5.8181818181818183</v>
      </c>
      <c r="AC619" s="73">
        <f t="shared" si="92"/>
        <v>9.2727272727272734</v>
      </c>
      <c r="AD619" s="73">
        <f t="shared" si="93"/>
        <v>9.2727272727272734</v>
      </c>
      <c r="AE619" s="73">
        <f t="shared" si="94"/>
        <v>21.545454545454547</v>
      </c>
      <c r="AF619" s="73">
        <f t="shared" si="95"/>
        <v>17.954545454545453</v>
      </c>
      <c r="AG619" s="73">
        <f t="shared" si="96"/>
        <v>9.9090909090909083</v>
      </c>
      <c r="AH619" s="73">
        <f t="shared" si="97"/>
        <v>-0.63636363636363635</v>
      </c>
      <c r="AI619" s="73">
        <f t="shared" si="98"/>
        <v>3.7272727272727271</v>
      </c>
      <c r="AJ619" s="73">
        <f t="shared" si="99"/>
        <v>7.1818181818181817</v>
      </c>
    </row>
    <row r="620" spans="1:36">
      <c r="A620">
        <v>619</v>
      </c>
      <c r="B620" s="233" t="s">
        <v>1845</v>
      </c>
      <c r="C620" t="s">
        <v>1334</v>
      </c>
      <c r="D620">
        <v>4</v>
      </c>
      <c r="E620">
        <v>17</v>
      </c>
      <c r="F620">
        <v>9</v>
      </c>
      <c r="G620">
        <v>12</v>
      </c>
      <c r="H620">
        <v>29</v>
      </c>
      <c r="I620">
        <v>1</v>
      </c>
      <c r="J620">
        <v>3</v>
      </c>
      <c r="K620">
        <v>4</v>
      </c>
      <c r="L620">
        <v>4</v>
      </c>
      <c r="M620">
        <v>3</v>
      </c>
      <c r="N620">
        <v>5</v>
      </c>
      <c r="P620">
        <v>7</v>
      </c>
      <c r="Q620">
        <v>3</v>
      </c>
      <c r="R620">
        <v>3</v>
      </c>
      <c r="T620">
        <v>14</v>
      </c>
      <c r="U620">
        <v>18</v>
      </c>
      <c r="V620">
        <v>2</v>
      </c>
      <c r="W620">
        <v>2</v>
      </c>
      <c r="X620">
        <v>5</v>
      </c>
      <c r="Z620">
        <v>1</v>
      </c>
      <c r="AA620">
        <f t="shared" si="90"/>
        <v>6</v>
      </c>
      <c r="AB620" s="73">
        <f t="shared" si="91"/>
        <v>5.75</v>
      </c>
      <c r="AC620" s="73">
        <f t="shared" si="92"/>
        <v>7.5</v>
      </c>
      <c r="AD620" s="73">
        <f t="shared" si="93"/>
        <v>3.5</v>
      </c>
      <c r="AE620" s="73">
        <f t="shared" si="94"/>
        <v>10.75</v>
      </c>
      <c r="AF620" s="73">
        <f t="shared" si="95"/>
        <v>10.25</v>
      </c>
      <c r="AG620" s="73">
        <f t="shared" si="96"/>
        <v>2.25</v>
      </c>
      <c r="AH620" s="73">
        <f t="shared" si="97"/>
        <v>2</v>
      </c>
      <c r="AI620" s="73">
        <f t="shared" si="98"/>
        <v>2.125</v>
      </c>
      <c r="AJ620" s="73">
        <f t="shared" si="99"/>
        <v>5</v>
      </c>
    </row>
    <row r="621" spans="1:36">
      <c r="A621">
        <v>620</v>
      </c>
      <c r="B621" s="233" t="s">
        <v>1846</v>
      </c>
      <c r="C621" t="s">
        <v>1329</v>
      </c>
      <c r="D621">
        <v>3</v>
      </c>
      <c r="E621">
        <v>10</v>
      </c>
      <c r="F621">
        <v>7</v>
      </c>
      <c r="G621">
        <v>9</v>
      </c>
      <c r="H621">
        <v>19</v>
      </c>
      <c r="I621">
        <v>1</v>
      </c>
      <c r="J621">
        <v>2</v>
      </c>
      <c r="L621">
        <v>8</v>
      </c>
      <c r="M621">
        <v>2</v>
      </c>
      <c r="N621">
        <v>4</v>
      </c>
      <c r="O621">
        <v>1</v>
      </c>
      <c r="P621">
        <v>1</v>
      </c>
      <c r="Q621">
        <v>1</v>
      </c>
      <c r="R621">
        <v>1</v>
      </c>
      <c r="T621">
        <v>11</v>
      </c>
      <c r="U621">
        <v>10</v>
      </c>
      <c r="V621">
        <v>1</v>
      </c>
      <c r="W621">
        <v>3</v>
      </c>
      <c r="X621">
        <v>8</v>
      </c>
      <c r="Z621">
        <v>2</v>
      </c>
      <c r="AA621">
        <f t="shared" si="90"/>
        <v>2</v>
      </c>
      <c r="AB621" s="73">
        <f t="shared" si="91"/>
        <v>5.666666666666667</v>
      </c>
      <c r="AC621" s="73">
        <f t="shared" si="92"/>
        <v>8.6666666666666661</v>
      </c>
      <c r="AD621" s="73">
        <f t="shared" si="93"/>
        <v>12.666666666666666</v>
      </c>
      <c r="AE621" s="73">
        <f t="shared" si="94"/>
        <v>15.166666666666666</v>
      </c>
      <c r="AF621" s="73">
        <f t="shared" si="95"/>
        <v>15.166666666666666</v>
      </c>
      <c r="AG621" s="73">
        <f t="shared" si="96"/>
        <v>2.6666666666666665</v>
      </c>
      <c r="AH621" s="73">
        <f t="shared" si="97"/>
        <v>2.6666666666666665</v>
      </c>
      <c r="AI621" s="73">
        <f t="shared" si="98"/>
        <v>3.5</v>
      </c>
      <c r="AJ621" s="73">
        <f t="shared" si="99"/>
        <v>6.333333333333333</v>
      </c>
    </row>
    <row r="622" spans="1:36">
      <c r="A622">
        <v>621</v>
      </c>
      <c r="B622" s="233" t="s">
        <v>1847</v>
      </c>
      <c r="C622" t="s">
        <v>1326</v>
      </c>
      <c r="D622">
        <v>18</v>
      </c>
      <c r="E622">
        <v>44</v>
      </c>
      <c r="F622">
        <v>52</v>
      </c>
      <c r="G622">
        <v>111</v>
      </c>
      <c r="H622">
        <v>155</v>
      </c>
      <c r="K622">
        <v>21</v>
      </c>
      <c r="L622">
        <v>33</v>
      </c>
      <c r="M622">
        <v>20</v>
      </c>
      <c r="N622">
        <v>7</v>
      </c>
      <c r="O622">
        <v>1</v>
      </c>
      <c r="P622">
        <v>44</v>
      </c>
      <c r="Q622">
        <v>11</v>
      </c>
      <c r="R622">
        <v>27</v>
      </c>
      <c r="T622">
        <v>72</v>
      </c>
      <c r="U622">
        <v>92</v>
      </c>
      <c r="V622">
        <v>8</v>
      </c>
      <c r="X622">
        <v>164</v>
      </c>
      <c r="Z622">
        <v>1</v>
      </c>
      <c r="AA622">
        <f t="shared" si="90"/>
        <v>54</v>
      </c>
      <c r="AB622" s="73">
        <f t="shared" si="91"/>
        <v>5.6111111111111107</v>
      </c>
      <c r="AC622" s="73">
        <f t="shared" si="92"/>
        <v>8.5555555555555554</v>
      </c>
      <c r="AD622" s="73">
        <f t="shared" si="93"/>
        <v>6.166666666666667</v>
      </c>
      <c r="AE622" s="73">
        <f t="shared" si="94"/>
        <v>12.25</v>
      </c>
      <c r="AF622" s="73">
        <f t="shared" si="95"/>
        <v>11.666666666666666</v>
      </c>
      <c r="AG622" s="73">
        <f t="shared" si="96"/>
        <v>0</v>
      </c>
      <c r="AH622" s="73">
        <f t="shared" si="97"/>
        <v>0.72222222222222221</v>
      </c>
      <c r="AI622" s="73">
        <f t="shared" si="98"/>
        <v>1.4722222222222223</v>
      </c>
      <c r="AJ622" s="73">
        <f t="shared" si="99"/>
        <v>1.0555555555555556</v>
      </c>
    </row>
    <row r="623" spans="1:36">
      <c r="A623">
        <v>622</v>
      </c>
      <c r="B623" s="233" t="s">
        <v>1848</v>
      </c>
      <c r="C623" t="s">
        <v>1333</v>
      </c>
      <c r="D623">
        <v>9</v>
      </c>
      <c r="E623">
        <v>41</v>
      </c>
      <c r="F623">
        <v>21</v>
      </c>
      <c r="G623">
        <v>25</v>
      </c>
      <c r="H623">
        <v>66</v>
      </c>
      <c r="L623">
        <v>23</v>
      </c>
      <c r="M623">
        <v>19</v>
      </c>
      <c r="N623">
        <v>10</v>
      </c>
      <c r="P623">
        <v>15</v>
      </c>
      <c r="Q623">
        <v>3</v>
      </c>
      <c r="R623">
        <v>8</v>
      </c>
      <c r="T623">
        <v>27</v>
      </c>
      <c r="U623">
        <v>38</v>
      </c>
      <c r="V623">
        <v>3</v>
      </c>
      <c r="X623">
        <v>46</v>
      </c>
      <c r="Z623">
        <v>1</v>
      </c>
      <c r="AA623">
        <f t="shared" si="90"/>
        <v>16</v>
      </c>
      <c r="AB623" s="73">
        <f t="shared" si="91"/>
        <v>5.5555555555555554</v>
      </c>
      <c r="AC623" s="73">
        <f t="shared" si="92"/>
        <v>7.5555555555555554</v>
      </c>
      <c r="AD623" s="73">
        <f t="shared" si="93"/>
        <v>11</v>
      </c>
      <c r="AE623" s="73">
        <f t="shared" si="94"/>
        <v>12.944444444444445</v>
      </c>
      <c r="AF623" s="73">
        <f t="shared" si="95"/>
        <v>12.944444444444445</v>
      </c>
      <c r="AG623" s="73">
        <f t="shared" si="96"/>
        <v>0</v>
      </c>
      <c r="AH623" s="73">
        <f t="shared" si="97"/>
        <v>5.666666666666667</v>
      </c>
      <c r="AI623" s="73">
        <f t="shared" si="98"/>
        <v>1.8888888888888888</v>
      </c>
      <c r="AJ623" s="73">
        <f t="shared" si="99"/>
        <v>3.8888888888888888</v>
      </c>
    </row>
    <row r="624" spans="1:36">
      <c r="A624">
        <v>623</v>
      </c>
      <c r="B624" s="233" t="s">
        <v>1849</v>
      </c>
      <c r="C624" t="s">
        <v>1334</v>
      </c>
      <c r="D624">
        <v>3</v>
      </c>
      <c r="E624">
        <v>3</v>
      </c>
      <c r="F624">
        <v>2</v>
      </c>
      <c r="G624">
        <v>17</v>
      </c>
      <c r="H624">
        <v>20</v>
      </c>
      <c r="K624">
        <v>33</v>
      </c>
      <c r="L624">
        <v>10</v>
      </c>
      <c r="M624">
        <v>1</v>
      </c>
      <c r="N624">
        <v>2</v>
      </c>
      <c r="O624">
        <v>9</v>
      </c>
      <c r="P624">
        <v>4</v>
      </c>
      <c r="Q624">
        <v>3</v>
      </c>
      <c r="R624">
        <v>2</v>
      </c>
      <c r="T624">
        <v>13</v>
      </c>
      <c r="U624">
        <v>6</v>
      </c>
      <c r="X624">
        <v>8</v>
      </c>
      <c r="AA624">
        <f t="shared" si="90"/>
        <v>4</v>
      </c>
      <c r="AB624" s="73">
        <f t="shared" si="91"/>
        <v>5.333333333333333</v>
      </c>
      <c r="AC624" s="73">
        <f t="shared" si="92"/>
        <v>1.3333333333333333</v>
      </c>
      <c r="AD624" s="73">
        <f t="shared" si="93"/>
        <v>15.333333333333334</v>
      </c>
      <c r="AE624" s="73">
        <f t="shared" si="94"/>
        <v>17.166666666666668</v>
      </c>
      <c r="AF624" s="73">
        <f t="shared" si="95"/>
        <v>11.666666666666666</v>
      </c>
      <c r="AG624" s="73">
        <f t="shared" si="96"/>
        <v>0</v>
      </c>
      <c r="AH624" s="73">
        <f t="shared" si="97"/>
        <v>0.33333333333333331</v>
      </c>
      <c r="AI624" s="73">
        <f t="shared" si="98"/>
        <v>11</v>
      </c>
      <c r="AJ624" s="73">
        <f t="shared" si="99"/>
        <v>1.3333333333333333</v>
      </c>
    </row>
    <row r="625" spans="1:36">
      <c r="A625">
        <v>624</v>
      </c>
      <c r="B625" s="233" t="s">
        <v>1850</v>
      </c>
      <c r="C625" t="s">
        <v>1333</v>
      </c>
      <c r="D625">
        <v>19</v>
      </c>
      <c r="E625">
        <v>96</v>
      </c>
      <c r="F625">
        <v>57</v>
      </c>
      <c r="G625">
        <v>76</v>
      </c>
      <c r="H625">
        <v>172</v>
      </c>
      <c r="I625">
        <v>1</v>
      </c>
      <c r="L625">
        <v>32</v>
      </c>
      <c r="M625">
        <v>39</v>
      </c>
      <c r="N625">
        <v>9</v>
      </c>
      <c r="O625">
        <v>2</v>
      </c>
      <c r="P625">
        <v>55</v>
      </c>
      <c r="Q625">
        <v>21</v>
      </c>
      <c r="R625">
        <v>38</v>
      </c>
      <c r="T625">
        <v>92</v>
      </c>
      <c r="U625">
        <v>87</v>
      </c>
      <c r="V625">
        <v>15</v>
      </c>
      <c r="W625">
        <v>1</v>
      </c>
      <c r="X625">
        <v>161</v>
      </c>
      <c r="Z625">
        <v>1</v>
      </c>
      <c r="AA625">
        <f t="shared" si="90"/>
        <v>76</v>
      </c>
      <c r="AB625" s="73">
        <f t="shared" si="91"/>
        <v>5.0526315789473681</v>
      </c>
      <c r="AC625" s="73">
        <f t="shared" si="92"/>
        <v>8</v>
      </c>
      <c r="AD625" s="73">
        <f t="shared" si="93"/>
        <v>4.4210526315789478</v>
      </c>
      <c r="AE625" s="73">
        <f t="shared" si="94"/>
        <v>10.894736842105264</v>
      </c>
      <c r="AF625" s="73">
        <f t="shared" si="95"/>
        <v>10.894736842105264</v>
      </c>
      <c r="AG625" s="73">
        <f t="shared" si="96"/>
        <v>0.31578947368421051</v>
      </c>
      <c r="AH625" s="73">
        <f t="shared" si="97"/>
        <v>2.6315789473684212</v>
      </c>
      <c r="AI625" s="73">
        <f t="shared" si="98"/>
        <v>0.84210526315789469</v>
      </c>
      <c r="AJ625" s="73">
        <f t="shared" si="99"/>
        <v>0.52631578947368418</v>
      </c>
    </row>
    <row r="626" spans="1:36">
      <c r="A626">
        <v>625</v>
      </c>
      <c r="B626" s="233" t="s">
        <v>1851</v>
      </c>
      <c r="C626" t="s">
        <v>1326</v>
      </c>
      <c r="D626">
        <v>2</v>
      </c>
      <c r="E626">
        <v>9</v>
      </c>
      <c r="F626">
        <v>4</v>
      </c>
      <c r="G626">
        <v>9</v>
      </c>
      <c r="H626">
        <v>18</v>
      </c>
      <c r="I626">
        <v>2</v>
      </c>
      <c r="K626">
        <v>1</v>
      </c>
      <c r="L626">
        <v>5</v>
      </c>
      <c r="N626">
        <v>1</v>
      </c>
      <c r="O626">
        <v>1</v>
      </c>
      <c r="P626">
        <v>6</v>
      </c>
      <c r="Q626">
        <v>1</v>
      </c>
      <c r="R626">
        <v>4</v>
      </c>
      <c r="T626">
        <v>6</v>
      </c>
      <c r="U626">
        <v>11</v>
      </c>
      <c r="W626">
        <v>2</v>
      </c>
      <c r="X626">
        <v>6</v>
      </c>
      <c r="Z626">
        <v>4</v>
      </c>
      <c r="AA626">
        <f t="shared" si="90"/>
        <v>8</v>
      </c>
      <c r="AB626" s="73">
        <f t="shared" si="91"/>
        <v>5</v>
      </c>
      <c r="AC626" s="73">
        <f t="shared" si="92"/>
        <v>4</v>
      </c>
      <c r="AD626" s="73">
        <f t="shared" si="93"/>
        <v>8.5</v>
      </c>
      <c r="AE626" s="73">
        <f t="shared" si="94"/>
        <v>14</v>
      </c>
      <c r="AF626" s="73">
        <f t="shared" si="95"/>
        <v>13.75</v>
      </c>
      <c r="AG626" s="73">
        <f t="shared" si="96"/>
        <v>6</v>
      </c>
      <c r="AH626" s="73">
        <f t="shared" si="97"/>
        <v>-3.5</v>
      </c>
      <c r="AI626" s="73">
        <f t="shared" si="98"/>
        <v>2</v>
      </c>
      <c r="AJ626" s="73">
        <f t="shared" si="99"/>
        <v>1.5</v>
      </c>
    </row>
    <row r="627" spans="1:36">
      <c r="A627">
        <v>626</v>
      </c>
      <c r="B627" s="233" t="s">
        <v>1852</v>
      </c>
      <c r="C627" t="s">
        <v>1078</v>
      </c>
      <c r="D627">
        <v>6</v>
      </c>
      <c r="E627">
        <v>30</v>
      </c>
      <c r="F627">
        <v>14</v>
      </c>
      <c r="G627">
        <v>20</v>
      </c>
      <c r="H627">
        <v>50</v>
      </c>
      <c r="I627">
        <v>3</v>
      </c>
      <c r="J627">
        <v>4</v>
      </c>
      <c r="K627">
        <v>27</v>
      </c>
      <c r="L627">
        <v>17</v>
      </c>
      <c r="M627">
        <v>2</v>
      </c>
      <c r="N627">
        <v>8</v>
      </c>
      <c r="O627">
        <v>6</v>
      </c>
      <c r="P627">
        <v>14</v>
      </c>
      <c r="Q627">
        <v>3</v>
      </c>
      <c r="R627">
        <v>10</v>
      </c>
      <c r="T627">
        <v>25</v>
      </c>
      <c r="U627">
        <v>26</v>
      </c>
      <c r="V627">
        <v>3</v>
      </c>
      <c r="W627">
        <v>3</v>
      </c>
      <c r="X627">
        <v>17</v>
      </c>
      <c r="Z627">
        <v>1</v>
      </c>
      <c r="AA627">
        <f t="shared" si="90"/>
        <v>20</v>
      </c>
      <c r="AB627" s="73">
        <f t="shared" si="91"/>
        <v>5</v>
      </c>
      <c r="AC627" s="73">
        <f t="shared" si="92"/>
        <v>6</v>
      </c>
      <c r="AD627" s="73">
        <f t="shared" si="93"/>
        <v>10.833333333333334</v>
      </c>
      <c r="AE627" s="73">
        <f t="shared" si="94"/>
        <v>16.666666666666668</v>
      </c>
      <c r="AF627" s="73">
        <f t="shared" si="95"/>
        <v>14.416666666666666</v>
      </c>
      <c r="AG627" s="73">
        <f t="shared" si="96"/>
        <v>3.6666666666666665</v>
      </c>
      <c r="AH627" s="73">
        <f t="shared" si="97"/>
        <v>-1</v>
      </c>
      <c r="AI627" s="73">
        <f t="shared" si="98"/>
        <v>3.8333333333333335</v>
      </c>
      <c r="AJ627" s="73">
        <f t="shared" si="99"/>
        <v>4</v>
      </c>
    </row>
    <row r="628" spans="1:36">
      <c r="A628">
        <v>627</v>
      </c>
      <c r="B628" s="233" t="s">
        <v>1853</v>
      </c>
      <c r="C628" t="s">
        <v>1335</v>
      </c>
      <c r="D628">
        <v>2</v>
      </c>
      <c r="E628">
        <v>9</v>
      </c>
      <c r="F628">
        <v>6</v>
      </c>
      <c r="G628">
        <v>3</v>
      </c>
      <c r="H628">
        <v>12</v>
      </c>
      <c r="I628">
        <v>1</v>
      </c>
      <c r="L628">
        <v>6</v>
      </c>
      <c r="N628">
        <v>3</v>
      </c>
      <c r="P628">
        <v>4</v>
      </c>
      <c r="Q628">
        <v>1</v>
      </c>
      <c r="R628">
        <v>1</v>
      </c>
      <c r="T628">
        <v>4</v>
      </c>
      <c r="U628">
        <v>9</v>
      </c>
      <c r="V628">
        <v>1</v>
      </c>
      <c r="W628">
        <v>2</v>
      </c>
      <c r="AA628">
        <f t="shared" si="90"/>
        <v>2</v>
      </c>
      <c r="AB628" s="73">
        <f t="shared" si="91"/>
        <v>5</v>
      </c>
      <c r="AC628" s="73">
        <f t="shared" si="92"/>
        <v>11</v>
      </c>
      <c r="AD628" s="73">
        <f t="shared" si="93"/>
        <v>14</v>
      </c>
      <c r="AE628" s="73">
        <f t="shared" si="94"/>
        <v>17</v>
      </c>
      <c r="AF628" s="73">
        <f t="shared" si="95"/>
        <v>17</v>
      </c>
      <c r="AG628" s="73">
        <f t="shared" si="96"/>
        <v>3</v>
      </c>
      <c r="AH628" s="73">
        <f t="shared" si="97"/>
        <v>0.5</v>
      </c>
      <c r="AI628" s="73">
        <f t="shared" si="98"/>
        <v>2</v>
      </c>
      <c r="AJ628" s="73">
        <f t="shared" si="99"/>
        <v>7.5</v>
      </c>
    </row>
    <row r="629" spans="1:36">
      <c r="A629">
        <v>628</v>
      </c>
      <c r="B629" s="233" t="s">
        <v>1854</v>
      </c>
      <c r="C629" t="s">
        <v>1328</v>
      </c>
      <c r="D629">
        <v>1</v>
      </c>
      <c r="E629">
        <v>5</v>
      </c>
      <c r="F629">
        <v>4</v>
      </c>
      <c r="G629">
        <v>2</v>
      </c>
      <c r="H629">
        <v>7</v>
      </c>
      <c r="J629">
        <v>1</v>
      </c>
      <c r="L629">
        <v>1</v>
      </c>
      <c r="N629">
        <v>1</v>
      </c>
      <c r="P629">
        <v>1</v>
      </c>
      <c r="R629">
        <v>1</v>
      </c>
      <c r="T629">
        <v>2</v>
      </c>
      <c r="U629">
        <v>6</v>
      </c>
      <c r="X629">
        <v>1</v>
      </c>
      <c r="AA629">
        <f t="shared" si="90"/>
        <v>2</v>
      </c>
      <c r="AB629" s="73">
        <f t="shared" si="91"/>
        <v>5</v>
      </c>
      <c r="AC629" s="73">
        <f t="shared" si="92"/>
        <v>14</v>
      </c>
      <c r="AD629" s="73">
        <f t="shared" si="93"/>
        <v>3</v>
      </c>
      <c r="AE629" s="73">
        <f t="shared" si="94"/>
        <v>12.5</v>
      </c>
      <c r="AF629" s="73">
        <f t="shared" si="95"/>
        <v>12.5</v>
      </c>
      <c r="AG629" s="73">
        <f t="shared" si="96"/>
        <v>1</v>
      </c>
      <c r="AH629" s="73">
        <f t="shared" si="97"/>
        <v>-1</v>
      </c>
      <c r="AI629" s="73">
        <f t="shared" si="98"/>
        <v>1.5</v>
      </c>
      <c r="AJ629" s="73">
        <f t="shared" si="99"/>
        <v>5</v>
      </c>
    </row>
    <row r="630" spans="1:36">
      <c r="A630">
        <v>629</v>
      </c>
      <c r="B630" s="233" t="s">
        <v>1855</v>
      </c>
      <c r="C630" t="s">
        <v>1330</v>
      </c>
      <c r="D630">
        <v>2</v>
      </c>
      <c r="E630">
        <v>8</v>
      </c>
      <c r="F630">
        <v>3</v>
      </c>
      <c r="G630">
        <v>8</v>
      </c>
      <c r="H630">
        <v>16</v>
      </c>
      <c r="J630">
        <v>1</v>
      </c>
      <c r="K630">
        <v>31</v>
      </c>
      <c r="L630">
        <v>8</v>
      </c>
      <c r="M630">
        <v>4</v>
      </c>
      <c r="N630">
        <v>3</v>
      </c>
      <c r="O630">
        <v>4</v>
      </c>
      <c r="P630">
        <v>6</v>
      </c>
      <c r="Q630">
        <v>4</v>
      </c>
      <c r="R630">
        <v>3</v>
      </c>
      <c r="T630">
        <v>11</v>
      </c>
      <c r="U630">
        <v>6</v>
      </c>
      <c r="V630">
        <v>1</v>
      </c>
      <c r="W630">
        <v>1</v>
      </c>
      <c r="X630">
        <v>6</v>
      </c>
      <c r="Z630">
        <v>1</v>
      </c>
      <c r="AA630">
        <f t="shared" si="90"/>
        <v>6</v>
      </c>
      <c r="AB630" s="73">
        <f t="shared" si="91"/>
        <v>5</v>
      </c>
      <c r="AC630" s="73">
        <f t="shared" si="92"/>
        <v>3</v>
      </c>
      <c r="AD630" s="73">
        <f t="shared" si="93"/>
        <v>17</v>
      </c>
      <c r="AE630" s="73">
        <f t="shared" si="94"/>
        <v>22</v>
      </c>
      <c r="AF630" s="73">
        <f t="shared" si="95"/>
        <v>14.25</v>
      </c>
      <c r="AG630" s="73">
        <f t="shared" si="96"/>
        <v>0.5</v>
      </c>
      <c r="AH630" s="73">
        <f t="shared" si="97"/>
        <v>4.5</v>
      </c>
      <c r="AI630" s="73">
        <f t="shared" si="98"/>
        <v>7</v>
      </c>
      <c r="AJ630" s="73">
        <f t="shared" si="99"/>
        <v>3</v>
      </c>
    </row>
    <row r="631" spans="1:36">
      <c r="A631">
        <v>630</v>
      </c>
      <c r="B631" s="233" t="s">
        <v>1856</v>
      </c>
      <c r="C631" t="s">
        <v>1115</v>
      </c>
      <c r="D631">
        <v>4</v>
      </c>
      <c r="E631">
        <v>14</v>
      </c>
      <c r="F631">
        <v>6</v>
      </c>
      <c r="G631">
        <v>14</v>
      </c>
      <c r="H631">
        <v>28</v>
      </c>
      <c r="J631">
        <v>1</v>
      </c>
      <c r="L631">
        <v>16</v>
      </c>
      <c r="N631">
        <v>4</v>
      </c>
      <c r="O631">
        <v>2</v>
      </c>
      <c r="P631">
        <v>4</v>
      </c>
      <c r="Q631">
        <v>2</v>
      </c>
      <c r="R631">
        <v>4</v>
      </c>
      <c r="T631">
        <v>14</v>
      </c>
      <c r="U631">
        <v>16</v>
      </c>
      <c r="W631">
        <v>1</v>
      </c>
      <c r="X631">
        <v>3</v>
      </c>
      <c r="AA631">
        <f t="shared" si="90"/>
        <v>8</v>
      </c>
      <c r="AB631" s="73">
        <f t="shared" si="91"/>
        <v>5</v>
      </c>
      <c r="AC631" s="73">
        <f t="shared" si="92"/>
        <v>4</v>
      </c>
      <c r="AD631" s="73">
        <f t="shared" si="93"/>
        <v>18</v>
      </c>
      <c r="AE631" s="73">
        <f t="shared" si="94"/>
        <v>14.625</v>
      </c>
      <c r="AF631" s="73">
        <f t="shared" si="95"/>
        <v>14.625</v>
      </c>
      <c r="AG631" s="73">
        <f t="shared" si="96"/>
        <v>0.25</v>
      </c>
      <c r="AH631" s="73">
        <f t="shared" si="97"/>
        <v>-1</v>
      </c>
      <c r="AI631" s="73">
        <f t="shared" si="98"/>
        <v>3</v>
      </c>
      <c r="AJ631" s="73">
        <f t="shared" si="99"/>
        <v>2.5</v>
      </c>
    </row>
    <row r="632" spans="1:36">
      <c r="A632">
        <v>631</v>
      </c>
      <c r="B632" s="233" t="s">
        <v>1857</v>
      </c>
      <c r="C632" t="s">
        <v>1078</v>
      </c>
      <c r="D632">
        <v>8</v>
      </c>
      <c r="E632">
        <v>28</v>
      </c>
      <c r="F632">
        <v>13</v>
      </c>
      <c r="G632">
        <v>33</v>
      </c>
      <c r="H632">
        <v>61</v>
      </c>
      <c r="J632">
        <v>1</v>
      </c>
      <c r="K632">
        <v>233</v>
      </c>
      <c r="L632">
        <v>37</v>
      </c>
      <c r="M632">
        <v>4</v>
      </c>
      <c r="N632">
        <v>12</v>
      </c>
      <c r="O632">
        <v>17</v>
      </c>
      <c r="P632">
        <v>21</v>
      </c>
      <c r="Q632">
        <v>10</v>
      </c>
      <c r="R632">
        <v>11</v>
      </c>
      <c r="T632">
        <v>39</v>
      </c>
      <c r="U632">
        <v>27</v>
      </c>
      <c r="V632">
        <v>3</v>
      </c>
      <c r="X632">
        <v>28</v>
      </c>
      <c r="Z632">
        <v>2</v>
      </c>
      <c r="AA632">
        <f t="shared" si="90"/>
        <v>22</v>
      </c>
      <c r="AB632" s="73">
        <f t="shared" si="91"/>
        <v>4.875</v>
      </c>
      <c r="AC632" s="73">
        <f t="shared" si="92"/>
        <v>3.75</v>
      </c>
      <c r="AD632" s="73">
        <f t="shared" si="93"/>
        <v>20.375</v>
      </c>
      <c r="AE632" s="73">
        <f t="shared" si="94"/>
        <v>30.5</v>
      </c>
      <c r="AF632" s="73">
        <f t="shared" si="95"/>
        <v>15.9375</v>
      </c>
      <c r="AG632" s="73">
        <f t="shared" si="96"/>
        <v>0.125</v>
      </c>
      <c r="AH632" s="73">
        <f t="shared" si="97"/>
        <v>0.25</v>
      </c>
      <c r="AI632" s="73">
        <f t="shared" si="98"/>
        <v>7.4375</v>
      </c>
      <c r="AJ632" s="73">
        <f t="shared" si="99"/>
        <v>3.375</v>
      </c>
    </row>
    <row r="633" spans="1:36">
      <c r="A633">
        <v>632</v>
      </c>
      <c r="B633" s="233" t="s">
        <v>1858</v>
      </c>
      <c r="C633" t="s">
        <v>1329</v>
      </c>
      <c r="D633">
        <v>5</v>
      </c>
      <c r="E633">
        <v>17</v>
      </c>
      <c r="F633">
        <v>21</v>
      </c>
      <c r="G633">
        <v>23</v>
      </c>
      <c r="H633">
        <v>40</v>
      </c>
      <c r="I633">
        <v>3</v>
      </c>
      <c r="J633">
        <v>3</v>
      </c>
      <c r="K633">
        <v>71</v>
      </c>
      <c r="L633">
        <v>5</v>
      </c>
      <c r="N633">
        <v>4</v>
      </c>
      <c r="O633">
        <v>6</v>
      </c>
      <c r="P633">
        <v>10</v>
      </c>
      <c r="Q633">
        <v>5</v>
      </c>
      <c r="R633">
        <v>8</v>
      </c>
      <c r="T633">
        <v>23</v>
      </c>
      <c r="U633">
        <v>19</v>
      </c>
      <c r="V633">
        <v>11</v>
      </c>
      <c r="W633">
        <v>3</v>
      </c>
      <c r="X633">
        <v>12</v>
      </c>
      <c r="AA633">
        <f t="shared" si="90"/>
        <v>16</v>
      </c>
      <c r="AB633" s="73">
        <f t="shared" si="91"/>
        <v>4.8</v>
      </c>
      <c r="AC633" s="73">
        <f t="shared" si="92"/>
        <v>13.6</v>
      </c>
      <c r="AD633" s="73">
        <f t="shared" si="93"/>
        <v>1.8</v>
      </c>
      <c r="AE633" s="73">
        <f t="shared" si="94"/>
        <v>20.9</v>
      </c>
      <c r="AF633" s="73">
        <f t="shared" si="95"/>
        <v>13.8</v>
      </c>
      <c r="AG633" s="73">
        <f t="shared" si="96"/>
        <v>4.2</v>
      </c>
      <c r="AH633" s="73">
        <f t="shared" si="97"/>
        <v>-2.4</v>
      </c>
      <c r="AI633" s="73">
        <f t="shared" si="98"/>
        <v>4.4000000000000004</v>
      </c>
      <c r="AJ633" s="73">
        <f t="shared" si="99"/>
        <v>4.5999999999999996</v>
      </c>
    </row>
    <row r="634" spans="1:36">
      <c r="A634">
        <v>633</v>
      </c>
      <c r="B634" s="233" t="s">
        <v>1859</v>
      </c>
      <c r="C634" t="s">
        <v>1326</v>
      </c>
      <c r="D634">
        <v>5</v>
      </c>
      <c r="E634">
        <v>9</v>
      </c>
      <c r="F634">
        <v>10</v>
      </c>
      <c r="G634">
        <v>32</v>
      </c>
      <c r="H634">
        <v>41</v>
      </c>
      <c r="J634">
        <v>1</v>
      </c>
      <c r="K634">
        <v>145</v>
      </c>
      <c r="L634">
        <v>8</v>
      </c>
      <c r="M634">
        <v>3</v>
      </c>
      <c r="N634">
        <v>6</v>
      </c>
      <c r="O634">
        <v>10</v>
      </c>
      <c r="P634">
        <v>14</v>
      </c>
      <c r="Q634">
        <v>5</v>
      </c>
      <c r="R634">
        <v>9</v>
      </c>
      <c r="T634">
        <v>33</v>
      </c>
      <c r="U634">
        <v>10</v>
      </c>
      <c r="V634">
        <v>4</v>
      </c>
      <c r="W634">
        <v>1</v>
      </c>
      <c r="X634">
        <v>15</v>
      </c>
      <c r="Z634">
        <v>2</v>
      </c>
      <c r="AA634">
        <f t="shared" si="90"/>
        <v>18</v>
      </c>
      <c r="AB634" s="73">
        <f t="shared" si="91"/>
        <v>4.5999999999999996</v>
      </c>
      <c r="AC634" s="73">
        <f t="shared" si="92"/>
        <v>4.4000000000000004</v>
      </c>
      <c r="AD634" s="73">
        <f t="shared" si="93"/>
        <v>4.4000000000000004</v>
      </c>
      <c r="AE634" s="73">
        <f t="shared" si="94"/>
        <v>23.1</v>
      </c>
      <c r="AF634" s="73">
        <f t="shared" si="95"/>
        <v>8.6</v>
      </c>
      <c r="AG634" s="73">
        <f t="shared" si="96"/>
        <v>0.2</v>
      </c>
      <c r="AH634" s="73">
        <f t="shared" si="97"/>
        <v>-0.6</v>
      </c>
      <c r="AI634" s="73">
        <f t="shared" si="98"/>
        <v>6.5</v>
      </c>
      <c r="AJ634" s="73">
        <f t="shared" si="99"/>
        <v>2</v>
      </c>
    </row>
    <row r="635" spans="1:36">
      <c r="A635">
        <v>634</v>
      </c>
      <c r="B635" s="233" t="s">
        <v>1860</v>
      </c>
      <c r="C635" t="s">
        <v>1333</v>
      </c>
      <c r="D635">
        <v>4</v>
      </c>
      <c r="E635">
        <v>16</v>
      </c>
      <c r="F635">
        <v>11</v>
      </c>
      <c r="G635">
        <v>8</v>
      </c>
      <c r="H635">
        <v>24</v>
      </c>
      <c r="I635">
        <v>3</v>
      </c>
      <c r="J635">
        <v>5</v>
      </c>
      <c r="L635">
        <v>8</v>
      </c>
      <c r="M635">
        <v>1</v>
      </c>
      <c r="P635">
        <v>5</v>
      </c>
      <c r="Q635">
        <v>4</v>
      </c>
      <c r="R635">
        <v>3</v>
      </c>
      <c r="T635">
        <v>18</v>
      </c>
      <c r="U635">
        <v>8</v>
      </c>
      <c r="V635">
        <v>9</v>
      </c>
      <c r="W635">
        <v>7</v>
      </c>
      <c r="X635">
        <v>3</v>
      </c>
      <c r="AA635">
        <f t="shared" si="90"/>
        <v>6</v>
      </c>
      <c r="AB635" s="73">
        <f t="shared" si="91"/>
        <v>4.5</v>
      </c>
      <c r="AC635" s="73">
        <f t="shared" si="92"/>
        <v>9.5</v>
      </c>
      <c r="AD635" s="73">
        <f t="shared" si="93"/>
        <v>8.5</v>
      </c>
      <c r="AE635" s="73">
        <f t="shared" si="94"/>
        <v>14.875</v>
      </c>
      <c r="AF635" s="73">
        <f t="shared" si="95"/>
        <v>14.875</v>
      </c>
      <c r="AG635" s="73">
        <f t="shared" si="96"/>
        <v>5.75</v>
      </c>
      <c r="AH635" s="73">
        <f t="shared" si="97"/>
        <v>-0.75</v>
      </c>
      <c r="AI635" s="73">
        <f t="shared" si="98"/>
        <v>1.5</v>
      </c>
      <c r="AJ635" s="73">
        <f t="shared" si="99"/>
        <v>2.75</v>
      </c>
    </row>
    <row r="636" spans="1:36">
      <c r="A636">
        <v>635</v>
      </c>
      <c r="B636" s="233" t="s">
        <v>1861</v>
      </c>
      <c r="C636" t="s">
        <v>1335</v>
      </c>
      <c r="D636">
        <v>20</v>
      </c>
      <c r="E636">
        <v>65</v>
      </c>
      <c r="F636">
        <v>50</v>
      </c>
      <c r="G636">
        <v>93</v>
      </c>
      <c r="H636">
        <v>158</v>
      </c>
      <c r="I636">
        <v>5</v>
      </c>
      <c r="J636">
        <v>4</v>
      </c>
      <c r="K636">
        <v>652</v>
      </c>
      <c r="L636">
        <v>36</v>
      </c>
      <c r="M636">
        <v>10</v>
      </c>
      <c r="N636">
        <v>21</v>
      </c>
      <c r="O636">
        <v>28</v>
      </c>
      <c r="P636">
        <v>54</v>
      </c>
      <c r="Q636">
        <v>29</v>
      </c>
      <c r="R636">
        <v>34</v>
      </c>
      <c r="T636">
        <v>99</v>
      </c>
      <c r="U636">
        <v>68</v>
      </c>
      <c r="V636">
        <v>27</v>
      </c>
      <c r="W636">
        <v>5</v>
      </c>
      <c r="X636">
        <v>55</v>
      </c>
      <c r="Z636">
        <v>1</v>
      </c>
      <c r="AA636">
        <f t="shared" si="90"/>
        <v>68</v>
      </c>
      <c r="AB636" s="73">
        <f t="shared" si="91"/>
        <v>4.5</v>
      </c>
      <c r="AC636" s="73">
        <f t="shared" si="92"/>
        <v>6.6</v>
      </c>
      <c r="AD636" s="73">
        <f t="shared" si="93"/>
        <v>5.6</v>
      </c>
      <c r="AE636" s="73">
        <f t="shared" si="94"/>
        <v>27.2</v>
      </c>
      <c r="AF636" s="73">
        <f t="shared" si="95"/>
        <v>10.9</v>
      </c>
      <c r="AG636" s="73">
        <f t="shared" si="96"/>
        <v>1.7</v>
      </c>
      <c r="AH636" s="73">
        <f t="shared" si="97"/>
        <v>-0.85</v>
      </c>
      <c r="AI636" s="73">
        <f t="shared" si="98"/>
        <v>4.75</v>
      </c>
      <c r="AJ636" s="73">
        <f t="shared" si="99"/>
        <v>2.75</v>
      </c>
    </row>
    <row r="637" spans="1:36">
      <c r="A637">
        <v>636</v>
      </c>
      <c r="B637" s="233" t="s">
        <v>1862</v>
      </c>
      <c r="C637" t="s">
        <v>1340</v>
      </c>
      <c r="D637">
        <v>16</v>
      </c>
      <c r="E637">
        <v>63</v>
      </c>
      <c r="F637">
        <v>37</v>
      </c>
      <c r="G637">
        <v>46</v>
      </c>
      <c r="H637">
        <v>109</v>
      </c>
      <c r="I637">
        <v>6</v>
      </c>
      <c r="J637">
        <v>2</v>
      </c>
      <c r="K637">
        <v>258</v>
      </c>
      <c r="L637">
        <v>39</v>
      </c>
      <c r="M637">
        <v>8</v>
      </c>
      <c r="N637">
        <v>20</v>
      </c>
      <c r="O637">
        <v>28</v>
      </c>
      <c r="P637">
        <v>28</v>
      </c>
      <c r="Q637">
        <v>7</v>
      </c>
      <c r="R637">
        <v>20</v>
      </c>
      <c r="T637">
        <v>67</v>
      </c>
      <c r="U637">
        <v>51</v>
      </c>
      <c r="V637">
        <v>16</v>
      </c>
      <c r="W637">
        <v>8</v>
      </c>
      <c r="X637">
        <v>44</v>
      </c>
      <c r="Z637">
        <v>2</v>
      </c>
      <c r="AA637">
        <f t="shared" si="90"/>
        <v>40</v>
      </c>
      <c r="AB637" s="73">
        <f t="shared" si="91"/>
        <v>4.3125</v>
      </c>
      <c r="AC637" s="73">
        <f t="shared" si="92"/>
        <v>6.75</v>
      </c>
      <c r="AD637" s="73">
        <f t="shared" si="93"/>
        <v>9.6875</v>
      </c>
      <c r="AE637" s="73">
        <f t="shared" si="94"/>
        <v>20.875</v>
      </c>
      <c r="AF637" s="73">
        <f t="shared" si="95"/>
        <v>12.8125</v>
      </c>
      <c r="AG637" s="73">
        <f t="shared" si="96"/>
        <v>2.375</v>
      </c>
      <c r="AH637" s="73">
        <f t="shared" si="97"/>
        <v>0.25</v>
      </c>
      <c r="AI637" s="73">
        <f t="shared" si="98"/>
        <v>6.15625</v>
      </c>
      <c r="AJ637" s="73">
        <f t="shared" si="99"/>
        <v>4.3125</v>
      </c>
    </row>
    <row r="638" spans="1:36">
      <c r="A638">
        <v>637</v>
      </c>
      <c r="B638" s="233" t="s">
        <v>1863</v>
      </c>
      <c r="C638" t="s">
        <v>1329</v>
      </c>
      <c r="D638">
        <v>3</v>
      </c>
      <c r="E638">
        <v>12</v>
      </c>
      <c r="F638">
        <v>8</v>
      </c>
      <c r="G638">
        <v>14</v>
      </c>
      <c r="H638">
        <v>26</v>
      </c>
      <c r="I638">
        <v>3</v>
      </c>
      <c r="J638">
        <v>1</v>
      </c>
      <c r="L638">
        <v>5</v>
      </c>
      <c r="N638">
        <v>5</v>
      </c>
      <c r="O638">
        <v>2</v>
      </c>
      <c r="P638">
        <v>10</v>
      </c>
      <c r="Q638">
        <v>8</v>
      </c>
      <c r="R638">
        <v>7</v>
      </c>
      <c r="T638">
        <v>14</v>
      </c>
      <c r="U638">
        <v>14</v>
      </c>
      <c r="W638">
        <v>4</v>
      </c>
      <c r="X638">
        <v>2</v>
      </c>
      <c r="Z638">
        <v>2</v>
      </c>
      <c r="AA638">
        <f t="shared" si="90"/>
        <v>14</v>
      </c>
      <c r="AB638" s="73">
        <f t="shared" si="91"/>
        <v>4</v>
      </c>
      <c r="AC638" s="73">
        <f t="shared" si="92"/>
        <v>6</v>
      </c>
      <c r="AD638" s="73">
        <f t="shared" si="93"/>
        <v>3.6666666666666665</v>
      </c>
      <c r="AE638" s="73">
        <f t="shared" si="94"/>
        <v>12.333333333333334</v>
      </c>
      <c r="AF638" s="73">
        <f t="shared" si="95"/>
        <v>12.333333333333334</v>
      </c>
      <c r="AG638" s="73">
        <f t="shared" si="96"/>
        <v>6.333333333333333</v>
      </c>
      <c r="AH638" s="73">
        <f t="shared" si="97"/>
        <v>-3</v>
      </c>
      <c r="AI638" s="73">
        <f t="shared" si="98"/>
        <v>1.6666666666666667</v>
      </c>
      <c r="AJ638" s="73">
        <f t="shared" si="99"/>
        <v>5</v>
      </c>
    </row>
    <row r="639" spans="1:36">
      <c r="A639">
        <v>638</v>
      </c>
      <c r="B639" s="233" t="s">
        <v>1864</v>
      </c>
      <c r="C639" t="s">
        <v>1331</v>
      </c>
      <c r="D639">
        <v>1</v>
      </c>
      <c r="E639">
        <v>2</v>
      </c>
      <c r="F639">
        <v>2</v>
      </c>
      <c r="G639">
        <v>4</v>
      </c>
      <c r="H639">
        <v>6</v>
      </c>
      <c r="I639">
        <v>1</v>
      </c>
      <c r="K639">
        <v>11</v>
      </c>
      <c r="L639">
        <v>5</v>
      </c>
      <c r="P639">
        <v>1</v>
      </c>
      <c r="R639">
        <v>1</v>
      </c>
      <c r="T639">
        <v>3</v>
      </c>
      <c r="U639">
        <v>4</v>
      </c>
      <c r="V639">
        <v>1</v>
      </c>
      <c r="W639">
        <v>1</v>
      </c>
      <c r="X639">
        <v>1</v>
      </c>
      <c r="AA639">
        <f t="shared" si="90"/>
        <v>2</v>
      </c>
      <c r="AB639" s="73">
        <f t="shared" si="91"/>
        <v>4</v>
      </c>
      <c r="AC639" s="73">
        <f t="shared" si="92"/>
        <v>6</v>
      </c>
      <c r="AD639" s="73">
        <f t="shared" si="93"/>
        <v>23</v>
      </c>
      <c r="AE639" s="73">
        <f t="shared" si="94"/>
        <v>26</v>
      </c>
      <c r="AF639" s="73">
        <f t="shared" si="95"/>
        <v>20.5</v>
      </c>
      <c r="AG639" s="73">
        <f t="shared" si="96"/>
        <v>6</v>
      </c>
      <c r="AH639" s="73">
        <f t="shared" si="97"/>
        <v>-2</v>
      </c>
      <c r="AI639" s="73">
        <f t="shared" si="98"/>
        <v>1</v>
      </c>
      <c r="AJ639" s="73">
        <f t="shared" si="99"/>
        <v>2</v>
      </c>
    </row>
    <row r="640" spans="1:36">
      <c r="A640">
        <v>639</v>
      </c>
      <c r="B640" s="233" t="s">
        <v>1865</v>
      </c>
      <c r="C640" t="s">
        <v>1081</v>
      </c>
      <c r="D640">
        <v>4</v>
      </c>
      <c r="E640">
        <v>18</v>
      </c>
      <c r="F640">
        <v>16</v>
      </c>
      <c r="G640">
        <v>22</v>
      </c>
      <c r="H640">
        <v>40</v>
      </c>
      <c r="I640">
        <v>2</v>
      </c>
      <c r="J640">
        <v>3</v>
      </c>
      <c r="K640">
        <v>123</v>
      </c>
      <c r="L640">
        <v>14</v>
      </c>
      <c r="M640">
        <v>4</v>
      </c>
      <c r="N640">
        <v>5</v>
      </c>
      <c r="O640">
        <v>5</v>
      </c>
      <c r="P640">
        <v>15</v>
      </c>
      <c r="Q640">
        <v>4</v>
      </c>
      <c r="R640">
        <v>12</v>
      </c>
      <c r="T640">
        <v>31</v>
      </c>
      <c r="U640">
        <v>11</v>
      </c>
      <c r="V640">
        <v>9</v>
      </c>
      <c r="W640">
        <v>3</v>
      </c>
      <c r="X640">
        <v>10</v>
      </c>
      <c r="AA640">
        <f t="shared" si="90"/>
        <v>24</v>
      </c>
      <c r="AB640" s="73">
        <f t="shared" si="91"/>
        <v>4</v>
      </c>
      <c r="AC640" s="73">
        <f t="shared" si="92"/>
        <v>10</v>
      </c>
      <c r="AD640" s="73">
        <f t="shared" si="93"/>
        <v>11.5</v>
      </c>
      <c r="AE640" s="73">
        <f t="shared" si="94"/>
        <v>33</v>
      </c>
      <c r="AF640" s="73">
        <f t="shared" si="95"/>
        <v>17.625</v>
      </c>
      <c r="AG640" s="73">
        <f t="shared" si="96"/>
        <v>3.75</v>
      </c>
      <c r="AH640" s="73">
        <f t="shared" si="97"/>
        <v>-1.75</v>
      </c>
      <c r="AI640" s="73">
        <f t="shared" si="98"/>
        <v>2.75</v>
      </c>
      <c r="AJ640" s="73">
        <f t="shared" si="99"/>
        <v>2.75</v>
      </c>
    </row>
    <row r="641" spans="1:36">
      <c r="A641">
        <v>640</v>
      </c>
      <c r="B641" s="233" t="s">
        <v>1866</v>
      </c>
      <c r="C641" t="s">
        <v>1095</v>
      </c>
      <c r="D641">
        <v>1</v>
      </c>
      <c r="E641">
        <v>4</v>
      </c>
      <c r="F641">
        <v>2</v>
      </c>
      <c r="H641">
        <v>4</v>
      </c>
      <c r="L641">
        <v>1</v>
      </c>
      <c r="M641">
        <v>1</v>
      </c>
      <c r="N641">
        <v>1</v>
      </c>
      <c r="P641">
        <v>1</v>
      </c>
      <c r="U641">
        <v>4</v>
      </c>
      <c r="X641">
        <v>4</v>
      </c>
      <c r="Y641">
        <v>1</v>
      </c>
      <c r="AA641">
        <f t="shared" si="90"/>
        <v>0</v>
      </c>
      <c r="AB641" s="73">
        <f t="shared" si="91"/>
        <v>4</v>
      </c>
      <c r="AC641" s="73">
        <f t="shared" si="92"/>
        <v>8</v>
      </c>
      <c r="AD641" s="73">
        <f t="shared" si="93"/>
        <v>5</v>
      </c>
      <c r="AE641" s="73">
        <f t="shared" si="94"/>
        <v>8.5</v>
      </c>
      <c r="AF641" s="73">
        <f t="shared" si="95"/>
        <v>8.5</v>
      </c>
      <c r="AG641" s="73">
        <f t="shared" si="96"/>
        <v>0</v>
      </c>
      <c r="AH641" s="73">
        <f t="shared" si="97"/>
        <v>4</v>
      </c>
      <c r="AI641" s="73">
        <f t="shared" si="98"/>
        <v>2</v>
      </c>
      <c r="AJ641" s="73">
        <f t="shared" si="99"/>
        <v>5</v>
      </c>
    </row>
    <row r="642" spans="1:36">
      <c r="A642">
        <v>641</v>
      </c>
      <c r="B642" s="233" t="s">
        <v>1867</v>
      </c>
      <c r="C642" t="s">
        <v>1326</v>
      </c>
      <c r="D642">
        <v>2</v>
      </c>
      <c r="E642">
        <v>9</v>
      </c>
      <c r="F642">
        <v>2</v>
      </c>
      <c r="G642">
        <v>6</v>
      </c>
      <c r="H642">
        <v>15</v>
      </c>
      <c r="J642">
        <v>1</v>
      </c>
      <c r="K642">
        <v>22</v>
      </c>
      <c r="L642">
        <v>7</v>
      </c>
      <c r="M642">
        <v>1</v>
      </c>
      <c r="N642">
        <v>2</v>
      </c>
      <c r="O642">
        <v>4</v>
      </c>
      <c r="P642">
        <v>5</v>
      </c>
      <c r="Q642">
        <v>2</v>
      </c>
      <c r="R642">
        <v>4</v>
      </c>
      <c r="T642">
        <v>8</v>
      </c>
      <c r="U642">
        <v>10</v>
      </c>
      <c r="V642">
        <v>1</v>
      </c>
      <c r="X642">
        <v>6</v>
      </c>
      <c r="AA642">
        <f t="shared" ref="AA642:AA657" si="100">R642*2</f>
        <v>8</v>
      </c>
      <c r="AB642" s="73">
        <f t="shared" ref="AB642:AB657" si="101">(H642-AA642)/D642</f>
        <v>3.5</v>
      </c>
      <c r="AC642" s="73">
        <f t="shared" ref="AC642:AC657" si="102">(F642*4-AA642)/D642</f>
        <v>0</v>
      </c>
      <c r="AD642" s="73">
        <f t="shared" ref="AD642:AD657" si="103">(L642*5-AA642)/D642</f>
        <v>13.5</v>
      </c>
      <c r="AE642" s="73">
        <f t="shared" ref="AE642:AE657" si="104">((H642+4*F642+5*L642+6*I642+J642+K642)/2-AA642)/D642</f>
        <v>16.25</v>
      </c>
      <c r="AF642" s="73">
        <f t="shared" ref="AF642:AF657" si="105">((H642+4*F642+5*L642+6*I642+J642)/2-AA642)/D642</f>
        <v>10.75</v>
      </c>
      <c r="AG642" s="73">
        <f t="shared" ref="AG642:AG657" si="106">(I642*6+J642)/D642</f>
        <v>0.5</v>
      </c>
      <c r="AH642" s="73">
        <f t="shared" ref="AH642:AH657" si="107">(3*M642+N642-AA642)/D642</f>
        <v>-1.5</v>
      </c>
      <c r="AI642" s="73">
        <f t="shared" ref="AI642:AI657" si="108">(H642/2+O642*3-AA642)/D642</f>
        <v>5.75</v>
      </c>
      <c r="AJ642" s="73">
        <f t="shared" ref="AJ642:AJ657" si="109">(3*N642+2*I642+F642-AA642)/D642</f>
        <v>0</v>
      </c>
    </row>
    <row r="643" spans="1:36">
      <c r="A643">
        <v>642</v>
      </c>
      <c r="B643" s="233" t="s">
        <v>1868</v>
      </c>
      <c r="C643" t="s">
        <v>1337</v>
      </c>
      <c r="D643">
        <v>2</v>
      </c>
      <c r="E643">
        <v>11</v>
      </c>
      <c r="F643">
        <v>5</v>
      </c>
      <c r="G643">
        <v>2</v>
      </c>
      <c r="H643">
        <v>13</v>
      </c>
      <c r="L643">
        <v>3</v>
      </c>
      <c r="M643">
        <v>1</v>
      </c>
      <c r="N643">
        <v>1</v>
      </c>
      <c r="P643">
        <v>3</v>
      </c>
      <c r="Q643">
        <v>2</v>
      </c>
      <c r="R643">
        <v>3</v>
      </c>
      <c r="T643">
        <v>2</v>
      </c>
      <c r="U643">
        <v>11</v>
      </c>
      <c r="X643">
        <v>4</v>
      </c>
      <c r="AA643">
        <f t="shared" si="100"/>
        <v>6</v>
      </c>
      <c r="AB643" s="73">
        <f t="shared" si="101"/>
        <v>3.5</v>
      </c>
      <c r="AC643" s="73">
        <f t="shared" si="102"/>
        <v>7</v>
      </c>
      <c r="AD643" s="73">
        <f t="shared" si="103"/>
        <v>4.5</v>
      </c>
      <c r="AE643" s="73">
        <f t="shared" si="104"/>
        <v>9</v>
      </c>
      <c r="AF643" s="73">
        <f t="shared" si="105"/>
        <v>9</v>
      </c>
      <c r="AG643" s="73">
        <f t="shared" si="106"/>
        <v>0</v>
      </c>
      <c r="AH643" s="73">
        <f t="shared" si="107"/>
        <v>-1</v>
      </c>
      <c r="AI643" s="73">
        <f t="shared" si="108"/>
        <v>0.25</v>
      </c>
      <c r="AJ643" s="73">
        <f t="shared" si="109"/>
        <v>1</v>
      </c>
    </row>
    <row r="644" spans="1:36">
      <c r="A644">
        <v>643</v>
      </c>
      <c r="B644" s="233" t="s">
        <v>1869</v>
      </c>
      <c r="C644" t="s">
        <v>1095</v>
      </c>
      <c r="D644">
        <v>2</v>
      </c>
      <c r="E644">
        <v>9</v>
      </c>
      <c r="F644">
        <v>1</v>
      </c>
      <c r="G644">
        <v>5</v>
      </c>
      <c r="H644">
        <v>14</v>
      </c>
      <c r="I644">
        <v>1</v>
      </c>
      <c r="K644">
        <v>32</v>
      </c>
      <c r="L644">
        <v>6</v>
      </c>
      <c r="M644">
        <v>1</v>
      </c>
      <c r="N644">
        <v>5</v>
      </c>
      <c r="O644">
        <v>4</v>
      </c>
      <c r="P644">
        <v>5</v>
      </c>
      <c r="Q644">
        <v>4</v>
      </c>
      <c r="R644">
        <v>4</v>
      </c>
      <c r="T644">
        <v>11</v>
      </c>
      <c r="U644">
        <v>7</v>
      </c>
      <c r="X644">
        <v>6</v>
      </c>
      <c r="Y644">
        <v>1</v>
      </c>
      <c r="AA644">
        <f t="shared" si="100"/>
        <v>8</v>
      </c>
      <c r="AB644" s="73">
        <f t="shared" si="101"/>
        <v>3</v>
      </c>
      <c r="AC644" s="73">
        <f t="shared" si="102"/>
        <v>-2</v>
      </c>
      <c r="AD644" s="73">
        <f t="shared" si="103"/>
        <v>11</v>
      </c>
      <c r="AE644" s="73">
        <f t="shared" si="104"/>
        <v>17.5</v>
      </c>
      <c r="AF644" s="73">
        <f t="shared" si="105"/>
        <v>9.5</v>
      </c>
      <c r="AG644" s="73">
        <f t="shared" si="106"/>
        <v>3</v>
      </c>
      <c r="AH644" s="73">
        <f t="shared" si="107"/>
        <v>0</v>
      </c>
      <c r="AI644" s="73">
        <f t="shared" si="108"/>
        <v>5.5</v>
      </c>
      <c r="AJ644" s="73">
        <f t="shared" si="109"/>
        <v>5</v>
      </c>
    </row>
    <row r="645" spans="1:36">
      <c r="A645">
        <v>644</v>
      </c>
      <c r="B645" s="233" t="s">
        <v>1870</v>
      </c>
      <c r="C645" t="s">
        <v>1337</v>
      </c>
      <c r="D645">
        <v>1</v>
      </c>
      <c r="E645">
        <v>2</v>
      </c>
      <c r="F645">
        <v>2</v>
      </c>
      <c r="G645">
        <v>3</v>
      </c>
      <c r="H645">
        <v>5</v>
      </c>
      <c r="K645">
        <v>20</v>
      </c>
      <c r="L645">
        <v>2</v>
      </c>
      <c r="P645">
        <v>2</v>
      </c>
      <c r="R645">
        <v>1</v>
      </c>
      <c r="T645">
        <v>2</v>
      </c>
      <c r="U645">
        <v>3</v>
      </c>
      <c r="V645">
        <v>1</v>
      </c>
      <c r="W645">
        <v>1</v>
      </c>
      <c r="X645">
        <v>5</v>
      </c>
      <c r="AA645">
        <f t="shared" si="100"/>
        <v>2</v>
      </c>
      <c r="AB645" s="73">
        <f t="shared" si="101"/>
        <v>3</v>
      </c>
      <c r="AC645" s="73">
        <f t="shared" si="102"/>
        <v>6</v>
      </c>
      <c r="AD645" s="73">
        <f t="shared" si="103"/>
        <v>8</v>
      </c>
      <c r="AE645" s="73">
        <f t="shared" si="104"/>
        <v>19.5</v>
      </c>
      <c r="AF645" s="73">
        <f t="shared" si="105"/>
        <v>9.5</v>
      </c>
      <c r="AG645" s="73">
        <f t="shared" si="106"/>
        <v>0</v>
      </c>
      <c r="AH645" s="73">
        <f t="shared" si="107"/>
        <v>-2</v>
      </c>
      <c r="AI645" s="73">
        <f t="shared" si="108"/>
        <v>0.5</v>
      </c>
      <c r="AJ645" s="73">
        <f t="shared" si="109"/>
        <v>0</v>
      </c>
    </row>
    <row r="646" spans="1:36">
      <c r="A646">
        <v>645</v>
      </c>
      <c r="B646" s="233" t="s">
        <v>1871</v>
      </c>
      <c r="C646" t="s">
        <v>1326</v>
      </c>
      <c r="D646">
        <v>5</v>
      </c>
      <c r="E646">
        <v>9</v>
      </c>
      <c r="F646">
        <v>12</v>
      </c>
      <c r="G646">
        <v>17</v>
      </c>
      <c r="H646">
        <v>26</v>
      </c>
      <c r="I646">
        <v>3</v>
      </c>
      <c r="K646">
        <v>9</v>
      </c>
      <c r="L646">
        <v>11</v>
      </c>
      <c r="N646">
        <v>2</v>
      </c>
      <c r="P646">
        <v>6</v>
      </c>
      <c r="Q646">
        <v>2</v>
      </c>
      <c r="R646">
        <v>6</v>
      </c>
      <c r="T646">
        <v>21</v>
      </c>
      <c r="U646">
        <v>7</v>
      </c>
      <c r="V646">
        <v>8</v>
      </c>
      <c r="W646">
        <v>3</v>
      </c>
      <c r="X646">
        <v>13</v>
      </c>
      <c r="Z646">
        <v>4</v>
      </c>
      <c r="AA646">
        <f t="shared" si="100"/>
        <v>12</v>
      </c>
      <c r="AB646" s="73">
        <f t="shared" si="101"/>
        <v>2.8</v>
      </c>
      <c r="AC646" s="73">
        <f t="shared" si="102"/>
        <v>7.2</v>
      </c>
      <c r="AD646" s="73">
        <f t="shared" si="103"/>
        <v>8.6</v>
      </c>
      <c r="AE646" s="73">
        <f t="shared" si="104"/>
        <v>13.2</v>
      </c>
      <c r="AF646" s="73">
        <f t="shared" si="105"/>
        <v>12.3</v>
      </c>
      <c r="AG646" s="73">
        <f t="shared" si="106"/>
        <v>3.6</v>
      </c>
      <c r="AH646" s="73">
        <f t="shared" si="107"/>
        <v>-2</v>
      </c>
      <c r="AI646" s="73">
        <f t="shared" si="108"/>
        <v>0.2</v>
      </c>
      <c r="AJ646" s="73">
        <f t="shared" si="109"/>
        <v>2.4</v>
      </c>
    </row>
    <row r="647" spans="1:36">
      <c r="A647">
        <v>646</v>
      </c>
      <c r="B647" s="233" t="s">
        <v>1872</v>
      </c>
      <c r="C647" t="s">
        <v>1330</v>
      </c>
      <c r="D647">
        <v>2</v>
      </c>
      <c r="E647">
        <v>6</v>
      </c>
      <c r="F647">
        <v>2</v>
      </c>
      <c r="G647">
        <v>5</v>
      </c>
      <c r="H647">
        <v>11</v>
      </c>
      <c r="K647">
        <v>7</v>
      </c>
      <c r="L647">
        <v>6</v>
      </c>
      <c r="O647">
        <v>1</v>
      </c>
      <c r="P647">
        <v>7</v>
      </c>
      <c r="Q647">
        <v>2</v>
      </c>
      <c r="R647">
        <v>3</v>
      </c>
      <c r="T647">
        <v>8</v>
      </c>
      <c r="U647">
        <v>3</v>
      </c>
      <c r="V647">
        <v>1</v>
      </c>
      <c r="W647">
        <v>1</v>
      </c>
      <c r="Z647">
        <v>1</v>
      </c>
      <c r="AA647">
        <f t="shared" si="100"/>
        <v>6</v>
      </c>
      <c r="AB647" s="73">
        <f t="shared" si="101"/>
        <v>2.5</v>
      </c>
      <c r="AC647" s="73">
        <f t="shared" si="102"/>
        <v>1</v>
      </c>
      <c r="AD647" s="73">
        <f t="shared" si="103"/>
        <v>12</v>
      </c>
      <c r="AE647" s="73">
        <f t="shared" si="104"/>
        <v>11</v>
      </c>
      <c r="AF647" s="73">
        <f t="shared" si="105"/>
        <v>9.25</v>
      </c>
      <c r="AG647" s="73">
        <f t="shared" si="106"/>
        <v>0</v>
      </c>
      <c r="AH647" s="73">
        <f t="shared" si="107"/>
        <v>-3</v>
      </c>
      <c r="AI647" s="73">
        <f t="shared" si="108"/>
        <v>1.25</v>
      </c>
      <c r="AJ647" s="73">
        <f t="shared" si="109"/>
        <v>-2</v>
      </c>
    </row>
    <row r="648" spans="1:36">
      <c r="A648">
        <v>647</v>
      </c>
      <c r="B648" s="233" t="s">
        <v>1873</v>
      </c>
      <c r="C648" t="s">
        <v>1335</v>
      </c>
      <c r="D648">
        <v>3</v>
      </c>
      <c r="E648">
        <v>10</v>
      </c>
      <c r="F648">
        <v>4</v>
      </c>
      <c r="G648">
        <v>9</v>
      </c>
      <c r="H648">
        <v>19</v>
      </c>
      <c r="K648">
        <v>87</v>
      </c>
      <c r="L648">
        <v>6</v>
      </c>
      <c r="M648">
        <v>3</v>
      </c>
      <c r="N648">
        <v>3</v>
      </c>
      <c r="O648">
        <v>3</v>
      </c>
      <c r="P648">
        <v>8</v>
      </c>
      <c r="Q648">
        <v>3</v>
      </c>
      <c r="R648">
        <v>6</v>
      </c>
      <c r="T648">
        <v>12</v>
      </c>
      <c r="U648">
        <v>8</v>
      </c>
      <c r="V648">
        <v>1</v>
      </c>
      <c r="X648">
        <v>8</v>
      </c>
      <c r="AA648">
        <f t="shared" si="100"/>
        <v>12</v>
      </c>
      <c r="AB648" s="73">
        <f t="shared" si="101"/>
        <v>2.3333333333333335</v>
      </c>
      <c r="AC648" s="73">
        <f t="shared" si="102"/>
        <v>1.3333333333333333</v>
      </c>
      <c r="AD648" s="73">
        <f t="shared" si="103"/>
        <v>6</v>
      </c>
      <c r="AE648" s="73">
        <f t="shared" si="104"/>
        <v>21.333333333333332</v>
      </c>
      <c r="AF648" s="73">
        <f t="shared" si="105"/>
        <v>6.833333333333333</v>
      </c>
      <c r="AG648" s="73">
        <f t="shared" si="106"/>
        <v>0</v>
      </c>
      <c r="AH648" s="73">
        <f t="shared" si="107"/>
        <v>0</v>
      </c>
      <c r="AI648" s="73">
        <f t="shared" si="108"/>
        <v>2.1666666666666665</v>
      </c>
      <c r="AJ648" s="73">
        <f t="shared" si="109"/>
        <v>0.33333333333333331</v>
      </c>
    </row>
    <row r="649" spans="1:36">
      <c r="A649">
        <v>648</v>
      </c>
      <c r="B649" s="233" t="s">
        <v>1874</v>
      </c>
      <c r="C649" t="s">
        <v>1336</v>
      </c>
      <c r="D649">
        <v>1</v>
      </c>
      <c r="E649">
        <v>2</v>
      </c>
      <c r="F649">
        <v>1</v>
      </c>
      <c r="G649">
        <v>4</v>
      </c>
      <c r="H649">
        <v>6</v>
      </c>
      <c r="I649">
        <v>1</v>
      </c>
      <c r="K649">
        <v>10</v>
      </c>
      <c r="L649">
        <v>1</v>
      </c>
      <c r="M649">
        <v>1</v>
      </c>
      <c r="O649">
        <v>1</v>
      </c>
      <c r="P649">
        <v>3</v>
      </c>
      <c r="Q649">
        <v>1</v>
      </c>
      <c r="R649">
        <v>2</v>
      </c>
      <c r="T649">
        <v>3</v>
      </c>
      <c r="U649">
        <v>3</v>
      </c>
      <c r="V649">
        <v>1</v>
      </c>
      <c r="X649">
        <v>2</v>
      </c>
      <c r="AA649">
        <f t="shared" si="100"/>
        <v>4</v>
      </c>
      <c r="AB649" s="73">
        <f t="shared" si="101"/>
        <v>2</v>
      </c>
      <c r="AC649" s="73">
        <f t="shared" si="102"/>
        <v>0</v>
      </c>
      <c r="AD649" s="73">
        <f t="shared" si="103"/>
        <v>1</v>
      </c>
      <c r="AE649" s="73">
        <f t="shared" si="104"/>
        <v>11.5</v>
      </c>
      <c r="AF649" s="73">
        <f t="shared" si="105"/>
        <v>6.5</v>
      </c>
      <c r="AG649" s="73">
        <f t="shared" si="106"/>
        <v>6</v>
      </c>
      <c r="AH649" s="73">
        <f t="shared" si="107"/>
        <v>-1</v>
      </c>
      <c r="AI649" s="73">
        <f t="shared" si="108"/>
        <v>2</v>
      </c>
      <c r="AJ649" s="73">
        <f t="shared" si="109"/>
        <v>-1</v>
      </c>
    </row>
    <row r="650" spans="1:36">
      <c r="A650">
        <v>649</v>
      </c>
      <c r="B650" s="233" t="s">
        <v>1875</v>
      </c>
      <c r="C650" t="s">
        <v>1337</v>
      </c>
      <c r="D650">
        <v>1</v>
      </c>
      <c r="E650">
        <v>2</v>
      </c>
      <c r="F650">
        <v>2</v>
      </c>
      <c r="G650">
        <v>2</v>
      </c>
      <c r="H650">
        <v>4</v>
      </c>
      <c r="J650">
        <v>1</v>
      </c>
      <c r="P650">
        <v>1</v>
      </c>
      <c r="Q650">
        <v>1</v>
      </c>
      <c r="R650">
        <v>1</v>
      </c>
      <c r="T650">
        <v>1</v>
      </c>
      <c r="U650">
        <v>3</v>
      </c>
      <c r="W650">
        <v>1</v>
      </c>
      <c r="AA650">
        <f t="shared" si="100"/>
        <v>2</v>
      </c>
      <c r="AB650" s="73">
        <f t="shared" si="101"/>
        <v>2</v>
      </c>
      <c r="AC650" s="73">
        <f t="shared" si="102"/>
        <v>6</v>
      </c>
      <c r="AD650" s="73">
        <f t="shared" si="103"/>
        <v>-2</v>
      </c>
      <c r="AE650" s="73">
        <f t="shared" si="104"/>
        <v>4.5</v>
      </c>
      <c r="AF650" s="73">
        <f t="shared" si="105"/>
        <v>4.5</v>
      </c>
      <c r="AG650" s="73">
        <f t="shared" si="106"/>
        <v>1</v>
      </c>
      <c r="AH650" s="73">
        <f t="shared" si="107"/>
        <v>-2</v>
      </c>
      <c r="AI650" s="73">
        <f t="shared" si="108"/>
        <v>0</v>
      </c>
      <c r="AJ650" s="73">
        <f t="shared" si="109"/>
        <v>0</v>
      </c>
    </row>
    <row r="651" spans="1:36">
      <c r="A651">
        <v>650</v>
      </c>
      <c r="B651" s="233" t="s">
        <v>1876</v>
      </c>
      <c r="C651" t="s">
        <v>1078</v>
      </c>
      <c r="D651">
        <v>1</v>
      </c>
      <c r="E651">
        <v>2</v>
      </c>
      <c r="H651">
        <v>2</v>
      </c>
      <c r="L651">
        <v>2</v>
      </c>
      <c r="M651">
        <v>1</v>
      </c>
      <c r="N651">
        <v>1</v>
      </c>
      <c r="O651">
        <v>2</v>
      </c>
      <c r="Q651">
        <v>1</v>
      </c>
      <c r="T651">
        <v>1</v>
      </c>
      <c r="U651">
        <v>2</v>
      </c>
      <c r="AA651">
        <f t="shared" si="100"/>
        <v>0</v>
      </c>
      <c r="AB651" s="73">
        <f t="shared" si="101"/>
        <v>2</v>
      </c>
      <c r="AC651" s="73">
        <f t="shared" si="102"/>
        <v>0</v>
      </c>
      <c r="AD651" s="73">
        <f t="shared" si="103"/>
        <v>10</v>
      </c>
      <c r="AE651" s="73">
        <f t="shared" si="104"/>
        <v>6</v>
      </c>
      <c r="AF651" s="73">
        <f t="shared" si="105"/>
        <v>6</v>
      </c>
      <c r="AG651" s="73">
        <f t="shared" si="106"/>
        <v>0</v>
      </c>
      <c r="AH651" s="73">
        <f t="shared" si="107"/>
        <v>4</v>
      </c>
      <c r="AI651" s="73">
        <f t="shared" si="108"/>
        <v>7</v>
      </c>
      <c r="AJ651" s="73">
        <f t="shared" si="109"/>
        <v>3</v>
      </c>
    </row>
    <row r="652" spans="1:36">
      <c r="A652">
        <v>651</v>
      </c>
      <c r="B652" s="233" t="s">
        <v>1877</v>
      </c>
      <c r="C652" t="s">
        <v>1089</v>
      </c>
      <c r="D652">
        <v>2</v>
      </c>
      <c r="E652">
        <v>3</v>
      </c>
      <c r="F652">
        <v>1</v>
      </c>
      <c r="G652">
        <v>11</v>
      </c>
      <c r="H652">
        <v>14</v>
      </c>
      <c r="K652">
        <v>14</v>
      </c>
      <c r="L652">
        <v>4</v>
      </c>
      <c r="M652">
        <v>1</v>
      </c>
      <c r="N652">
        <v>1</v>
      </c>
      <c r="O652">
        <v>3</v>
      </c>
      <c r="P652">
        <v>6</v>
      </c>
      <c r="R652">
        <v>5</v>
      </c>
      <c r="T652">
        <v>7</v>
      </c>
      <c r="U652">
        <v>8</v>
      </c>
      <c r="X652">
        <v>4</v>
      </c>
      <c r="AA652">
        <f t="shared" si="100"/>
        <v>10</v>
      </c>
      <c r="AB652" s="73">
        <f t="shared" si="101"/>
        <v>2</v>
      </c>
      <c r="AC652" s="73">
        <f t="shared" si="102"/>
        <v>-3</v>
      </c>
      <c r="AD652" s="73">
        <f t="shared" si="103"/>
        <v>5</v>
      </c>
      <c r="AE652" s="73">
        <f t="shared" si="104"/>
        <v>8</v>
      </c>
      <c r="AF652" s="73">
        <f t="shared" si="105"/>
        <v>4.5</v>
      </c>
      <c r="AG652" s="73">
        <f t="shared" si="106"/>
        <v>0</v>
      </c>
      <c r="AH652" s="73">
        <f t="shared" si="107"/>
        <v>-3</v>
      </c>
      <c r="AI652" s="73">
        <f t="shared" si="108"/>
        <v>3</v>
      </c>
      <c r="AJ652" s="73">
        <f t="shared" si="109"/>
        <v>-3</v>
      </c>
    </row>
    <row r="653" spans="1:36">
      <c r="A653">
        <v>652</v>
      </c>
      <c r="B653" s="233" t="s">
        <v>1878</v>
      </c>
      <c r="C653" t="s">
        <v>1334</v>
      </c>
      <c r="D653">
        <v>1</v>
      </c>
      <c r="E653">
        <v>1</v>
      </c>
      <c r="H653">
        <v>1</v>
      </c>
      <c r="U653">
        <v>1</v>
      </c>
      <c r="AA653">
        <f t="shared" si="100"/>
        <v>0</v>
      </c>
      <c r="AB653" s="73">
        <f t="shared" si="101"/>
        <v>1</v>
      </c>
      <c r="AC653" s="73">
        <f t="shared" si="102"/>
        <v>0</v>
      </c>
      <c r="AD653" s="73">
        <f t="shared" si="103"/>
        <v>0</v>
      </c>
      <c r="AE653" s="73">
        <f t="shared" si="104"/>
        <v>0.5</v>
      </c>
      <c r="AF653" s="73">
        <f t="shared" si="105"/>
        <v>0.5</v>
      </c>
      <c r="AG653" s="73">
        <f t="shared" si="106"/>
        <v>0</v>
      </c>
      <c r="AH653" s="73">
        <f t="shared" si="107"/>
        <v>0</v>
      </c>
      <c r="AI653" s="73">
        <f t="shared" si="108"/>
        <v>0.5</v>
      </c>
      <c r="AJ653" s="73">
        <f t="shared" si="109"/>
        <v>0</v>
      </c>
    </row>
    <row r="654" spans="1:36">
      <c r="A654">
        <v>653</v>
      </c>
      <c r="B654" s="233" t="s">
        <v>1879</v>
      </c>
      <c r="C654" t="s">
        <v>1335</v>
      </c>
      <c r="D654">
        <v>1</v>
      </c>
      <c r="E654">
        <v>2</v>
      </c>
      <c r="F654">
        <v>1</v>
      </c>
      <c r="H654">
        <v>2</v>
      </c>
      <c r="J654">
        <v>1</v>
      </c>
      <c r="L654">
        <v>1</v>
      </c>
      <c r="M654">
        <v>1</v>
      </c>
      <c r="N654">
        <v>1</v>
      </c>
      <c r="P654">
        <v>1</v>
      </c>
      <c r="R654">
        <v>1</v>
      </c>
      <c r="T654">
        <v>1</v>
      </c>
      <c r="U654">
        <v>2</v>
      </c>
      <c r="X654">
        <v>2</v>
      </c>
      <c r="AA654">
        <f t="shared" si="100"/>
        <v>2</v>
      </c>
      <c r="AB654" s="73">
        <f t="shared" si="101"/>
        <v>0</v>
      </c>
      <c r="AC654" s="73">
        <f t="shared" si="102"/>
        <v>2</v>
      </c>
      <c r="AD654" s="73">
        <f t="shared" si="103"/>
        <v>3</v>
      </c>
      <c r="AE654" s="73">
        <f t="shared" si="104"/>
        <v>4</v>
      </c>
      <c r="AF654" s="73">
        <f t="shared" si="105"/>
        <v>4</v>
      </c>
      <c r="AG654" s="73">
        <f t="shared" si="106"/>
        <v>1</v>
      </c>
      <c r="AH654" s="73">
        <f t="shared" si="107"/>
        <v>2</v>
      </c>
      <c r="AI654" s="73">
        <f t="shared" si="108"/>
        <v>-1</v>
      </c>
      <c r="AJ654" s="73">
        <f t="shared" si="109"/>
        <v>2</v>
      </c>
    </row>
    <row r="655" spans="1:36">
      <c r="A655">
        <v>654</v>
      </c>
      <c r="B655" s="233" t="s">
        <v>1880</v>
      </c>
      <c r="C655" t="s">
        <v>1330</v>
      </c>
      <c r="D655">
        <v>1</v>
      </c>
      <c r="AA655">
        <f t="shared" si="100"/>
        <v>0</v>
      </c>
      <c r="AB655" s="73">
        <f t="shared" si="101"/>
        <v>0</v>
      </c>
      <c r="AC655" s="73">
        <f t="shared" si="102"/>
        <v>0</v>
      </c>
      <c r="AD655" s="73">
        <f t="shared" si="103"/>
        <v>0</v>
      </c>
      <c r="AE655" s="73">
        <f t="shared" si="104"/>
        <v>0</v>
      </c>
      <c r="AF655" s="73">
        <f t="shared" si="105"/>
        <v>0</v>
      </c>
      <c r="AG655" s="73">
        <f t="shared" si="106"/>
        <v>0</v>
      </c>
      <c r="AH655" s="73">
        <f t="shared" si="107"/>
        <v>0</v>
      </c>
      <c r="AI655" s="73">
        <f t="shared" si="108"/>
        <v>0</v>
      </c>
      <c r="AJ655" s="73">
        <f t="shared" si="109"/>
        <v>0</v>
      </c>
    </row>
    <row r="656" spans="1:36">
      <c r="A656">
        <v>655</v>
      </c>
      <c r="B656" s="233" t="s">
        <v>1881</v>
      </c>
      <c r="C656" t="s">
        <v>1336</v>
      </c>
      <c r="D656">
        <v>1</v>
      </c>
      <c r="G656">
        <v>2</v>
      </c>
      <c r="H656">
        <v>2</v>
      </c>
      <c r="M656">
        <v>1</v>
      </c>
      <c r="P656">
        <v>1</v>
      </c>
      <c r="R656">
        <v>1</v>
      </c>
      <c r="T656">
        <v>1</v>
      </c>
      <c r="U656">
        <v>1</v>
      </c>
      <c r="X656">
        <v>4</v>
      </c>
      <c r="AA656">
        <f t="shared" si="100"/>
        <v>2</v>
      </c>
      <c r="AB656" s="73">
        <f t="shared" si="101"/>
        <v>0</v>
      </c>
      <c r="AC656" s="73">
        <f t="shared" si="102"/>
        <v>-2</v>
      </c>
      <c r="AD656" s="73">
        <f t="shared" si="103"/>
        <v>-2</v>
      </c>
      <c r="AE656" s="73">
        <f t="shared" si="104"/>
        <v>-1</v>
      </c>
      <c r="AF656" s="73">
        <f t="shared" si="105"/>
        <v>-1</v>
      </c>
      <c r="AG656" s="73">
        <f t="shared" si="106"/>
        <v>0</v>
      </c>
      <c r="AH656" s="73">
        <f t="shared" si="107"/>
        <v>1</v>
      </c>
      <c r="AI656" s="73">
        <f t="shared" si="108"/>
        <v>-1</v>
      </c>
      <c r="AJ656" s="73">
        <f t="shared" si="109"/>
        <v>-2</v>
      </c>
    </row>
    <row r="657" spans="1:36">
      <c r="A657">
        <v>656</v>
      </c>
      <c r="B657" s="233" t="s">
        <v>1882</v>
      </c>
      <c r="C657" t="s">
        <v>1336</v>
      </c>
      <c r="D657">
        <v>2</v>
      </c>
      <c r="E657">
        <v>2</v>
      </c>
      <c r="G657">
        <v>5</v>
      </c>
      <c r="H657">
        <v>7</v>
      </c>
      <c r="K657">
        <v>59</v>
      </c>
      <c r="L657">
        <v>7</v>
      </c>
      <c r="O657">
        <v>5</v>
      </c>
      <c r="P657">
        <v>5</v>
      </c>
      <c r="Q657">
        <v>1</v>
      </c>
      <c r="R657">
        <v>4</v>
      </c>
      <c r="T657">
        <v>7</v>
      </c>
      <c r="U657">
        <v>1</v>
      </c>
      <c r="X657">
        <v>8</v>
      </c>
      <c r="AA657">
        <f t="shared" si="100"/>
        <v>8</v>
      </c>
      <c r="AB657" s="73">
        <f t="shared" si="101"/>
        <v>-0.5</v>
      </c>
      <c r="AC657" s="73">
        <f t="shared" si="102"/>
        <v>-4</v>
      </c>
      <c r="AD657" s="73">
        <f t="shared" si="103"/>
        <v>13.5</v>
      </c>
      <c r="AE657" s="73">
        <f t="shared" si="104"/>
        <v>21.25</v>
      </c>
      <c r="AF657" s="73">
        <f t="shared" si="105"/>
        <v>6.5</v>
      </c>
      <c r="AG657" s="73">
        <f t="shared" si="106"/>
        <v>0</v>
      </c>
      <c r="AH657" s="73">
        <f t="shared" si="107"/>
        <v>-4</v>
      </c>
      <c r="AI657" s="73">
        <f t="shared" si="108"/>
        <v>5.25</v>
      </c>
      <c r="AJ657" s="73">
        <f t="shared" si="109"/>
        <v>-4</v>
      </c>
    </row>
  </sheetData>
  <autoFilter ref="B1:AJ657">
    <sortState ref="B2:AJ657">
      <sortCondition descending="1" ref="AB1:AB657"/>
    </sortState>
  </autoFilter>
  <pageMargins left="0.75" right="0.75" top="1" bottom="1" header="0.5" footer="0.5"/>
  <pageSetup paperSize="9" orientation="portrait" horizontalDpi="4294967292" verticalDpi="4294967292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2" enableFormatConditionsCalculation="0"/>
  <dimension ref="A1:Z114"/>
  <sheetViews>
    <sheetView workbookViewId="0">
      <pane ySplit="5" topLeftCell="A81" activePane="bottomLeft" state="frozen"/>
      <selection pane="bottomLeft" activeCell="P114" sqref="P114"/>
    </sheetView>
  </sheetViews>
  <sheetFormatPr baseColWidth="10" defaultColWidth="8.7109375" defaultRowHeight="13" x14ac:dyDescent="0"/>
  <cols>
    <col min="1" max="1" width="10.28515625" customWidth="1"/>
    <col min="2" max="2" width="3.7109375" customWidth="1"/>
    <col min="3" max="8" width="5.5703125" bestFit="1" customWidth="1"/>
    <col min="9" max="9" width="7.5703125" customWidth="1"/>
    <col min="10" max="16" width="6.7109375" customWidth="1"/>
    <col min="17" max="17" width="12.140625" customWidth="1"/>
    <col min="18" max="19" width="11" customWidth="1"/>
    <col min="20" max="20" width="21.140625" bestFit="1" customWidth="1"/>
    <col min="21" max="26" width="6.85546875" customWidth="1"/>
    <col min="27" max="256" width="11" customWidth="1"/>
  </cols>
  <sheetData>
    <row r="1" spans="1:26" s="161" customFormat="1" ht="19" customHeight="1">
      <c r="A1" s="160" t="s">
        <v>1883</v>
      </c>
      <c r="B1" s="160"/>
      <c r="C1" s="160"/>
      <c r="D1" s="160"/>
      <c r="E1" s="160"/>
    </row>
    <row r="5" spans="1:26" ht="26">
      <c r="C5" s="2">
        <v>2003</v>
      </c>
      <c r="D5" s="2">
        <v>2004</v>
      </c>
      <c r="E5" s="2">
        <v>2005</v>
      </c>
      <c r="F5" s="2">
        <v>2006</v>
      </c>
      <c r="G5" s="2">
        <v>2007</v>
      </c>
      <c r="H5" s="2">
        <v>2008</v>
      </c>
      <c r="I5" s="343">
        <v>2009</v>
      </c>
      <c r="J5" s="343">
        <v>2010</v>
      </c>
      <c r="K5" s="343">
        <v>2011</v>
      </c>
      <c r="L5" s="343">
        <v>2012</v>
      </c>
      <c r="M5" s="343">
        <v>2013</v>
      </c>
      <c r="N5" s="343">
        <v>2014</v>
      </c>
      <c r="O5" s="343">
        <v>2015</v>
      </c>
      <c r="P5" s="343">
        <v>2016</v>
      </c>
      <c r="Q5" s="162" t="s">
        <v>1884</v>
      </c>
    </row>
    <row r="6" spans="1:26">
      <c r="A6" s="2" t="s">
        <v>1885</v>
      </c>
    </row>
    <row r="7" spans="1:26" ht="15">
      <c r="A7" s="2">
        <v>1</v>
      </c>
      <c r="C7" s="73">
        <v>26.1</v>
      </c>
      <c r="D7" s="73">
        <v>26.2</v>
      </c>
      <c r="E7" s="73">
        <v>22.65</v>
      </c>
      <c r="F7" s="73">
        <v>24.19047619047619</v>
      </c>
      <c r="G7" s="73">
        <v>20.090909090909086</v>
      </c>
      <c r="H7" s="73">
        <v>25.72727272727273</v>
      </c>
      <c r="I7" s="73">
        <v>23.90909090909091</v>
      </c>
      <c r="J7" s="73">
        <v>20.954545454545453</v>
      </c>
      <c r="K7" s="73">
        <v>25.3</v>
      </c>
      <c r="L7" s="73">
        <v>25.375</v>
      </c>
      <c r="M7" s="73">
        <v>21.7</v>
      </c>
      <c r="N7" s="264">
        <v>23.5</v>
      </c>
      <c r="O7" s="264">
        <v>22.7</v>
      </c>
      <c r="P7" s="73">
        <v>23.454545454545453</v>
      </c>
      <c r="Q7" s="73"/>
      <c r="R7" s="73"/>
    </row>
    <row r="8" spans="1:26" ht="15">
      <c r="A8" s="2">
        <v>2</v>
      </c>
      <c r="C8" s="73">
        <v>20.666666666666671</v>
      </c>
      <c r="D8" s="73">
        <v>23.81818181818182</v>
      </c>
      <c r="E8" s="73">
        <v>21.9</v>
      </c>
      <c r="F8" s="73">
        <v>22</v>
      </c>
      <c r="G8" s="73">
        <v>20</v>
      </c>
      <c r="H8" s="73">
        <v>25.40909090909091</v>
      </c>
      <c r="I8" s="73">
        <v>21.81818181818182</v>
      </c>
      <c r="J8" s="73">
        <v>20.352941176470587</v>
      </c>
      <c r="K8" s="73">
        <v>23.1</v>
      </c>
      <c r="L8" s="73">
        <v>21.75</v>
      </c>
      <c r="M8" s="73">
        <v>21.238095238095237</v>
      </c>
      <c r="N8" s="264">
        <v>20.5</v>
      </c>
      <c r="O8" s="264">
        <v>18.899999999999999</v>
      </c>
      <c r="P8" s="73">
        <v>22.40909090909091</v>
      </c>
      <c r="R8" s="73"/>
      <c r="U8" s="158"/>
      <c r="V8" s="158"/>
      <c r="W8" s="158"/>
      <c r="X8" s="158"/>
      <c r="Y8" s="158"/>
      <c r="Z8" s="158"/>
    </row>
    <row r="9" spans="1:26" ht="15">
      <c r="A9" s="2">
        <v>3</v>
      </c>
      <c r="C9" s="73">
        <v>20.666666666666671</v>
      </c>
      <c r="D9" s="73">
        <v>22.666666666666671</v>
      </c>
      <c r="E9" s="73">
        <v>21</v>
      </c>
      <c r="F9" s="73">
        <v>19.590909090909086</v>
      </c>
      <c r="G9" s="73">
        <v>18.473684210526315</v>
      </c>
      <c r="H9" s="73">
        <v>23.35</v>
      </c>
      <c r="I9" s="73">
        <v>20.38095238095238</v>
      </c>
      <c r="J9" s="73">
        <v>20.047619047619047</v>
      </c>
      <c r="K9" s="73">
        <v>18.899999999999999</v>
      </c>
      <c r="L9" s="73">
        <v>19.90909090909091</v>
      </c>
      <c r="M9" s="73">
        <v>20.210526315789473</v>
      </c>
      <c r="N9" s="264">
        <v>20</v>
      </c>
      <c r="O9" s="264">
        <v>18.3</v>
      </c>
      <c r="P9" s="73">
        <v>19.545454545454547</v>
      </c>
      <c r="R9" s="73"/>
    </row>
    <row r="10" spans="1:26" ht="15">
      <c r="A10" s="2">
        <v>4</v>
      </c>
      <c r="C10" s="73">
        <v>17.72727272727273</v>
      </c>
      <c r="D10" s="73">
        <v>21.272727272727259</v>
      </c>
      <c r="E10" s="73">
        <v>19</v>
      </c>
      <c r="F10" s="73">
        <v>19.285714285714274</v>
      </c>
      <c r="G10" s="73">
        <v>18.25</v>
      </c>
      <c r="H10" s="73">
        <v>20.368421052631579</v>
      </c>
      <c r="I10" s="73">
        <v>17.523809523809529</v>
      </c>
      <c r="J10" s="73">
        <v>19.625</v>
      </c>
      <c r="K10" s="73">
        <v>18.100000000000001</v>
      </c>
      <c r="L10" s="73">
        <v>19.428571428571427</v>
      </c>
      <c r="M10" s="73">
        <v>19.818181818181817</v>
      </c>
      <c r="N10" s="264">
        <v>18.5</v>
      </c>
      <c r="O10" s="264">
        <v>17.7</v>
      </c>
      <c r="P10" s="73">
        <v>19.363636363636363</v>
      </c>
      <c r="R10" s="73"/>
    </row>
    <row r="11" spans="1:26" ht="15">
      <c r="A11" s="2">
        <v>5</v>
      </c>
      <c r="C11" s="73">
        <v>17.181818181818187</v>
      </c>
      <c r="D11" s="73">
        <v>20.238095238095237</v>
      </c>
      <c r="E11" s="73">
        <v>18.90909090909091</v>
      </c>
      <c r="F11" s="73">
        <v>18.45454545454545</v>
      </c>
      <c r="G11" s="73">
        <v>18.149999999999999</v>
      </c>
      <c r="H11" s="73">
        <v>20.142857142857142</v>
      </c>
      <c r="I11" s="73">
        <v>16.285714285714263</v>
      </c>
      <c r="J11" s="73">
        <v>19.125</v>
      </c>
      <c r="K11" s="73">
        <v>17.3</v>
      </c>
      <c r="L11" s="73">
        <v>19.238095238095237</v>
      </c>
      <c r="M11" s="73">
        <v>19</v>
      </c>
      <c r="N11" s="264">
        <v>17.899999999999999</v>
      </c>
      <c r="O11" s="264">
        <v>17.600000000000001</v>
      </c>
      <c r="P11" s="73">
        <v>17.545454545454547</v>
      </c>
      <c r="R11" s="73"/>
      <c r="Z11" s="173"/>
    </row>
    <row r="12" spans="1:26" ht="15">
      <c r="A12" s="2">
        <v>6</v>
      </c>
      <c r="C12" s="73">
        <v>15.714285714285719</v>
      </c>
      <c r="D12" s="73">
        <v>19.600000000000001</v>
      </c>
      <c r="E12" s="73">
        <v>18</v>
      </c>
      <c r="F12" s="73">
        <v>18.368421052631579</v>
      </c>
      <c r="G12" s="73">
        <v>18</v>
      </c>
      <c r="H12" s="73">
        <v>18.81818181818182</v>
      </c>
      <c r="I12" s="73">
        <v>15.684210526315789</v>
      </c>
      <c r="J12" s="73">
        <v>18.363636363636363</v>
      </c>
      <c r="K12" s="73">
        <v>16.5</v>
      </c>
      <c r="L12" s="73">
        <v>18.2</v>
      </c>
      <c r="M12" s="73">
        <v>18.238095238095237</v>
      </c>
      <c r="N12" s="264">
        <v>17.5</v>
      </c>
      <c r="O12" s="264">
        <v>16.899999999999999</v>
      </c>
      <c r="P12" s="73">
        <v>17.444444444444443</v>
      </c>
      <c r="R12" s="73"/>
    </row>
    <row r="13" spans="1:26" ht="15">
      <c r="A13" s="2">
        <v>7</v>
      </c>
      <c r="C13" s="73">
        <v>15.6</v>
      </c>
      <c r="D13" s="73">
        <v>19.25</v>
      </c>
      <c r="E13" s="73">
        <v>17.25</v>
      </c>
      <c r="F13" s="73">
        <v>17.899999999999999</v>
      </c>
      <c r="G13" s="73">
        <v>17.333333333333321</v>
      </c>
      <c r="H13" s="73">
        <v>17</v>
      </c>
      <c r="I13" s="73">
        <v>15.631578947368418</v>
      </c>
      <c r="J13" s="73">
        <v>18</v>
      </c>
      <c r="K13" s="73">
        <v>15.8</v>
      </c>
      <c r="L13" s="73">
        <v>17.454545454545453</v>
      </c>
      <c r="M13" s="73">
        <v>17.857142857142858</v>
      </c>
      <c r="N13" s="264">
        <v>16.8</v>
      </c>
      <c r="O13" s="264">
        <v>16.3</v>
      </c>
      <c r="P13" s="73">
        <v>16.588235294117649</v>
      </c>
      <c r="R13" s="73"/>
    </row>
    <row r="14" spans="1:26" ht="15">
      <c r="A14" s="2">
        <v>8</v>
      </c>
      <c r="C14" s="73">
        <v>15.375</v>
      </c>
      <c r="D14" s="73">
        <v>18.04545454545455</v>
      </c>
      <c r="E14" s="73">
        <v>16.863636363636356</v>
      </c>
      <c r="F14" s="73">
        <v>17.45454545454545</v>
      </c>
      <c r="G14" s="73">
        <v>16.571428571428569</v>
      </c>
      <c r="H14" s="73">
        <v>16.571428571428569</v>
      </c>
      <c r="I14" s="73">
        <v>14.428571428571427</v>
      </c>
      <c r="J14" s="73">
        <v>17.61904761904762</v>
      </c>
      <c r="K14" s="73">
        <v>15.7</v>
      </c>
      <c r="L14" s="73">
        <v>17</v>
      </c>
      <c r="M14" s="73">
        <v>17.05</v>
      </c>
      <c r="N14" s="264">
        <v>16.5</v>
      </c>
      <c r="O14" s="264">
        <v>15.7</v>
      </c>
      <c r="P14" s="73">
        <v>16.285714285714285</v>
      </c>
      <c r="R14" s="73"/>
    </row>
    <row r="15" spans="1:26" ht="15">
      <c r="A15" s="2">
        <v>9</v>
      </c>
      <c r="C15" s="73">
        <v>15.272727272727272</v>
      </c>
      <c r="D15" s="73">
        <v>17.833333333333321</v>
      </c>
      <c r="E15" s="73">
        <v>15.909090909090912</v>
      </c>
      <c r="F15" s="73">
        <v>17.22727272727273</v>
      </c>
      <c r="G15" s="73">
        <v>15.227272727272727</v>
      </c>
      <c r="H15" s="73">
        <v>15</v>
      </c>
      <c r="I15" s="73">
        <v>14.3125</v>
      </c>
      <c r="J15" s="73">
        <v>16.125</v>
      </c>
      <c r="K15" s="73">
        <v>15.5</v>
      </c>
      <c r="L15" s="73">
        <v>16.473684210526315</v>
      </c>
      <c r="M15" s="73">
        <v>16</v>
      </c>
      <c r="N15" s="264">
        <v>16.5</v>
      </c>
      <c r="O15" s="264">
        <v>15.7</v>
      </c>
      <c r="P15" s="73">
        <v>14.636363636363637</v>
      </c>
      <c r="R15" s="73"/>
    </row>
    <row r="16" spans="1:26" ht="15">
      <c r="A16" s="2">
        <v>10</v>
      </c>
      <c r="C16" s="73">
        <v>15.272727272727272</v>
      </c>
      <c r="D16" s="73">
        <v>17.090909090909086</v>
      </c>
      <c r="E16" s="73">
        <v>15.863636363636363</v>
      </c>
      <c r="F16" s="73">
        <v>16.81818181818182</v>
      </c>
      <c r="G16" s="73">
        <v>14.866666666666672</v>
      </c>
      <c r="H16" s="73">
        <v>14.444444444444441</v>
      </c>
      <c r="I16" s="73">
        <v>14.230769230769232</v>
      </c>
      <c r="J16" s="73">
        <v>15.352941176470589</v>
      </c>
      <c r="K16" s="73">
        <v>15.1</v>
      </c>
      <c r="L16" s="73">
        <v>16.363636363636363</v>
      </c>
      <c r="M16">
        <v>14.7</v>
      </c>
      <c r="N16" s="264">
        <v>15.1</v>
      </c>
      <c r="O16" s="264">
        <v>15.6</v>
      </c>
      <c r="P16" s="73">
        <v>14.5</v>
      </c>
      <c r="R16" s="73"/>
    </row>
    <row r="17" spans="1:21">
      <c r="A17" s="2">
        <v>20</v>
      </c>
      <c r="C17" s="73"/>
      <c r="D17" s="73"/>
      <c r="E17" s="73"/>
      <c r="F17" s="73"/>
      <c r="G17" s="73"/>
      <c r="H17" s="73"/>
      <c r="I17" s="73"/>
      <c r="J17" s="73"/>
      <c r="K17" s="73"/>
      <c r="L17" s="73">
        <v>13.1</v>
      </c>
      <c r="M17" s="73">
        <v>12.2</v>
      </c>
      <c r="N17" s="73">
        <v>12.7</v>
      </c>
      <c r="O17" s="73">
        <v>13.1</v>
      </c>
      <c r="P17" s="73">
        <v>12.8</v>
      </c>
      <c r="R17" s="73"/>
    </row>
    <row r="18" spans="1:21">
      <c r="A18" s="2"/>
      <c r="D18" s="73"/>
      <c r="G18" s="73"/>
    </row>
    <row r="19" spans="1:21">
      <c r="A19" s="2" t="s">
        <v>1886</v>
      </c>
      <c r="C19" s="73">
        <f t="shared" ref="C19:I19" si="0">AVERAGE(C7:C16)</f>
        <v>17.957716450216456</v>
      </c>
      <c r="D19" s="73">
        <f t="shared" si="0"/>
        <v>20.601536796536795</v>
      </c>
      <c r="E19" s="73">
        <f t="shared" si="0"/>
        <v>18.734545454545451</v>
      </c>
      <c r="F19" s="73">
        <f t="shared" si="0"/>
        <v>19.129006607427655</v>
      </c>
      <c r="G19" s="73">
        <f t="shared" si="0"/>
        <v>17.696329460013665</v>
      </c>
      <c r="H19" s="73">
        <f t="shared" si="0"/>
        <v>19.683169666590718</v>
      </c>
      <c r="I19" s="73">
        <f t="shared" si="0"/>
        <v>17.420537905077374</v>
      </c>
      <c r="J19" s="73">
        <f>AVERAGE(J7:J16)</f>
        <v>18.556573083778964</v>
      </c>
      <c r="K19" s="73">
        <f>AVERAGE(K7:K16)</f>
        <v>18.13</v>
      </c>
      <c r="L19" s="73">
        <f>AVERAGE(L7:L17)</f>
        <v>18.572056691315066</v>
      </c>
      <c r="M19" s="73">
        <f>AVERAGE(M7:M17)</f>
        <v>18.001094678845874</v>
      </c>
      <c r="N19" s="73">
        <f>AVERAGE(N7:N17)</f>
        <v>17.772727272727273</v>
      </c>
      <c r="O19" s="73">
        <f>AVERAGE(O7:O17)</f>
        <v>17.136363636363633</v>
      </c>
      <c r="P19" s="73">
        <f>AVERAGE(P7:P17)</f>
        <v>17.688449043529257</v>
      </c>
      <c r="Q19" s="73">
        <f>P19-D19</f>
        <v>-2.9130877530075381</v>
      </c>
    </row>
    <row r="20" spans="1:21">
      <c r="A20" s="2" t="s">
        <v>1887</v>
      </c>
      <c r="C20" s="73">
        <f t="shared" ref="C20:I20" si="1">MEDIAN(C7:C16)</f>
        <v>16.448051948051955</v>
      </c>
      <c r="D20" s="73">
        <f t="shared" si="1"/>
        <v>19.919047619047618</v>
      </c>
      <c r="E20" s="73">
        <f t="shared" si="1"/>
        <v>18.454545454545453</v>
      </c>
      <c r="F20" s="73">
        <f t="shared" si="1"/>
        <v>18.411483253588514</v>
      </c>
      <c r="G20" s="73">
        <f t="shared" si="1"/>
        <v>18.074999999999999</v>
      </c>
      <c r="H20" s="73">
        <f t="shared" si="1"/>
        <v>19.480519480519483</v>
      </c>
      <c r="I20" s="73">
        <f t="shared" si="1"/>
        <v>15.984962406015025</v>
      </c>
      <c r="J20" s="73">
        <f t="shared" ref="J20:O20" si="2">MEDIAN(J7:J16)</f>
        <v>18.74431818181818</v>
      </c>
      <c r="K20" s="73">
        <f t="shared" si="2"/>
        <v>16.899999999999999</v>
      </c>
      <c r="L20" s="73">
        <f t="shared" si="2"/>
        <v>18.719047619047618</v>
      </c>
      <c r="M20" s="73">
        <f t="shared" si="2"/>
        <v>18.61904761904762</v>
      </c>
      <c r="N20" s="73">
        <f t="shared" si="2"/>
        <v>17.7</v>
      </c>
      <c r="O20" s="73">
        <f t="shared" si="2"/>
        <v>17.25</v>
      </c>
      <c r="P20" s="73">
        <f>MEDIAN(P7:P16)</f>
        <v>17.494949494949495</v>
      </c>
      <c r="Q20" s="73">
        <f>P20-D20</f>
        <v>-2.4240981240981228</v>
      </c>
      <c r="U20" s="73"/>
    </row>
    <row r="21" spans="1:21">
      <c r="A21" s="2" t="s">
        <v>1888</v>
      </c>
      <c r="C21" s="73">
        <f t="shared" ref="C21:I21" si="3">STDEV(C7:C16)</f>
        <v>3.5482279261478733</v>
      </c>
      <c r="D21" s="73">
        <f t="shared" si="3"/>
        <v>2.9037845933417419</v>
      </c>
      <c r="E21" s="73">
        <f t="shared" si="3"/>
        <v>2.4279197488186184</v>
      </c>
      <c r="F21" s="73">
        <f t="shared" si="3"/>
        <v>2.3190792517972127</v>
      </c>
      <c r="G21" s="73">
        <f t="shared" si="3"/>
        <v>1.7559478183486592</v>
      </c>
      <c r="H21" s="73">
        <f t="shared" si="3"/>
        <v>4.088612081481581</v>
      </c>
      <c r="I21" s="73">
        <f t="shared" si="3"/>
        <v>3.4400376248873137</v>
      </c>
      <c r="J21" s="73">
        <f t="shared" ref="J21:O21" si="4">STDEV(J7:J16)</f>
        <v>1.827774309795718</v>
      </c>
      <c r="K21" s="73">
        <f t="shared" si="4"/>
        <v>3.4557681249374008</v>
      </c>
      <c r="L21" s="73">
        <f t="shared" si="4"/>
        <v>2.7786650157932629</v>
      </c>
      <c r="M21" s="73">
        <f t="shared" si="4"/>
        <v>2.2573112666681294</v>
      </c>
      <c r="N21" s="73">
        <f t="shared" si="4"/>
        <v>2.4625190354594118</v>
      </c>
      <c r="O21" s="73">
        <f t="shared" si="4"/>
        <v>2.1490049376914553</v>
      </c>
      <c r="P21" s="73">
        <f>STDEV(P7:P16)</f>
        <v>3.0209805147112414</v>
      </c>
      <c r="U21" s="73"/>
    </row>
    <row r="22" spans="1:21">
      <c r="A22" s="2" t="s">
        <v>1889</v>
      </c>
      <c r="C22" s="73">
        <f>STDEV(C8:C16)</f>
        <v>2.2261570669254578</v>
      </c>
      <c r="D22" s="73">
        <f t="shared" ref="D22:L22" si="5">STDEV(D8:D16)</f>
        <v>2.2655673183355214</v>
      </c>
      <c r="E22" s="73">
        <f t="shared" si="5"/>
        <v>2.1218784126720109</v>
      </c>
      <c r="F22" s="73">
        <f t="shared" si="5"/>
        <v>1.578693514271287</v>
      </c>
      <c r="G22" s="73">
        <f t="shared" si="5"/>
        <v>1.634741977240022</v>
      </c>
      <c r="H22" s="73">
        <f t="shared" si="5"/>
        <v>3.7057478456865582</v>
      </c>
      <c r="I22" s="73">
        <f t="shared" si="5"/>
        <v>2.7323406908244849</v>
      </c>
      <c r="J22" s="73">
        <f t="shared" si="5"/>
        <v>1.7203793114612989</v>
      </c>
      <c r="K22" s="73">
        <f t="shared" si="5"/>
        <v>2.5089838580588673</v>
      </c>
      <c r="L22" s="73">
        <f t="shared" si="5"/>
        <v>1.8029943717181713</v>
      </c>
      <c r="M22" s="73">
        <f>STDEV(M8:M16)</f>
        <v>2.0931864026894011</v>
      </c>
      <c r="N22" s="73">
        <f>STDEV(N8:N16)</f>
        <v>1.7428425057933374</v>
      </c>
      <c r="O22" s="73">
        <f>STDEV(O8:O16)</f>
        <v>1.2237238250520417</v>
      </c>
      <c r="P22" s="73">
        <f>STDEV(P8:P16)</f>
        <v>2.5296528918830128</v>
      </c>
      <c r="U22" s="73"/>
    </row>
    <row r="23" spans="1:21">
      <c r="A23" s="219" t="s">
        <v>1890</v>
      </c>
      <c r="C23" s="220">
        <f>C16/C8</f>
        <v>0.73900293255131944</v>
      </c>
      <c r="D23" s="220">
        <f t="shared" ref="D23:L23" si="6">D16/D8</f>
        <v>0.7175572519083967</v>
      </c>
      <c r="E23" s="220">
        <f t="shared" si="6"/>
        <v>0.72436695724366962</v>
      </c>
      <c r="F23" s="220">
        <f t="shared" si="6"/>
        <v>0.76446280991735549</v>
      </c>
      <c r="G23" s="220">
        <f t="shared" si="6"/>
        <v>0.74333333333333362</v>
      </c>
      <c r="H23" s="220">
        <f t="shared" si="6"/>
        <v>0.56847545219638229</v>
      </c>
      <c r="I23" s="220">
        <f t="shared" si="6"/>
        <v>0.65224358974358976</v>
      </c>
      <c r="J23" s="220">
        <f t="shared" si="6"/>
        <v>0.75433526011560703</v>
      </c>
      <c r="K23" s="220">
        <f t="shared" si="6"/>
        <v>0.65367965367965364</v>
      </c>
      <c r="L23" s="220">
        <f t="shared" si="6"/>
        <v>0.75235109717868343</v>
      </c>
      <c r="M23" s="220">
        <f>M16/M8</f>
        <v>0.69215246636771299</v>
      </c>
      <c r="N23" s="220">
        <f>N16/N8</f>
        <v>0.73658536585365852</v>
      </c>
      <c r="O23" s="220">
        <f>O16/O8</f>
        <v>0.82539682539682546</v>
      </c>
      <c r="P23" s="220">
        <f>P16/P8</f>
        <v>0.64705882352941169</v>
      </c>
      <c r="U23" s="73"/>
    </row>
    <row r="24" spans="1:21">
      <c r="A24" s="219" t="s">
        <v>1891</v>
      </c>
      <c r="C24" s="73"/>
      <c r="D24" s="73"/>
      <c r="E24" s="73"/>
      <c r="F24" s="73"/>
      <c r="G24" s="73"/>
      <c r="H24" s="73"/>
      <c r="I24" s="73"/>
      <c r="J24" s="73"/>
      <c r="K24" s="73"/>
      <c r="L24" s="220">
        <f>L17/L8</f>
        <v>0.60229885057471266</v>
      </c>
      <c r="M24" s="220">
        <f>M17/M8</f>
        <v>0.57443946188340811</v>
      </c>
      <c r="N24" s="220">
        <f>N17/N8</f>
        <v>0.61951219512195121</v>
      </c>
      <c r="O24" s="220">
        <f>O17/O8</f>
        <v>0.69312169312169314</v>
      </c>
      <c r="P24" s="220">
        <f>P17/P8</f>
        <v>0.57119675456389452</v>
      </c>
      <c r="U24" s="73"/>
    </row>
    <row r="25" spans="1:21">
      <c r="A25" s="236" t="s">
        <v>1892</v>
      </c>
      <c r="C25" s="73"/>
      <c r="D25" s="73"/>
      <c r="E25" s="73"/>
      <c r="F25" s="73"/>
      <c r="G25" s="73"/>
      <c r="H25" s="73"/>
      <c r="I25" s="73"/>
      <c r="J25" s="73"/>
      <c r="K25" s="73"/>
      <c r="L25" s="220">
        <f>L17/L11</f>
        <v>0.68094059405940599</v>
      </c>
      <c r="M25" s="220">
        <f>M17/M11</f>
        <v>0.64210526315789473</v>
      </c>
      <c r="N25" s="220">
        <f>N17/N11</f>
        <v>0.70949720670391059</v>
      </c>
      <c r="O25" s="220">
        <f>O17/O11</f>
        <v>0.74431818181818177</v>
      </c>
      <c r="P25" s="220">
        <f>P17/P11</f>
        <v>0.72953367875647668</v>
      </c>
      <c r="U25" s="73"/>
    </row>
    <row r="26" spans="1:21">
      <c r="A26" s="2"/>
      <c r="D26" s="73"/>
      <c r="G26" s="73"/>
      <c r="U26" s="73"/>
    </row>
    <row r="27" spans="1:21">
      <c r="A27" s="2" t="s">
        <v>1893</v>
      </c>
      <c r="D27" s="73"/>
      <c r="U27" s="73"/>
    </row>
    <row r="28" spans="1:21" ht="15">
      <c r="A28" s="2">
        <v>1</v>
      </c>
      <c r="C28" s="73">
        <v>27.315789473684209</v>
      </c>
      <c r="D28" s="73">
        <v>30.272727272727259</v>
      </c>
      <c r="E28" s="73">
        <v>34.272727272727273</v>
      </c>
      <c r="F28" s="73">
        <v>40.4</v>
      </c>
      <c r="G28" s="73">
        <v>37.799999999999997</v>
      </c>
      <c r="H28" s="73">
        <v>41.5</v>
      </c>
      <c r="I28" s="73">
        <v>37.904761904761905</v>
      </c>
      <c r="J28" s="73">
        <v>38.363636363636367</v>
      </c>
      <c r="K28" s="73">
        <v>29.4</v>
      </c>
      <c r="L28" s="73">
        <v>30.571428571428573</v>
      </c>
      <c r="M28" s="73">
        <v>37.238095238095241</v>
      </c>
      <c r="N28" s="73">
        <v>33.454545454545453</v>
      </c>
      <c r="O28" s="264">
        <v>37.799999999999997</v>
      </c>
      <c r="P28" s="73">
        <v>41.61904761904762</v>
      </c>
      <c r="Q28" s="73"/>
      <c r="R28" s="73"/>
      <c r="U28" s="73"/>
    </row>
    <row r="29" spans="1:21" ht="15">
      <c r="A29" s="2">
        <v>2</v>
      </c>
      <c r="C29" s="73">
        <v>26.72727272727273</v>
      </c>
      <c r="D29" s="73">
        <v>23.142857142857142</v>
      </c>
      <c r="E29" s="73">
        <v>33.428571428571438</v>
      </c>
      <c r="F29" s="73">
        <v>36.909090909090907</v>
      </c>
      <c r="G29" s="73">
        <v>35.090909090909101</v>
      </c>
      <c r="H29" s="73">
        <v>39.333333333333343</v>
      </c>
      <c r="I29" s="73">
        <v>34</v>
      </c>
      <c r="J29" s="73">
        <v>31.454545454545453</v>
      </c>
      <c r="K29" s="73">
        <v>28.3</v>
      </c>
      <c r="L29" s="73">
        <v>29.6</v>
      </c>
      <c r="M29" s="73">
        <v>33.047619047619051</v>
      </c>
      <c r="N29" s="73">
        <v>29.727272727272727</v>
      </c>
      <c r="O29" s="264">
        <v>32</v>
      </c>
      <c r="P29" s="73">
        <v>30.470588235294116</v>
      </c>
      <c r="Q29" s="73"/>
      <c r="R29" s="73"/>
      <c r="U29" s="73"/>
    </row>
    <row r="30" spans="1:21" ht="15">
      <c r="A30" s="2">
        <v>3</v>
      </c>
      <c r="C30" s="73">
        <v>26.55</v>
      </c>
      <c r="D30" s="73">
        <v>22.590909090909086</v>
      </c>
      <c r="E30" s="73">
        <v>30.72727272727273</v>
      </c>
      <c r="F30" s="73">
        <v>33.454545454545439</v>
      </c>
      <c r="G30" s="73">
        <v>35</v>
      </c>
      <c r="H30" s="73">
        <v>33</v>
      </c>
      <c r="I30" s="73">
        <v>33.636363636363626</v>
      </c>
      <c r="J30" s="73">
        <v>30.454545454545453</v>
      </c>
      <c r="K30" s="73">
        <v>28.2</v>
      </c>
      <c r="L30" s="73">
        <v>28.222222222222221</v>
      </c>
      <c r="M30" s="73">
        <v>32.769230769230766</v>
      </c>
      <c r="N30" s="73">
        <v>28.952380952380953</v>
      </c>
      <c r="O30" s="264">
        <v>31.1</v>
      </c>
      <c r="P30" s="73">
        <v>30.272727272727273</v>
      </c>
      <c r="R30" s="73"/>
      <c r="U30" s="73"/>
    </row>
    <row r="31" spans="1:21" ht="15">
      <c r="A31" s="2">
        <v>4</v>
      </c>
      <c r="C31" s="73">
        <v>24</v>
      </c>
      <c r="D31" s="73">
        <v>22.047619047619047</v>
      </c>
      <c r="E31" s="73">
        <v>30.45454545454545</v>
      </c>
      <c r="F31" s="73">
        <v>32.93333333333333</v>
      </c>
      <c r="G31" s="73">
        <v>34.299999999999997</v>
      </c>
      <c r="H31" s="73">
        <v>32.470588235294116</v>
      </c>
      <c r="I31" s="73">
        <v>31</v>
      </c>
      <c r="J31" s="73">
        <v>29.8</v>
      </c>
      <c r="K31" s="73">
        <v>27.3</v>
      </c>
      <c r="L31" s="73">
        <v>28.181818181818183</v>
      </c>
      <c r="M31" s="73">
        <v>31.692307692307693</v>
      </c>
      <c r="N31" s="73">
        <v>28.09090909090909</v>
      </c>
      <c r="O31" s="264">
        <v>30.9</v>
      </c>
      <c r="P31" s="73">
        <v>29.272727272727273</v>
      </c>
      <c r="R31" s="73"/>
      <c r="U31" s="73"/>
    </row>
    <row r="32" spans="1:21" ht="15">
      <c r="A32" s="2">
        <v>5</v>
      </c>
      <c r="C32" s="73">
        <v>23.181818181818187</v>
      </c>
      <c r="D32" s="73">
        <v>21.785714285714274</v>
      </c>
      <c r="E32" s="73">
        <v>30.090909090909086</v>
      </c>
      <c r="F32" s="73">
        <v>32.272727272727273</v>
      </c>
      <c r="G32" s="73">
        <v>33.090909090909101</v>
      </c>
      <c r="H32" s="73">
        <v>32.111111111111107</v>
      </c>
      <c r="I32" s="73">
        <v>30.90909090909091</v>
      </c>
      <c r="J32" s="73">
        <v>29.368421052631579</v>
      </c>
      <c r="K32" s="73">
        <v>27.3</v>
      </c>
      <c r="L32" s="73">
        <v>28</v>
      </c>
      <c r="M32" s="73">
        <v>29.7</v>
      </c>
      <c r="N32" s="73">
        <v>27.888888888888889</v>
      </c>
      <c r="O32" s="264">
        <v>29.5</v>
      </c>
      <c r="P32" s="73">
        <v>28</v>
      </c>
      <c r="R32" s="73"/>
      <c r="U32" s="73"/>
    </row>
    <row r="33" spans="1:21" ht="15">
      <c r="A33" s="2">
        <v>6</v>
      </c>
      <c r="C33" s="73">
        <v>21.54545454545455</v>
      </c>
      <c r="D33" s="73">
        <v>21.54545454545455</v>
      </c>
      <c r="E33" s="73">
        <v>30</v>
      </c>
      <c r="F33" s="73">
        <v>32.222222222222229</v>
      </c>
      <c r="G33" s="73">
        <v>33</v>
      </c>
      <c r="H33" s="73">
        <v>32.095238095238095</v>
      </c>
      <c r="I33" s="73">
        <v>30.76923076923077</v>
      </c>
      <c r="J33" s="73">
        <v>29.25</v>
      </c>
      <c r="K33" s="73">
        <v>26.6</v>
      </c>
      <c r="L33" s="73">
        <v>27.5</v>
      </c>
      <c r="M33" s="73">
        <v>29.238095238095237</v>
      </c>
      <c r="N33" s="73">
        <v>27.428571428571427</v>
      </c>
      <c r="O33" s="264">
        <v>29.2</v>
      </c>
      <c r="P33" s="73">
        <v>27.9</v>
      </c>
      <c r="R33" s="73"/>
      <c r="U33" s="73"/>
    </row>
    <row r="34" spans="1:21" ht="15">
      <c r="A34" s="2">
        <v>7</v>
      </c>
      <c r="C34" s="73">
        <v>20.45454545454545</v>
      </c>
      <c r="D34" s="73">
        <v>19.888888888888889</v>
      </c>
      <c r="E34" s="73">
        <v>29.285714285714253</v>
      </c>
      <c r="F34" s="73">
        <v>31.9</v>
      </c>
      <c r="G34" s="73">
        <v>32.818181818181827</v>
      </c>
      <c r="H34" s="73">
        <v>31.076923076923077</v>
      </c>
      <c r="I34" s="73">
        <v>28.761904761904763</v>
      </c>
      <c r="J34" s="73">
        <v>28.3</v>
      </c>
      <c r="K34" s="73">
        <v>26.4</v>
      </c>
      <c r="L34" s="73">
        <v>27.333333333333332</v>
      </c>
      <c r="M34" s="73">
        <v>29.058823529411764</v>
      </c>
      <c r="N34" s="73">
        <v>27.09090909090909</v>
      </c>
      <c r="O34" s="264">
        <v>27.5</v>
      </c>
      <c r="P34" s="73">
        <v>27.428571428571427</v>
      </c>
      <c r="Q34" s="73"/>
      <c r="R34" s="73"/>
    </row>
    <row r="35" spans="1:21" ht="15">
      <c r="A35" s="2">
        <v>8</v>
      </c>
      <c r="C35" s="73">
        <v>20.399999999999999</v>
      </c>
      <c r="D35" s="73">
        <v>19.181818181818187</v>
      </c>
      <c r="E35" s="73">
        <v>28.363636363636356</v>
      </c>
      <c r="F35" s="73">
        <v>31.45454545454545</v>
      </c>
      <c r="G35" s="73">
        <v>31.333333333333321</v>
      </c>
      <c r="H35" s="73">
        <v>30.761904761904763</v>
      </c>
      <c r="I35" s="73">
        <v>28.444444444444439</v>
      </c>
      <c r="J35" s="73">
        <v>27.8</v>
      </c>
      <c r="K35" s="73">
        <v>26.4</v>
      </c>
      <c r="L35" s="73">
        <v>27.1</v>
      </c>
      <c r="M35" s="73">
        <v>28.555555555555557</v>
      </c>
      <c r="N35" s="73">
        <v>26</v>
      </c>
      <c r="O35" s="264">
        <v>27.3</v>
      </c>
      <c r="P35" s="73">
        <v>27</v>
      </c>
      <c r="R35" s="73"/>
    </row>
    <row r="36" spans="1:21" ht="15">
      <c r="A36" s="2">
        <v>9</v>
      </c>
      <c r="C36" s="73">
        <v>20.31818181818182</v>
      </c>
      <c r="D36" s="73">
        <v>18.105263157894743</v>
      </c>
      <c r="E36" s="73">
        <v>27.733333333333302</v>
      </c>
      <c r="F36" s="73">
        <v>31.090909090909086</v>
      </c>
      <c r="G36" s="73">
        <v>30.81818181818182</v>
      </c>
      <c r="H36" s="73">
        <v>29.714285714285715</v>
      </c>
      <c r="I36" s="73">
        <v>28.19047619047619</v>
      </c>
      <c r="J36" s="73">
        <v>27.272727272727273</v>
      </c>
      <c r="K36" s="73">
        <v>25.3</v>
      </c>
      <c r="L36" s="73">
        <v>27.09090909090909</v>
      </c>
      <c r="M36" s="73">
        <v>27.647058823529413</v>
      </c>
      <c r="N36" s="73">
        <v>25.866666666666667</v>
      </c>
      <c r="O36" s="264">
        <v>27.2</v>
      </c>
      <c r="P36" s="73">
        <v>26.9</v>
      </c>
      <c r="R36" s="73"/>
      <c r="U36" s="73"/>
    </row>
    <row r="37" spans="1:21" ht="15">
      <c r="A37" s="2">
        <v>10</v>
      </c>
      <c r="C37" s="73">
        <v>19.90909090909091</v>
      </c>
      <c r="D37" s="73">
        <v>18.090909090909086</v>
      </c>
      <c r="E37" s="73">
        <v>27.714285714285715</v>
      </c>
      <c r="F37" s="73">
        <v>30.761904761904763</v>
      </c>
      <c r="G37" s="73">
        <v>30.090909090909086</v>
      </c>
      <c r="H37" s="73">
        <v>28.571428571428569</v>
      </c>
      <c r="I37" s="73">
        <v>28.090909090909086</v>
      </c>
      <c r="J37" s="73">
        <v>27.181818181818183</v>
      </c>
      <c r="K37" s="73">
        <v>24.6</v>
      </c>
      <c r="L37" s="73">
        <v>27.1</v>
      </c>
      <c r="M37" s="73">
        <v>27.6</v>
      </c>
      <c r="N37" s="73">
        <v>25.80952380952381</v>
      </c>
      <c r="O37" s="264">
        <v>27.1</v>
      </c>
      <c r="P37" s="73">
        <v>26.181818181818183</v>
      </c>
      <c r="R37" s="73"/>
      <c r="U37" s="73"/>
    </row>
    <row r="38" spans="1:21">
      <c r="A38" s="2">
        <v>20</v>
      </c>
      <c r="C38" s="73"/>
      <c r="D38" s="73"/>
      <c r="E38" s="73"/>
      <c r="F38" s="73"/>
      <c r="G38" s="73"/>
      <c r="H38" s="73"/>
      <c r="I38" s="73"/>
      <c r="J38" s="73"/>
      <c r="K38" s="73"/>
      <c r="L38" s="73">
        <v>24.1</v>
      </c>
      <c r="M38" s="73">
        <v>24.4</v>
      </c>
      <c r="N38" s="73">
        <v>24</v>
      </c>
      <c r="O38" s="73">
        <v>26.1</v>
      </c>
      <c r="P38" s="73">
        <v>25.3</v>
      </c>
      <c r="R38" s="73"/>
      <c r="U38" s="73"/>
    </row>
    <row r="39" spans="1:21">
      <c r="A39" s="2"/>
      <c r="C39" s="73"/>
      <c r="D39" s="73"/>
      <c r="E39" s="73"/>
      <c r="F39" s="73"/>
      <c r="G39" s="73"/>
      <c r="H39" s="73"/>
      <c r="U39" s="73"/>
    </row>
    <row r="40" spans="1:21">
      <c r="A40" s="2" t="s">
        <v>1886</v>
      </c>
      <c r="C40" s="73">
        <f t="shared" ref="C40:K40" si="7">AVERAGE(C28:C37)</f>
        <v>23.040215311004783</v>
      </c>
      <c r="D40" s="73">
        <f t="shared" si="7"/>
        <v>21.665216070479225</v>
      </c>
      <c r="E40" s="73">
        <f t="shared" si="7"/>
        <v>30.207099567099561</v>
      </c>
      <c r="F40" s="73">
        <f t="shared" si="7"/>
        <v>33.339927849927847</v>
      </c>
      <c r="G40" s="73">
        <f t="shared" si="7"/>
        <v>33.334242424242419</v>
      </c>
      <c r="H40" s="73">
        <f t="shared" si="7"/>
        <v>33.063481289951881</v>
      </c>
      <c r="I40" s="73">
        <f t="shared" si="7"/>
        <v>31.170718170718164</v>
      </c>
      <c r="J40" s="73">
        <f t="shared" si="7"/>
        <v>29.924569377990434</v>
      </c>
      <c r="K40" s="73">
        <f t="shared" si="7"/>
        <v>26.98</v>
      </c>
      <c r="L40" s="73">
        <f>AVERAGE(L28:L38)</f>
        <v>27.709064672701039</v>
      </c>
      <c r="M40" s="73">
        <f>AVERAGE(M28:M38)</f>
        <v>30.086071444894969</v>
      </c>
      <c r="N40" s="73">
        <f>AVERAGE(N28:N38)</f>
        <v>27.664515282697099</v>
      </c>
      <c r="O40" s="73">
        <f>AVERAGE(O28:O38)</f>
        <v>29.609090909090913</v>
      </c>
      <c r="P40" s="73">
        <f>AVERAGE(P28:P38)</f>
        <v>29.122316364562355</v>
      </c>
      <c r="Q40" s="73">
        <f>P40-D40</f>
        <v>7.4571002940831299</v>
      </c>
      <c r="U40" s="73"/>
    </row>
    <row r="41" spans="1:21">
      <c r="A41" s="2" t="s">
        <v>1887</v>
      </c>
      <c r="C41" s="73">
        <f t="shared" ref="C41:L41" si="8">MEDIAN(C28:C37)</f>
        <v>22.363636363636367</v>
      </c>
      <c r="D41" s="73">
        <f t="shared" si="8"/>
        <v>21.665584415584412</v>
      </c>
      <c r="E41" s="73">
        <f t="shared" si="8"/>
        <v>30.045454545454543</v>
      </c>
      <c r="F41" s="73">
        <f t="shared" si="8"/>
        <v>32.247474747474755</v>
      </c>
      <c r="G41" s="73">
        <f t="shared" si="8"/>
        <v>33.045454545454547</v>
      </c>
      <c r="H41" s="73">
        <f t="shared" si="8"/>
        <v>32.103174603174601</v>
      </c>
      <c r="I41" s="73">
        <f t="shared" si="8"/>
        <v>30.83916083916084</v>
      </c>
      <c r="J41" s="73">
        <f t="shared" si="8"/>
        <v>29.309210526315788</v>
      </c>
      <c r="K41" s="73">
        <f t="shared" si="8"/>
        <v>26.950000000000003</v>
      </c>
      <c r="L41" s="73">
        <f t="shared" si="8"/>
        <v>27.75</v>
      </c>
      <c r="M41" s="73">
        <f>MEDIAN(M28:M37)</f>
        <v>29.469047619047618</v>
      </c>
      <c r="N41" s="73">
        <f>MEDIAN(N28:N37)</f>
        <v>27.658730158730158</v>
      </c>
      <c r="O41" s="73">
        <f>MEDIAN(O28:O37)</f>
        <v>29.35</v>
      </c>
      <c r="P41" s="73">
        <f>MEDIAN(P28:P37)</f>
        <v>27.95</v>
      </c>
      <c r="Q41" s="73">
        <f>P41-D41</f>
        <v>6.2844155844155871</v>
      </c>
      <c r="U41" s="73"/>
    </row>
    <row r="42" spans="1:21">
      <c r="A42" s="2" t="s">
        <v>1888</v>
      </c>
      <c r="C42" s="73">
        <f t="shared" ref="C42:L42" si="9">STDEV(C28:C37)</f>
        <v>2.9484250973922497</v>
      </c>
      <c r="D42" s="73">
        <f t="shared" si="9"/>
        <v>3.528868451577293</v>
      </c>
      <c r="E42" s="73">
        <f t="shared" si="9"/>
        <v>2.2079743693065113</v>
      </c>
      <c r="F42" s="73">
        <f t="shared" si="9"/>
        <v>3.0273297797110419</v>
      </c>
      <c r="G42" s="73">
        <f t="shared" si="9"/>
        <v>2.3100495769693619</v>
      </c>
      <c r="H42" s="73">
        <f t="shared" si="9"/>
        <v>4.1274859870444871</v>
      </c>
      <c r="I42" s="73">
        <f t="shared" si="9"/>
        <v>3.1849017182305279</v>
      </c>
      <c r="J42" s="73">
        <f t="shared" si="9"/>
        <v>3.2715505454239797</v>
      </c>
      <c r="K42" s="73">
        <f t="shared" si="9"/>
        <v>1.4374359889129744</v>
      </c>
      <c r="L42" s="73">
        <f t="shared" si="9"/>
        <v>1.1712584204082859</v>
      </c>
      <c r="M42" s="73">
        <f>STDEV(M28:M37)</f>
        <v>3.0343143524962115</v>
      </c>
      <c r="N42" s="73">
        <f>STDEV(N28:N37)</f>
        <v>2.3131474786518145</v>
      </c>
      <c r="O42" s="73">
        <f>STDEV(O28:O37)</f>
        <v>3.2918080138428083</v>
      </c>
      <c r="P42" s="73">
        <f>STDEV(P28:P37)</f>
        <v>4.4917585903732133</v>
      </c>
      <c r="U42" s="73"/>
    </row>
    <row r="43" spans="1:21">
      <c r="A43" s="2" t="s">
        <v>1889</v>
      </c>
      <c r="C43" s="73">
        <f t="shared" ref="C43:L43" si="10">STDEV(C29:C37)</f>
        <v>2.6908918150551013</v>
      </c>
      <c r="D43" s="73">
        <f t="shared" si="10"/>
        <v>1.9285624520441507</v>
      </c>
      <c r="E43" s="73">
        <f t="shared" si="10"/>
        <v>1.7857224248069148</v>
      </c>
      <c r="F43" s="73">
        <f t="shared" si="10"/>
        <v>1.8405033488865425</v>
      </c>
      <c r="G43" s="73">
        <f t="shared" si="10"/>
        <v>1.7981964175490188</v>
      </c>
      <c r="H43" s="73">
        <f t="shared" si="10"/>
        <v>3.0463523428831336</v>
      </c>
      <c r="I43" s="73">
        <f t="shared" si="10"/>
        <v>2.2612621390180654</v>
      </c>
      <c r="J43" s="73">
        <f t="shared" si="10"/>
        <v>1.4661361009573164</v>
      </c>
      <c r="K43" s="73">
        <f t="shared" si="10"/>
        <v>1.2292725943057181</v>
      </c>
      <c r="L43" s="73">
        <f t="shared" si="10"/>
        <v>0.82113282576594382</v>
      </c>
      <c r="M43" s="73">
        <f>STDEV(M29:M37)</f>
        <v>2.0828612900743835</v>
      </c>
      <c r="N43" s="73">
        <f>STDEV(N29:N37)</f>
        <v>1.3906967621515278</v>
      </c>
      <c r="O43" s="73">
        <f>STDEV(O29:O37)</f>
        <v>1.9114421547907512</v>
      </c>
      <c r="P43" s="73">
        <f>STDEV(P29:P37)</f>
        <v>1.5213138693670749</v>
      </c>
      <c r="U43" s="73"/>
    </row>
    <row r="44" spans="1:21">
      <c r="A44" s="219" t="s">
        <v>1890</v>
      </c>
      <c r="C44" s="220">
        <f>C37/C29</f>
        <v>0.74489795918367341</v>
      </c>
      <c r="D44" s="220">
        <f t="shared" ref="D44:L44" si="11">D37/D29</f>
        <v>0.78170594837261487</v>
      </c>
      <c r="E44" s="220">
        <f t="shared" si="11"/>
        <v>0.82905982905982889</v>
      </c>
      <c r="F44" s="220">
        <f t="shared" si="11"/>
        <v>0.83345062162796157</v>
      </c>
      <c r="G44" s="220">
        <f t="shared" si="11"/>
        <v>0.85751295336787525</v>
      </c>
      <c r="H44" s="220">
        <f t="shared" si="11"/>
        <v>0.72639225181598044</v>
      </c>
      <c r="I44" s="220">
        <f t="shared" si="11"/>
        <v>0.82620320855614959</v>
      </c>
      <c r="J44" s="220">
        <f t="shared" si="11"/>
        <v>0.86416184971098275</v>
      </c>
      <c r="K44" s="220">
        <f t="shared" si="11"/>
        <v>0.86925795053003541</v>
      </c>
      <c r="L44" s="220">
        <f t="shared" si="11"/>
        <v>0.91554054054054057</v>
      </c>
      <c r="M44" s="220">
        <f>M37/M29</f>
        <v>0.83515850144092219</v>
      </c>
      <c r="N44" s="220">
        <f>N37/N29</f>
        <v>0.86821028105431775</v>
      </c>
      <c r="O44" s="220">
        <f>O37/O29</f>
        <v>0.84687500000000004</v>
      </c>
      <c r="P44" s="220">
        <f>P37/P29</f>
        <v>0.8592488592488593</v>
      </c>
      <c r="U44" s="73"/>
    </row>
    <row r="45" spans="1:21">
      <c r="A45" s="219" t="s">
        <v>1891</v>
      </c>
      <c r="C45" s="73"/>
      <c r="D45" s="73"/>
      <c r="E45" s="73"/>
      <c r="F45" s="73"/>
      <c r="G45" s="73"/>
      <c r="H45" s="73"/>
      <c r="I45" s="73"/>
      <c r="J45" s="73"/>
      <c r="K45" s="73"/>
      <c r="L45" s="220">
        <f>L38/L29</f>
        <v>0.81418918918918914</v>
      </c>
      <c r="M45" s="220">
        <f>M38/M29</f>
        <v>0.73832853025936585</v>
      </c>
      <c r="N45" s="220">
        <f>N38/N29</f>
        <v>0.80733944954128445</v>
      </c>
      <c r="O45" s="220">
        <f>O38/O29</f>
        <v>0.81562500000000004</v>
      </c>
      <c r="P45" s="220">
        <f>P38/P29</f>
        <v>0.83030888030888039</v>
      </c>
      <c r="U45" s="73"/>
    </row>
    <row r="46" spans="1:21">
      <c r="A46" s="219" t="s">
        <v>1892</v>
      </c>
      <c r="C46" s="73"/>
      <c r="D46" s="73"/>
      <c r="E46" s="73"/>
      <c r="F46" s="73"/>
      <c r="G46" s="73"/>
      <c r="H46" s="73"/>
      <c r="I46" s="73"/>
      <c r="J46" s="73"/>
      <c r="K46" s="73"/>
      <c r="L46" s="220">
        <f>L38/L32</f>
        <v>0.86071428571428577</v>
      </c>
      <c r="M46" s="220">
        <f>M38/M32</f>
        <v>0.82154882154882147</v>
      </c>
      <c r="N46" s="220">
        <f>N38/N32</f>
        <v>0.8605577689243028</v>
      </c>
      <c r="O46" s="220">
        <f>O38/O32</f>
        <v>0.88474576271186445</v>
      </c>
      <c r="P46" s="220">
        <f>P38/P32</f>
        <v>0.90357142857142858</v>
      </c>
      <c r="U46" s="73"/>
    </row>
    <row r="47" spans="1:21">
      <c r="A47" s="2"/>
      <c r="C47" s="73"/>
      <c r="D47" s="73"/>
      <c r="E47" s="73"/>
      <c r="F47" s="73"/>
      <c r="G47" s="73"/>
      <c r="H47" s="73"/>
      <c r="I47" s="73"/>
      <c r="J47" s="73"/>
      <c r="K47" s="73"/>
      <c r="L47" s="73"/>
      <c r="M47" s="73"/>
      <c r="N47" s="73"/>
      <c r="O47" s="73"/>
      <c r="P47" s="73"/>
      <c r="U47" s="73"/>
    </row>
    <row r="48" spans="1:21">
      <c r="A48" s="2" t="s">
        <v>1894</v>
      </c>
      <c r="D48" s="73"/>
      <c r="U48" s="73"/>
    </row>
    <row r="49" spans="1:21" ht="15">
      <c r="A49" s="2">
        <v>1</v>
      </c>
      <c r="C49" s="158">
        <v>28.181818181818187</v>
      </c>
      <c r="D49" s="73">
        <v>25.72727272727273</v>
      </c>
      <c r="E49" s="73">
        <v>27.22727272727273</v>
      </c>
      <c r="F49" s="73">
        <v>27.590909090909086</v>
      </c>
      <c r="G49" s="73">
        <v>25.95</v>
      </c>
      <c r="H49" s="73">
        <v>26.555555555555561</v>
      </c>
      <c r="I49" s="73">
        <v>32.210526315789473</v>
      </c>
      <c r="J49" s="73">
        <v>30.954545454545453</v>
      </c>
      <c r="K49" s="73">
        <v>30.3</v>
      </c>
      <c r="L49" s="73">
        <v>34.555555555555557</v>
      </c>
      <c r="M49" s="73">
        <v>30.59090909090909</v>
      </c>
      <c r="N49" s="73">
        <v>29.166666666666668</v>
      </c>
      <c r="O49" s="264">
        <v>29.6</v>
      </c>
      <c r="P49" s="73">
        <v>31.59090909090909</v>
      </c>
      <c r="Q49" s="73"/>
      <c r="U49" s="73"/>
    </row>
    <row r="50" spans="1:21" ht="15">
      <c r="A50" s="2">
        <v>2</v>
      </c>
      <c r="C50" s="158">
        <v>27.095238095238088</v>
      </c>
      <c r="D50" s="73">
        <v>24.38095238095238</v>
      </c>
      <c r="E50" s="73">
        <v>25.19047619047619</v>
      </c>
      <c r="F50" s="73">
        <v>26.22727272727273</v>
      </c>
      <c r="G50" s="73">
        <v>25.8</v>
      </c>
      <c r="H50" s="73">
        <v>26.45454545454545</v>
      </c>
      <c r="I50" s="73">
        <v>31.181818181818187</v>
      </c>
      <c r="J50" s="73">
        <v>29.55</v>
      </c>
      <c r="K50" s="73">
        <v>30</v>
      </c>
      <c r="L50" s="73">
        <v>31.40909090909091</v>
      </c>
      <c r="M50" s="73">
        <v>29.454545454545453</v>
      </c>
      <c r="N50" s="73">
        <v>29</v>
      </c>
      <c r="O50" s="264">
        <v>28.8</v>
      </c>
      <c r="P50" s="73">
        <v>29.238095238095237</v>
      </c>
      <c r="U50" s="73"/>
    </row>
    <row r="51" spans="1:21" ht="15">
      <c r="A51" s="2">
        <v>3</v>
      </c>
      <c r="C51" s="158">
        <v>26.363636363636356</v>
      </c>
      <c r="D51" s="73">
        <v>23.772727272727259</v>
      </c>
      <c r="E51" s="73">
        <v>24.095238095238088</v>
      </c>
      <c r="F51" s="73">
        <v>25.90909090909091</v>
      </c>
      <c r="G51" s="73">
        <v>25.777777777777779</v>
      </c>
      <c r="H51" s="73">
        <v>25.285714285714263</v>
      </c>
      <c r="I51" s="73">
        <v>27.681818181818187</v>
      </c>
      <c r="J51" s="73">
        <v>29.19047619047619</v>
      </c>
      <c r="K51" s="73">
        <v>28.8</v>
      </c>
      <c r="L51" s="73">
        <v>30.95</v>
      </c>
      <c r="M51" s="73">
        <v>28.80952380952381</v>
      </c>
      <c r="N51" s="73">
        <v>27.428571428571427</v>
      </c>
      <c r="O51" s="264">
        <v>28.2</v>
      </c>
      <c r="P51" s="73">
        <v>28.954545454545453</v>
      </c>
    </row>
    <row r="52" spans="1:21" ht="15">
      <c r="A52" s="2">
        <v>4</v>
      </c>
      <c r="C52" s="158">
        <v>25.90909090909091</v>
      </c>
      <c r="D52" s="73">
        <v>23.526315789473681</v>
      </c>
      <c r="E52" s="73">
        <v>23.590909090909086</v>
      </c>
      <c r="F52" s="73">
        <v>25.388888888888889</v>
      </c>
      <c r="G52" s="73">
        <v>25.40909090909091</v>
      </c>
      <c r="H52" s="73">
        <v>25.22727272727273</v>
      </c>
      <c r="I52" s="73">
        <v>27.363636363636356</v>
      </c>
      <c r="J52" s="73">
        <v>27.227272727272727</v>
      </c>
      <c r="K52" s="73">
        <v>28</v>
      </c>
      <c r="L52" s="73">
        <v>30.38095238095238</v>
      </c>
      <c r="M52" s="73">
        <v>28.142857142857142</v>
      </c>
      <c r="N52" s="73">
        <v>26.95</v>
      </c>
      <c r="O52" s="264">
        <v>28.1</v>
      </c>
      <c r="P52" s="73">
        <v>28.863636363636363</v>
      </c>
    </row>
    <row r="53" spans="1:21" ht="15">
      <c r="A53" s="2">
        <v>5</v>
      </c>
      <c r="C53" s="158">
        <v>25.833333333333321</v>
      </c>
      <c r="D53" s="73">
        <v>23.523809523809529</v>
      </c>
      <c r="E53" s="73">
        <v>23.476190476190471</v>
      </c>
      <c r="F53" s="73">
        <v>25.136363636363637</v>
      </c>
      <c r="G53" s="73">
        <v>24.764705882352935</v>
      </c>
      <c r="H53" s="73">
        <v>25.095238095238088</v>
      </c>
      <c r="I53" s="73">
        <v>27.142857142857142</v>
      </c>
      <c r="J53" s="73">
        <v>27.227272727272727</v>
      </c>
      <c r="K53" s="73">
        <v>27.5</v>
      </c>
      <c r="L53" s="73">
        <v>28.555555555555557</v>
      </c>
      <c r="M53" s="73">
        <v>27.692307692307693</v>
      </c>
      <c r="N53" s="73">
        <v>26.761904761904763</v>
      </c>
      <c r="O53" s="264">
        <v>28</v>
      </c>
      <c r="P53" s="73">
        <v>28.772727272727273</v>
      </c>
      <c r="U53" s="73"/>
    </row>
    <row r="54" spans="1:21" ht="15">
      <c r="A54" s="2">
        <v>6</v>
      </c>
      <c r="C54" s="158">
        <v>25.81818181818182</v>
      </c>
      <c r="D54" s="73">
        <v>23.181818181818187</v>
      </c>
      <c r="E54" s="73">
        <v>23.40909090909091</v>
      </c>
      <c r="F54" s="73">
        <v>23.81818181818182</v>
      </c>
      <c r="G54" s="73">
        <v>24.681818181818187</v>
      </c>
      <c r="H54" s="73">
        <v>25.04545454545455</v>
      </c>
      <c r="I54" s="73">
        <v>26.235294117647062</v>
      </c>
      <c r="J54" s="73">
        <v>27.142857142857142</v>
      </c>
      <c r="K54" s="73">
        <v>27.4</v>
      </c>
      <c r="L54" s="73">
        <v>27.363636363636363</v>
      </c>
      <c r="M54" s="73">
        <v>27.6875</v>
      </c>
      <c r="N54" s="73">
        <v>26.681818181818183</v>
      </c>
      <c r="O54" s="264">
        <v>27.9</v>
      </c>
      <c r="P54" s="73">
        <v>28.727272727272727</v>
      </c>
      <c r="U54" s="73"/>
    </row>
    <row r="55" spans="1:21" ht="15">
      <c r="A55" s="2">
        <v>7</v>
      </c>
      <c r="C55" s="158">
        <v>25.333333333333321</v>
      </c>
      <c r="D55" s="73">
        <v>22.81818181818182</v>
      </c>
      <c r="E55" s="73">
        <v>22.555555555555561</v>
      </c>
      <c r="F55" s="73">
        <v>23.681818181818187</v>
      </c>
      <c r="G55" s="73">
        <v>24.681818181818187</v>
      </c>
      <c r="H55" s="73">
        <v>24.45454545454545</v>
      </c>
      <c r="I55" s="73">
        <v>26.1</v>
      </c>
      <c r="J55" s="73">
        <v>27</v>
      </c>
      <c r="K55" s="73">
        <v>26.5</v>
      </c>
      <c r="L55" s="73">
        <v>26.863636363636363</v>
      </c>
      <c r="M55" s="73">
        <v>26.714285714285715</v>
      </c>
      <c r="N55" s="73">
        <v>26.61904761904762</v>
      </c>
      <c r="O55" s="264">
        <v>27.5</v>
      </c>
      <c r="P55" s="73">
        <v>28.476190476190474</v>
      </c>
      <c r="U55" s="73"/>
    </row>
    <row r="56" spans="1:21" ht="15">
      <c r="A56" s="2">
        <v>8</v>
      </c>
      <c r="C56" s="158">
        <v>24.857142857142858</v>
      </c>
      <c r="D56" s="73">
        <v>22.681818181818187</v>
      </c>
      <c r="E56" s="73">
        <v>22.421052631578945</v>
      </c>
      <c r="F56" s="73">
        <v>23.590909090909086</v>
      </c>
      <c r="G56" s="73">
        <v>24.363636363636356</v>
      </c>
      <c r="H56" s="73">
        <v>23.863636363636356</v>
      </c>
      <c r="I56" s="73">
        <v>26.095238095238088</v>
      </c>
      <c r="J56" s="73">
        <v>26.76923076923077</v>
      </c>
      <c r="K56" s="73">
        <v>26.1</v>
      </c>
      <c r="L56" s="73">
        <v>26.09090909090909</v>
      </c>
      <c r="M56" s="73">
        <v>26.578947368421051</v>
      </c>
      <c r="N56" s="73">
        <v>26.571428571428573</v>
      </c>
      <c r="O56" s="264">
        <v>26.7</v>
      </c>
      <c r="P56" s="73">
        <v>27.882352941176471</v>
      </c>
      <c r="U56" s="73"/>
    </row>
    <row r="57" spans="1:21" ht="15">
      <c r="A57" s="2">
        <v>9</v>
      </c>
      <c r="C57" s="158">
        <v>24.35</v>
      </c>
      <c r="D57" s="73">
        <v>22.571428571428569</v>
      </c>
      <c r="E57" s="73">
        <v>22.181818181818187</v>
      </c>
      <c r="F57" s="73">
        <v>23.4</v>
      </c>
      <c r="G57" s="73">
        <v>23.772727272727259</v>
      </c>
      <c r="H57" s="73">
        <v>23.863636363636356</v>
      </c>
      <c r="I57" s="73">
        <v>25.904761904761905</v>
      </c>
      <c r="J57" s="73">
        <v>26.761904761904763</v>
      </c>
      <c r="K57" s="73">
        <v>25.5</v>
      </c>
      <c r="L57" s="73">
        <v>26.045454545454547</v>
      </c>
      <c r="M57" s="73">
        <v>26.55</v>
      </c>
      <c r="N57" s="73">
        <v>26</v>
      </c>
      <c r="O57" s="264">
        <v>26.6</v>
      </c>
      <c r="P57" s="73">
        <v>27.7</v>
      </c>
      <c r="U57" s="73"/>
    </row>
    <row r="58" spans="1:21" ht="15">
      <c r="A58" s="2">
        <v>10</v>
      </c>
      <c r="C58" s="158">
        <v>24.22727272727273</v>
      </c>
      <c r="D58" s="73">
        <v>22.5</v>
      </c>
      <c r="E58" s="73">
        <v>22.181818181818187</v>
      </c>
      <c r="F58" s="73">
        <v>23.157894736842099</v>
      </c>
      <c r="G58" s="73">
        <v>23.363636363636356</v>
      </c>
      <c r="H58" s="73">
        <v>23.8095238095238</v>
      </c>
      <c r="I58" s="73">
        <v>25.736842105263158</v>
      </c>
      <c r="J58" s="73">
        <v>26.181818181818183</v>
      </c>
      <c r="K58" s="73">
        <v>25.1</v>
      </c>
      <c r="L58" s="73">
        <v>26</v>
      </c>
      <c r="M58" s="73">
        <v>26.38095238095238</v>
      </c>
      <c r="N58" s="73">
        <v>26</v>
      </c>
      <c r="O58" s="264">
        <v>26.4</v>
      </c>
      <c r="P58" s="73">
        <v>27.181818181818183</v>
      </c>
      <c r="U58" s="73"/>
    </row>
    <row r="59" spans="1:21">
      <c r="A59" s="2">
        <v>20</v>
      </c>
      <c r="C59" s="158"/>
      <c r="D59" s="73"/>
      <c r="E59" s="73"/>
      <c r="F59" s="73"/>
      <c r="G59" s="73"/>
      <c r="H59" s="73"/>
      <c r="I59" s="73"/>
      <c r="J59" s="73"/>
      <c r="K59" s="73"/>
      <c r="L59" s="73">
        <v>24</v>
      </c>
      <c r="M59" s="73">
        <v>24.4</v>
      </c>
      <c r="N59" s="73">
        <v>24.8</v>
      </c>
      <c r="O59" s="73">
        <v>25.2</v>
      </c>
      <c r="P59" s="73">
        <v>25.6</v>
      </c>
      <c r="U59" s="73"/>
    </row>
    <row r="60" spans="1:21">
      <c r="A60" s="2"/>
      <c r="C60" s="158"/>
      <c r="D60" s="73"/>
      <c r="E60" s="73"/>
      <c r="F60" s="73"/>
      <c r="G60" s="73"/>
      <c r="H60" s="73"/>
      <c r="U60" s="73"/>
    </row>
    <row r="61" spans="1:21">
      <c r="A61" s="2" t="s">
        <v>1886</v>
      </c>
      <c r="C61" s="73">
        <f t="shared" ref="C61:I61" si="12">AVERAGE(C49:C58)</f>
        <v>25.796904761904756</v>
      </c>
      <c r="D61" s="73">
        <f t="shared" si="12"/>
        <v>23.468432444748238</v>
      </c>
      <c r="E61" s="73">
        <f t="shared" si="12"/>
        <v>23.632942203994837</v>
      </c>
      <c r="F61" s="73">
        <f t="shared" si="12"/>
        <v>24.790132908027644</v>
      </c>
      <c r="G61" s="73">
        <f t="shared" si="12"/>
        <v>24.856521093285792</v>
      </c>
      <c r="H61" s="73">
        <f t="shared" si="12"/>
        <v>24.965512265512256</v>
      </c>
      <c r="I61" s="73">
        <f t="shared" si="12"/>
        <v>27.565279240882955</v>
      </c>
      <c r="J61" s="73">
        <f>AVERAGE(J49:J58)</f>
        <v>27.800537795537792</v>
      </c>
      <c r="K61" s="73">
        <f>AVERAGE(K49:K58)</f>
        <v>27.52</v>
      </c>
      <c r="L61" s="73">
        <f>AVERAGE(L49:L59)</f>
        <v>28.383162796799162</v>
      </c>
      <c r="M61" s="73">
        <f>AVERAGE(M49:M59)</f>
        <v>27.545620786709307</v>
      </c>
      <c r="N61" s="73">
        <f>AVERAGE(N49:N59)</f>
        <v>26.907221566312479</v>
      </c>
      <c r="O61" s="73">
        <f>AVERAGE(O49:O59)</f>
        <v>27.545454545454547</v>
      </c>
      <c r="P61" s="73">
        <f>AVERAGE(P49:P59)</f>
        <v>28.453413431488297</v>
      </c>
      <c r="Q61" s="73">
        <f>P61-D61</f>
        <v>4.9849809867400587</v>
      </c>
      <c r="U61" s="73"/>
    </row>
    <row r="62" spans="1:21">
      <c r="A62" s="2" t="s">
        <v>1887</v>
      </c>
      <c r="C62" s="73">
        <f t="shared" ref="C62:I62" si="13">MEDIAN(C49:C58)</f>
        <v>25.825757575757571</v>
      </c>
      <c r="D62" s="73">
        <f t="shared" si="13"/>
        <v>23.35281385281386</v>
      </c>
      <c r="E62" s="73">
        <f t="shared" si="13"/>
        <v>23.442640692640691</v>
      </c>
      <c r="F62" s="73">
        <f t="shared" si="13"/>
        <v>24.477272727272727</v>
      </c>
      <c r="G62" s="73">
        <f t="shared" si="13"/>
        <v>24.723262032085561</v>
      </c>
      <c r="H62" s="73">
        <f t="shared" si="13"/>
        <v>25.070346320346317</v>
      </c>
      <c r="I62" s="73">
        <f t="shared" si="13"/>
        <v>26.689075630252102</v>
      </c>
      <c r="J62" s="73">
        <f t="shared" ref="J62:O62" si="14">MEDIAN(J49:J58)</f>
        <v>27.185064935064936</v>
      </c>
      <c r="K62" s="73">
        <f t="shared" si="14"/>
        <v>27.45</v>
      </c>
      <c r="L62" s="73">
        <f t="shared" si="14"/>
        <v>27.959595959595958</v>
      </c>
      <c r="M62" s="73">
        <f t="shared" si="14"/>
        <v>27.689903846153847</v>
      </c>
      <c r="N62" s="73">
        <f t="shared" si="14"/>
        <v>26.721861471861473</v>
      </c>
      <c r="O62" s="73">
        <f t="shared" si="14"/>
        <v>27.95</v>
      </c>
      <c r="P62" s="73">
        <f>MEDIAN(P49:P58)</f>
        <v>28.75</v>
      </c>
      <c r="Q62" s="73">
        <f>P62-D62</f>
        <v>5.3971861471861402</v>
      </c>
      <c r="U62" s="73"/>
    </row>
    <row r="63" spans="1:21">
      <c r="A63" s="2" t="s">
        <v>1888</v>
      </c>
      <c r="C63" s="73">
        <f t="shared" ref="C63:I63" si="15">STDEV(C49:C58)</f>
        <v>1.2185766141092054</v>
      </c>
      <c r="D63" s="73">
        <f t="shared" si="15"/>
        <v>0.99444442676096867</v>
      </c>
      <c r="E63" s="73">
        <f t="shared" si="15"/>
        <v>1.5803040843496399</v>
      </c>
      <c r="F63" s="73">
        <f t="shared" si="15"/>
        <v>1.48503754920902</v>
      </c>
      <c r="G63" s="73">
        <f t="shared" si="15"/>
        <v>0.87911681139120101</v>
      </c>
      <c r="H63" s="73">
        <f t="shared" si="15"/>
        <v>0.99807494335149727</v>
      </c>
      <c r="I63" s="73">
        <f t="shared" si="15"/>
        <v>2.286865412548118</v>
      </c>
      <c r="J63" s="73">
        <f t="shared" ref="J63:O63" si="16">STDEV(J49:J58)</f>
        <v>1.5432140806529613</v>
      </c>
      <c r="K63" s="73">
        <f t="shared" si="16"/>
        <v>1.7874873736927794</v>
      </c>
      <c r="L63" s="73">
        <f t="shared" si="16"/>
        <v>2.9000031413384764</v>
      </c>
      <c r="M63" s="73">
        <f t="shared" si="16"/>
        <v>1.4101756727434378</v>
      </c>
      <c r="N63" s="73">
        <f t="shared" si="16"/>
        <v>1.1169520975394553</v>
      </c>
      <c r="O63" s="73">
        <f t="shared" si="16"/>
        <v>1.0130262692656213</v>
      </c>
      <c r="P63" s="73">
        <f>STDEV(P49:P58)</f>
        <v>1.1903780578820529</v>
      </c>
      <c r="U63" s="73"/>
    </row>
    <row r="64" spans="1:21">
      <c r="A64" s="2" t="s">
        <v>1895</v>
      </c>
      <c r="C64" s="73">
        <f>STDEV(C50:C58)</f>
        <v>0.93838754961732895</v>
      </c>
      <c r="D64" s="73">
        <f t="shared" ref="D64:L64" si="17">STDEV(D50:D58)</f>
        <v>0.63551054423063236</v>
      </c>
      <c r="E64" s="73">
        <f t="shared" si="17"/>
        <v>1.0075694200946668</v>
      </c>
      <c r="F64" s="73">
        <f t="shared" si="17"/>
        <v>1.1796232099786255</v>
      </c>
      <c r="G64" s="73">
        <f t="shared" si="17"/>
        <v>0.83867947310234525</v>
      </c>
      <c r="H64" s="73">
        <f t="shared" si="17"/>
        <v>0.87722783333917886</v>
      </c>
      <c r="I64" s="73">
        <f t="shared" si="17"/>
        <v>1.6989654644425995</v>
      </c>
      <c r="J64" s="73">
        <f t="shared" si="17"/>
        <v>1.1391068776432622</v>
      </c>
      <c r="K64" s="73">
        <f t="shared" si="17"/>
        <v>1.5878007151752735</v>
      </c>
      <c r="L64" s="73">
        <f t="shared" si="17"/>
        <v>2.2123866735654327</v>
      </c>
      <c r="M64" s="73">
        <f>STDEV(M50:M58)</f>
        <v>1.0961268458625331</v>
      </c>
      <c r="N64" s="73">
        <f>STDEV(N50:N58)</f>
        <v>0.90585659309797317</v>
      </c>
      <c r="O64" s="73">
        <f>STDEV(O50:O58)</f>
        <v>0.83333333333333359</v>
      </c>
      <c r="P64" s="73">
        <f>STDEV(P50:P58)</f>
        <v>0.68139105203745398</v>
      </c>
    </row>
    <row r="65" spans="1:21">
      <c r="A65" s="219" t="s">
        <v>1890</v>
      </c>
      <c r="C65" s="220">
        <f>C58/C50</f>
        <v>0.89415242051445953</v>
      </c>
      <c r="D65" s="220">
        <f t="shared" ref="D65:L65" si="18">D58/D50</f>
        <v>0.9228515625</v>
      </c>
      <c r="E65" s="220">
        <f t="shared" si="18"/>
        <v>0.88056367073380326</v>
      </c>
      <c r="F65" s="220">
        <f t="shared" si="18"/>
        <v>0.88296998996624976</v>
      </c>
      <c r="G65" s="220">
        <f t="shared" si="18"/>
        <v>0.9055673009161378</v>
      </c>
      <c r="H65" s="220">
        <f t="shared" si="18"/>
        <v>0.90001636393388951</v>
      </c>
      <c r="I65" s="220">
        <f t="shared" si="18"/>
        <v>0.82537977597053847</v>
      </c>
      <c r="J65" s="220">
        <f t="shared" si="18"/>
        <v>0.88601753576372866</v>
      </c>
      <c r="K65" s="220">
        <f t="shared" si="18"/>
        <v>0.83666666666666667</v>
      </c>
      <c r="L65" s="220">
        <f t="shared" si="18"/>
        <v>0.82778581765557158</v>
      </c>
      <c r="M65" s="220">
        <f>M58/M50</f>
        <v>0.89564961787184005</v>
      </c>
      <c r="N65" s="220">
        <f>N58/N50</f>
        <v>0.89655172413793105</v>
      </c>
      <c r="O65" s="220">
        <f>O58/O50</f>
        <v>0.91666666666666663</v>
      </c>
      <c r="P65" s="220">
        <f>P58/P50</f>
        <v>0.92967130589280433</v>
      </c>
    </row>
    <row r="66" spans="1:21">
      <c r="A66" s="219" t="s">
        <v>1891</v>
      </c>
      <c r="C66" s="73"/>
      <c r="D66" s="73"/>
      <c r="E66" s="73"/>
      <c r="F66" s="73"/>
      <c r="G66" s="73"/>
      <c r="H66" s="73"/>
      <c r="I66" s="73"/>
      <c r="J66" s="73"/>
      <c r="K66" s="73"/>
      <c r="L66" s="220">
        <f>L59/L50</f>
        <v>0.76410998552821996</v>
      </c>
      <c r="M66" s="220">
        <f>M59/M50</f>
        <v>0.82839506172839505</v>
      </c>
      <c r="N66" s="220">
        <f>N59/N50</f>
        <v>0.85517241379310349</v>
      </c>
      <c r="O66" s="220">
        <f>O59/O50</f>
        <v>0.875</v>
      </c>
      <c r="P66" s="220">
        <f>P59/P50</f>
        <v>0.87557003257329002</v>
      </c>
    </row>
    <row r="67" spans="1:21">
      <c r="A67" s="219" t="s">
        <v>1892</v>
      </c>
      <c r="C67" s="73"/>
      <c r="D67" s="73"/>
      <c r="E67" s="73"/>
      <c r="F67" s="73"/>
      <c r="G67" s="73"/>
      <c r="H67" s="73"/>
      <c r="I67" s="73"/>
      <c r="J67" s="73"/>
      <c r="K67" s="73"/>
      <c r="L67" s="220">
        <f>L59/L53</f>
        <v>0.84046692607003881</v>
      </c>
      <c r="M67" s="220">
        <f>M59/M53</f>
        <v>0.88111111111111107</v>
      </c>
      <c r="N67" s="220">
        <f>N59/N53</f>
        <v>0.92669039145907472</v>
      </c>
      <c r="O67" s="220">
        <f>O59/O53</f>
        <v>0.9</v>
      </c>
      <c r="P67" s="220">
        <f>P59/P53</f>
        <v>0.88973143759873619</v>
      </c>
    </row>
    <row r="68" spans="1:21">
      <c r="A68" s="2"/>
      <c r="C68" s="73"/>
      <c r="D68" s="73"/>
      <c r="E68" s="73"/>
      <c r="F68" s="73"/>
      <c r="G68" s="73"/>
      <c r="H68" s="73"/>
      <c r="I68" s="73"/>
      <c r="J68" s="73"/>
      <c r="K68" s="73"/>
      <c r="L68" s="73"/>
      <c r="M68" s="73"/>
      <c r="N68" s="73"/>
      <c r="O68" s="73"/>
      <c r="P68" s="73"/>
    </row>
    <row r="69" spans="1:21">
      <c r="A69" s="2" t="s">
        <v>1896</v>
      </c>
      <c r="D69" s="73"/>
    </row>
    <row r="70" spans="1:21" ht="15">
      <c r="A70" s="2">
        <v>1</v>
      </c>
      <c r="C70" s="73">
        <v>34.36363636363636</v>
      </c>
      <c r="D70" s="73">
        <v>29.3</v>
      </c>
      <c r="E70" s="73">
        <v>28.636363636363637</v>
      </c>
      <c r="F70" s="73">
        <v>35</v>
      </c>
      <c r="G70" s="73">
        <v>36.181818181818173</v>
      </c>
      <c r="H70" s="73">
        <v>35.428571428571438</v>
      </c>
      <c r="I70" s="73">
        <v>43.727272727272727</v>
      </c>
      <c r="J70" s="73">
        <v>47.81818181818182</v>
      </c>
      <c r="K70" s="73">
        <v>38.6</v>
      </c>
      <c r="L70" s="73">
        <v>33.363636363636367</v>
      </c>
      <c r="M70" s="73">
        <v>36.470588235294116</v>
      </c>
      <c r="N70" s="73">
        <v>41.722222222222221</v>
      </c>
      <c r="O70" s="264">
        <v>37.700000000000003</v>
      </c>
      <c r="P70" s="73">
        <v>40.38095238095238</v>
      </c>
      <c r="Q70" s="73"/>
      <c r="T70" s="73"/>
      <c r="U70" s="73"/>
    </row>
    <row r="71" spans="1:21" ht="15">
      <c r="A71" s="2">
        <v>2</v>
      </c>
      <c r="C71" s="73">
        <v>29.142857142857142</v>
      </c>
      <c r="D71" s="73">
        <v>29.090909090909086</v>
      </c>
      <c r="E71" s="73">
        <v>28.363636363636356</v>
      </c>
      <c r="F71" s="73">
        <v>31.333333333333321</v>
      </c>
      <c r="G71" s="73">
        <v>35.238095238095255</v>
      </c>
      <c r="H71" s="73">
        <v>35.272727272727273</v>
      </c>
      <c r="I71" s="73">
        <v>43.238095238095262</v>
      </c>
      <c r="J71" s="73">
        <v>44.363636363636367</v>
      </c>
      <c r="K71" s="73">
        <v>35.799999999999997</v>
      </c>
      <c r="L71" s="73">
        <v>30.3125</v>
      </c>
      <c r="M71" s="73">
        <v>35.555555555555557</v>
      </c>
      <c r="N71" s="73">
        <v>37.136363636363633</v>
      </c>
      <c r="O71" s="264">
        <v>36.5</v>
      </c>
      <c r="P71" s="73">
        <v>38.25</v>
      </c>
      <c r="T71" s="73"/>
      <c r="U71" s="73"/>
    </row>
    <row r="72" spans="1:21" ht="15">
      <c r="A72" s="2">
        <v>3</v>
      </c>
      <c r="C72" s="73">
        <v>28.235294117647062</v>
      </c>
      <c r="D72" s="73">
        <v>28.272727272727259</v>
      </c>
      <c r="E72" s="73">
        <v>25.333333333333304</v>
      </c>
      <c r="F72" s="73">
        <v>31.272727272727259</v>
      </c>
      <c r="G72" s="73">
        <v>33.6</v>
      </c>
      <c r="H72" s="73">
        <v>34</v>
      </c>
      <c r="I72" s="73">
        <v>40.545454545454547</v>
      </c>
      <c r="J72" s="73">
        <v>41.5</v>
      </c>
      <c r="K72" s="73">
        <v>35.1</v>
      </c>
      <c r="L72" s="73">
        <v>30.277777777777779</v>
      </c>
      <c r="M72" s="73">
        <v>32.444444444444443</v>
      </c>
      <c r="N72" s="73">
        <v>34.772727272727273</v>
      </c>
      <c r="O72" s="264">
        <v>34.4</v>
      </c>
      <c r="P72" s="73">
        <v>34.476190476190474</v>
      </c>
      <c r="T72" s="73"/>
      <c r="U72" s="73"/>
    </row>
    <row r="73" spans="1:21" ht="15">
      <c r="A73" s="2">
        <v>4</v>
      </c>
      <c r="C73" s="73">
        <v>27.54545454545455</v>
      </c>
      <c r="D73" s="73">
        <v>27.45454545454545</v>
      </c>
      <c r="E73" s="73">
        <v>25.272727272727238</v>
      </c>
      <c r="F73" s="73">
        <v>30.72727272727273</v>
      </c>
      <c r="G73" s="73">
        <v>32.315789473684191</v>
      </c>
      <c r="H73" s="73">
        <v>33.444444444444414</v>
      </c>
      <c r="I73" s="73">
        <v>39.636363636363626</v>
      </c>
      <c r="J73" s="73">
        <v>39.473684210526315</v>
      </c>
      <c r="K73" s="73">
        <v>34.200000000000003</v>
      </c>
      <c r="L73" s="73">
        <v>29.882352941176471</v>
      </c>
      <c r="M73" s="73">
        <v>31.363636363636363</v>
      </c>
      <c r="N73" s="73">
        <v>32.045454545454547</v>
      </c>
      <c r="O73" s="264">
        <v>33.200000000000003</v>
      </c>
      <c r="P73" s="73">
        <v>33.61904761904762</v>
      </c>
      <c r="T73" s="73"/>
      <c r="U73" s="73"/>
    </row>
    <row r="74" spans="1:21" ht="15">
      <c r="A74" s="2">
        <v>5</v>
      </c>
      <c r="C74" s="73">
        <v>27.272727272727259</v>
      </c>
      <c r="D74" s="73">
        <v>25.54545454545455</v>
      </c>
      <c r="E74" s="73">
        <v>25.1</v>
      </c>
      <c r="F74" s="73">
        <v>29.81818181818182</v>
      </c>
      <c r="G74" s="73">
        <v>30.5</v>
      </c>
      <c r="H74" s="73">
        <v>33.111111111111107</v>
      </c>
      <c r="I74" s="73">
        <v>37.523809523809526</v>
      </c>
      <c r="J74" s="73">
        <v>39.368421052631582</v>
      </c>
      <c r="K74" s="73">
        <v>29.4</v>
      </c>
      <c r="L74" s="73">
        <v>29.315789473684209</v>
      </c>
      <c r="M74" s="73">
        <v>31.333333333333332</v>
      </c>
      <c r="N74" s="73">
        <v>32</v>
      </c>
      <c r="O74" s="264">
        <v>32.4</v>
      </c>
      <c r="P74" s="73">
        <v>32.80952380952381</v>
      </c>
      <c r="T74" s="73"/>
      <c r="U74" s="73"/>
    </row>
    <row r="75" spans="1:21" ht="15">
      <c r="A75" s="2">
        <v>6</v>
      </c>
      <c r="C75" s="73">
        <v>27</v>
      </c>
      <c r="D75" s="73">
        <v>24.81818181818182</v>
      </c>
      <c r="E75" s="73">
        <v>24.636363636363637</v>
      </c>
      <c r="F75" s="73">
        <v>28.631578947368425</v>
      </c>
      <c r="G75" s="73">
        <v>30.2</v>
      </c>
      <c r="H75" s="73">
        <v>32.181818181818166</v>
      </c>
      <c r="I75" s="73">
        <v>37.157894736842103</v>
      </c>
      <c r="J75" s="73">
        <v>37.4</v>
      </c>
      <c r="K75" s="73">
        <v>31.1</v>
      </c>
      <c r="L75" s="73">
        <v>29.272727272727273</v>
      </c>
      <c r="M75" s="73">
        <v>30.863636363636363</v>
      </c>
      <c r="N75" s="73">
        <v>32</v>
      </c>
      <c r="O75" s="264">
        <v>32.1</v>
      </c>
      <c r="P75" s="73">
        <v>32.666666666666664</v>
      </c>
      <c r="T75" s="73"/>
      <c r="U75" s="73"/>
    </row>
    <row r="76" spans="1:21" ht="15">
      <c r="A76" s="2">
        <v>7</v>
      </c>
      <c r="C76" s="73">
        <v>25.428571428571427</v>
      </c>
      <c r="D76" s="73">
        <v>24.72727272727273</v>
      </c>
      <c r="E76" s="73">
        <v>24</v>
      </c>
      <c r="F76" s="73">
        <v>28.54545454545455</v>
      </c>
      <c r="G76" s="73">
        <v>29.636363636363637</v>
      </c>
      <c r="H76" s="73">
        <v>31.857142857142858</v>
      </c>
      <c r="I76" s="73">
        <v>37.052631578947349</v>
      </c>
      <c r="J76" s="73">
        <v>35.80952380952381</v>
      </c>
      <c r="K76" s="73">
        <v>30.3</v>
      </c>
      <c r="L76" s="73">
        <v>28.047619047619047</v>
      </c>
      <c r="M76" s="73">
        <v>30.59090909090909</v>
      </c>
      <c r="N76" s="73">
        <v>31.9375</v>
      </c>
      <c r="O76" s="264">
        <v>30.5</v>
      </c>
      <c r="P76" s="73">
        <v>32.411764705882355</v>
      </c>
      <c r="T76" s="73"/>
      <c r="U76" s="73"/>
    </row>
    <row r="77" spans="1:21" ht="15">
      <c r="A77" s="2">
        <v>8</v>
      </c>
      <c r="C77" s="73">
        <v>25.090909090909086</v>
      </c>
      <c r="D77" s="73">
        <v>23.666666666666671</v>
      </c>
      <c r="E77" s="73">
        <v>23.714285714285715</v>
      </c>
      <c r="F77" s="73">
        <v>28.19047619047619</v>
      </c>
      <c r="G77" s="73">
        <v>29.54545454545455</v>
      </c>
      <c r="H77" s="73">
        <v>31.684210526315788</v>
      </c>
      <c r="I77" s="73">
        <v>36.5</v>
      </c>
      <c r="J77" s="73">
        <v>34.636363636363633</v>
      </c>
      <c r="K77" s="73">
        <v>32.5</v>
      </c>
      <c r="L77" s="73">
        <v>27.8</v>
      </c>
      <c r="M77" s="73">
        <v>28.882352941176471</v>
      </c>
      <c r="N77" s="73">
        <v>30.55</v>
      </c>
      <c r="O77" s="264">
        <v>30.5</v>
      </c>
      <c r="P77" s="73">
        <v>32.25</v>
      </c>
      <c r="T77" s="73"/>
      <c r="U77" s="73"/>
    </row>
    <row r="78" spans="1:21" ht="15">
      <c r="A78" s="2">
        <v>9</v>
      </c>
      <c r="C78" s="73">
        <v>24.272727272727259</v>
      </c>
      <c r="D78" s="73">
        <v>23</v>
      </c>
      <c r="E78" s="73">
        <v>23.714285714285715</v>
      </c>
      <c r="F78" s="73">
        <v>27.9</v>
      </c>
      <c r="G78" s="73">
        <v>29.45454545454545</v>
      </c>
      <c r="H78" s="73">
        <v>31.181818181818187</v>
      </c>
      <c r="I78" s="73">
        <v>33.764705882352949</v>
      </c>
      <c r="J78" s="73">
        <v>34.333333333333336</v>
      </c>
      <c r="K78" s="73">
        <v>28.6</v>
      </c>
      <c r="L78" s="73">
        <v>27.636363636363637</v>
      </c>
      <c r="M78" s="73">
        <v>28.681818181818183</v>
      </c>
      <c r="N78" s="73">
        <v>30.181818181818183</v>
      </c>
      <c r="O78" s="264">
        <v>30.2</v>
      </c>
      <c r="P78" s="73">
        <v>31</v>
      </c>
      <c r="T78" s="73"/>
      <c r="U78" s="73"/>
    </row>
    <row r="79" spans="1:21" ht="15">
      <c r="A79" s="2">
        <v>10</v>
      </c>
      <c r="C79" s="73">
        <v>24</v>
      </c>
      <c r="D79" s="73">
        <v>22.45454545454545</v>
      </c>
      <c r="E79" s="73">
        <v>23.636363636363637</v>
      </c>
      <c r="F79" s="73">
        <v>27.54545454545455</v>
      </c>
      <c r="G79" s="73">
        <v>28</v>
      </c>
      <c r="H79" s="73">
        <v>28.636363636363637</v>
      </c>
      <c r="I79" s="73">
        <v>33.6</v>
      </c>
      <c r="J79" s="73">
        <v>34.200000000000003</v>
      </c>
      <c r="K79" s="73">
        <v>29.3</v>
      </c>
      <c r="L79" s="73">
        <v>27.5</v>
      </c>
      <c r="M79" s="73">
        <v>28.636363636363637</v>
      </c>
      <c r="N79" s="73">
        <v>29.428571428571427</v>
      </c>
      <c r="O79" s="264">
        <v>28.6</v>
      </c>
      <c r="P79" s="73">
        <v>30.071428571428573</v>
      </c>
      <c r="T79" s="73"/>
      <c r="U79" s="73"/>
    </row>
    <row r="80" spans="1:21">
      <c r="A80" s="2">
        <v>20</v>
      </c>
      <c r="C80" s="73"/>
      <c r="D80" s="73"/>
      <c r="E80" s="73"/>
      <c r="F80" s="73"/>
      <c r="G80" s="73"/>
      <c r="H80" s="73"/>
      <c r="L80" s="73">
        <v>24.9</v>
      </c>
      <c r="M80" s="73">
        <v>24.8</v>
      </c>
      <c r="N80" s="73">
        <v>26.9</v>
      </c>
      <c r="O80" s="73">
        <v>27.6</v>
      </c>
      <c r="P80" s="73">
        <v>28.5</v>
      </c>
    </row>
    <row r="81" spans="1:21">
      <c r="A81" s="2"/>
      <c r="C81" s="73"/>
      <c r="D81" s="73"/>
      <c r="E81" s="73"/>
      <c r="F81" s="73"/>
      <c r="G81" s="73"/>
      <c r="H81" s="73"/>
      <c r="L81" s="73"/>
      <c r="M81" s="73"/>
      <c r="N81" s="73"/>
      <c r="O81" s="73"/>
      <c r="P81" s="73"/>
    </row>
    <row r="82" spans="1:21">
      <c r="A82" s="2" t="s">
        <v>1886</v>
      </c>
      <c r="C82" s="73">
        <f t="shared" ref="C82:I82" si="19">AVERAGE(C70:C79)</f>
        <v>27.235217723453012</v>
      </c>
      <c r="D82" s="73">
        <f t="shared" si="19"/>
        <v>25.833030303030302</v>
      </c>
      <c r="E82" s="73">
        <f t="shared" si="19"/>
        <v>25.240735930735923</v>
      </c>
      <c r="F82" s="73">
        <f t="shared" si="19"/>
        <v>29.896447938026881</v>
      </c>
      <c r="G82" s="73">
        <f t="shared" si="19"/>
        <v>31.467206652996122</v>
      </c>
      <c r="H82" s="73">
        <f t="shared" si="19"/>
        <v>32.679820764031284</v>
      </c>
      <c r="I82" s="73">
        <f t="shared" si="19"/>
        <v>38.27462278691381</v>
      </c>
      <c r="J82" s="73">
        <f>AVERAGE(J70:J79)</f>
        <v>38.890314422419678</v>
      </c>
      <c r="K82" s="73">
        <f>AVERAGE(K70:K79)</f>
        <v>32.49</v>
      </c>
      <c r="L82" s="73">
        <f>AVERAGE(L70:L79)</f>
        <v>29.34087665129848</v>
      </c>
      <c r="M82" s="73">
        <f>AVERAGE(M70:M79)</f>
        <v>31.482263814616761</v>
      </c>
      <c r="N82" s="73">
        <f>AVERAGE(N70:N80)</f>
        <v>32.606787026105209</v>
      </c>
      <c r="O82" s="73">
        <f>AVERAGE(O70:O80)</f>
        <v>32.154545454545456</v>
      </c>
      <c r="P82" s="73">
        <f>AVERAGE(P70:P80)</f>
        <v>33.312324929971986</v>
      </c>
      <c r="Q82" s="73">
        <f>P82-D82</f>
        <v>7.4792946269416838</v>
      </c>
    </row>
    <row r="83" spans="1:21">
      <c r="A83" s="2" t="s">
        <v>1887</v>
      </c>
      <c r="C83" s="73">
        <f t="shared" ref="C83:I83" si="20">MEDIAN(C70:C79)</f>
        <v>27.13636363636363</v>
      </c>
      <c r="D83" s="73">
        <f t="shared" si="20"/>
        <v>25.181818181818187</v>
      </c>
      <c r="E83" s="73">
        <f t="shared" si="20"/>
        <v>24.868181818181817</v>
      </c>
      <c r="F83" s="73">
        <f t="shared" si="20"/>
        <v>29.224880382775122</v>
      </c>
      <c r="G83" s="73">
        <f t="shared" si="20"/>
        <v>30.35</v>
      </c>
      <c r="H83" s="73">
        <f t="shared" si="20"/>
        <v>32.646464646464636</v>
      </c>
      <c r="I83" s="73">
        <f t="shared" si="20"/>
        <v>37.340852130325814</v>
      </c>
      <c r="J83" s="73">
        <f t="shared" ref="J83:O83" si="21">MEDIAN(J70:J79)</f>
        <v>38.38421052631579</v>
      </c>
      <c r="K83" s="73">
        <f t="shared" si="21"/>
        <v>31.8</v>
      </c>
      <c r="L83" s="73">
        <f t="shared" si="21"/>
        <v>29.294258373205743</v>
      </c>
      <c r="M83" s="73">
        <f t="shared" si="21"/>
        <v>31.098484848484848</v>
      </c>
      <c r="N83" s="73">
        <f t="shared" si="21"/>
        <v>32</v>
      </c>
      <c r="O83" s="73">
        <f t="shared" si="21"/>
        <v>32.25</v>
      </c>
      <c r="P83" s="73">
        <f>MEDIAN(P70:P79)</f>
        <v>32.738095238095241</v>
      </c>
      <c r="Q83" s="73">
        <f>P83-D83</f>
        <v>7.5562770562770538</v>
      </c>
      <c r="U83" s="73"/>
    </row>
    <row r="84" spans="1:21">
      <c r="A84" s="2" t="s">
        <v>1888</v>
      </c>
      <c r="C84" s="73">
        <f t="shared" ref="C84:I84" si="22">STDEV(C70:C79)</f>
        <v>3.0315303840183709</v>
      </c>
      <c r="D84" s="73">
        <f t="shared" si="22"/>
        <v>2.5316607377796831</v>
      </c>
      <c r="E84" s="73">
        <f t="shared" si="22"/>
        <v>1.8394142020926623</v>
      </c>
      <c r="F84" s="73">
        <f t="shared" si="22"/>
        <v>2.2742474732558238</v>
      </c>
      <c r="G84" s="73">
        <f t="shared" si="22"/>
        <v>2.7360719746308484</v>
      </c>
      <c r="H84" s="73">
        <f t="shared" si="22"/>
        <v>2.0358435561289037</v>
      </c>
      <c r="I84" s="73">
        <f t="shared" si="22"/>
        <v>3.4963991713764893</v>
      </c>
      <c r="J84" s="73">
        <f t="shared" ref="J84:O84" si="23">STDEV(J70:J79)</f>
        <v>4.5900492078903552</v>
      </c>
      <c r="K84" s="73">
        <f t="shared" si="23"/>
        <v>3.3268102841410525</v>
      </c>
      <c r="L84" s="73">
        <f t="shared" si="23"/>
        <v>1.7840001613072585</v>
      </c>
      <c r="M84" s="73">
        <f t="shared" si="23"/>
        <v>2.7144781315666191</v>
      </c>
      <c r="N84" s="73">
        <f t="shared" si="23"/>
        <v>3.7528374426230582</v>
      </c>
      <c r="O84" s="73">
        <f t="shared" si="23"/>
        <v>2.8999808428486027</v>
      </c>
      <c r="P84" s="73">
        <f>STDEV(P70:P79)</f>
        <v>3.1961509169411819</v>
      </c>
      <c r="U84" s="73"/>
    </row>
    <row r="85" spans="1:21">
      <c r="A85" s="2" t="s">
        <v>1895</v>
      </c>
      <c r="C85" s="73">
        <f>STDEV(C71:C79)</f>
        <v>1.81146338521516</v>
      </c>
      <c r="D85" s="73">
        <f t="shared" ref="D85:L85" si="24">STDEV(D71:D79)</f>
        <v>2.3539417432119376</v>
      </c>
      <c r="E85" s="73">
        <f t="shared" si="24"/>
        <v>1.4849061792444898</v>
      </c>
      <c r="F85" s="73">
        <f t="shared" si="24"/>
        <v>1.4836417780702378</v>
      </c>
      <c r="G85" s="73">
        <f t="shared" si="24"/>
        <v>2.3096947224993305</v>
      </c>
      <c r="H85" s="73">
        <f t="shared" si="24"/>
        <v>1.9008809201608008</v>
      </c>
      <c r="I85" s="73">
        <f t="shared" si="24"/>
        <v>3.1021844156193148</v>
      </c>
      <c r="J85" s="73">
        <f t="shared" si="24"/>
        <v>3.5541144541614025</v>
      </c>
      <c r="K85" s="73">
        <f t="shared" si="24"/>
        <v>2.6955725015497376</v>
      </c>
      <c r="L85" s="73">
        <f t="shared" si="24"/>
        <v>1.1545154442148382</v>
      </c>
      <c r="M85" s="73">
        <f>STDEV(M71:M79)</f>
        <v>2.1985029894344659</v>
      </c>
      <c r="N85" s="73">
        <f>STDEV(N71:N79)</f>
        <v>2.3882183712673553</v>
      </c>
      <c r="O85" s="73">
        <f>STDEV(O71:O79)</f>
        <v>2.4213173641176771</v>
      </c>
      <c r="P85" s="73">
        <f>STDEV(P71:P79)</f>
        <v>2.3378174533940506</v>
      </c>
      <c r="U85" s="73"/>
    </row>
    <row r="86" spans="1:21">
      <c r="A86" s="219" t="s">
        <v>1890</v>
      </c>
      <c r="C86" s="220">
        <f>C79/C71</f>
        <v>0.82352941176470584</v>
      </c>
      <c r="D86" s="220">
        <f t="shared" ref="D86:L86" si="25">D79/D71</f>
        <v>0.77187499999999998</v>
      </c>
      <c r="E86" s="220">
        <f t="shared" si="25"/>
        <v>0.83333333333333359</v>
      </c>
      <c r="F86" s="220">
        <f t="shared" si="25"/>
        <v>0.87911025145067745</v>
      </c>
      <c r="G86" s="220">
        <f t="shared" si="25"/>
        <v>0.79459459459459425</v>
      </c>
      <c r="H86" s="220">
        <f t="shared" si="25"/>
        <v>0.81185567010309279</v>
      </c>
      <c r="I86" s="220">
        <f t="shared" si="25"/>
        <v>0.77709251101321541</v>
      </c>
      <c r="J86" s="220">
        <f t="shared" si="25"/>
        <v>0.77090163934426226</v>
      </c>
      <c r="K86" s="220">
        <f t="shared" si="25"/>
        <v>0.81843575418994419</v>
      </c>
      <c r="L86" s="220">
        <f t="shared" si="25"/>
        <v>0.90721649484536082</v>
      </c>
      <c r="M86" s="220">
        <f>M79/M71</f>
        <v>0.80539772727272729</v>
      </c>
      <c r="N86" s="220">
        <f>N79/N71</f>
        <v>0.79244623185871654</v>
      </c>
      <c r="O86" s="220">
        <f>O79/O71</f>
        <v>0.78356164383561644</v>
      </c>
      <c r="P86" s="220">
        <f>P79/P71</f>
        <v>0.78618113912231569</v>
      </c>
      <c r="U86" s="73"/>
    </row>
    <row r="87" spans="1:21">
      <c r="A87" s="219" t="s">
        <v>1891</v>
      </c>
      <c r="C87" s="73"/>
      <c r="D87" s="73"/>
      <c r="E87" s="73"/>
      <c r="F87" s="73"/>
      <c r="G87" s="73"/>
      <c r="H87" s="73"/>
      <c r="I87" s="73"/>
      <c r="J87" s="73"/>
      <c r="K87" s="73"/>
      <c r="L87" s="220">
        <f>L80/L71</f>
        <v>0.82144329896907209</v>
      </c>
      <c r="M87" s="220">
        <f>M80/M71</f>
        <v>0.69750000000000001</v>
      </c>
      <c r="N87" s="220">
        <f>N80/N71</f>
        <v>0.72435740514075886</v>
      </c>
      <c r="O87" s="220">
        <f>O80/O71</f>
        <v>0.75616438356164384</v>
      </c>
      <c r="P87" s="220">
        <f>P80/P71</f>
        <v>0.74509803921568629</v>
      </c>
      <c r="U87" s="73"/>
    </row>
    <row r="88" spans="1:21">
      <c r="A88" s="236" t="s">
        <v>1892</v>
      </c>
      <c r="C88" s="73"/>
      <c r="D88" s="73"/>
      <c r="E88" s="73"/>
      <c r="F88" s="73"/>
      <c r="G88" s="73"/>
      <c r="H88" s="73"/>
      <c r="I88" s="73"/>
      <c r="J88" s="73"/>
      <c r="K88" s="73"/>
      <c r="L88" s="220">
        <f>L80/L74</f>
        <v>0.84937163375224412</v>
      </c>
      <c r="M88" s="220">
        <f>M80/M74</f>
        <v>0.79148936170212769</v>
      </c>
      <c r="N88" s="220">
        <f>N80/N74</f>
        <v>0.84062499999999996</v>
      </c>
      <c r="O88" s="220">
        <f>O80/O74</f>
        <v>0.85185185185185197</v>
      </c>
      <c r="P88" s="220">
        <f>P80/P74</f>
        <v>0.86865021770682149</v>
      </c>
      <c r="U88" s="73"/>
    </row>
    <row r="89" spans="1:21">
      <c r="A89" s="2"/>
      <c r="C89" s="73"/>
      <c r="D89" s="73"/>
      <c r="E89" s="73"/>
      <c r="F89" s="73"/>
      <c r="G89" s="73"/>
      <c r="H89" s="73"/>
      <c r="I89" s="73"/>
      <c r="J89" s="73"/>
      <c r="K89" s="73"/>
      <c r="L89" s="73"/>
      <c r="M89" s="73"/>
      <c r="N89" s="73"/>
      <c r="O89" s="73"/>
      <c r="P89" s="73"/>
      <c r="U89" s="73"/>
    </row>
    <row r="90" spans="1:21">
      <c r="A90" s="2" t="s">
        <v>1897</v>
      </c>
      <c r="D90" s="73"/>
      <c r="U90" s="73"/>
    </row>
    <row r="91" spans="1:21" ht="15">
      <c r="A91" s="2">
        <v>1</v>
      </c>
      <c r="C91" s="73">
        <v>70.428571428571416</v>
      </c>
      <c r="D91" s="73">
        <v>34.840909090909093</v>
      </c>
      <c r="E91" s="73">
        <v>38.045454545454547</v>
      </c>
      <c r="F91" s="158">
        <v>44.55</v>
      </c>
      <c r="G91" s="73">
        <v>43.375</v>
      </c>
      <c r="H91" s="73">
        <v>41.318181818181827</v>
      </c>
      <c r="I91" s="73">
        <v>43.595238095238095</v>
      </c>
      <c r="J91" s="73">
        <v>42.75</v>
      </c>
      <c r="K91" s="73">
        <v>41</v>
      </c>
      <c r="L91" s="73">
        <v>42.694444444444443</v>
      </c>
      <c r="M91" s="73">
        <v>40.3125</v>
      </c>
      <c r="N91" s="73">
        <v>47.861111111111114</v>
      </c>
      <c r="O91" s="264">
        <v>39.799999999999997</v>
      </c>
      <c r="P91" s="73">
        <v>42.047619047619051</v>
      </c>
      <c r="Q91" s="159"/>
      <c r="R91" s="73"/>
      <c r="U91" s="73"/>
    </row>
    <row r="92" spans="1:21" ht="15">
      <c r="A92" s="2">
        <v>2</v>
      </c>
      <c r="C92" s="73">
        <v>69.863636363636346</v>
      </c>
      <c r="D92" s="73">
        <v>34.636363636363626</v>
      </c>
      <c r="E92" s="73">
        <v>37.049999999999997</v>
      </c>
      <c r="F92" s="158">
        <v>39.454545454545439</v>
      </c>
      <c r="G92" s="73">
        <v>40.568181818181834</v>
      </c>
      <c r="H92" s="73">
        <v>40.555555555555557</v>
      </c>
      <c r="I92" s="73">
        <v>43.071428571428562</v>
      </c>
      <c r="J92" s="73">
        <v>42.142857142857146</v>
      </c>
      <c r="K92" s="73">
        <v>40.299999999999997</v>
      </c>
      <c r="L92" s="73">
        <v>38.299999999999997</v>
      </c>
      <c r="M92" s="73">
        <v>40.166666666666664</v>
      </c>
      <c r="N92" s="73">
        <v>39.705882352941174</v>
      </c>
      <c r="O92" s="264">
        <v>39.200000000000003</v>
      </c>
      <c r="P92" s="73">
        <v>40.764705882352942</v>
      </c>
      <c r="R92" s="73"/>
      <c r="U92" s="73"/>
    </row>
    <row r="93" spans="1:21" ht="15">
      <c r="A93" s="2">
        <v>3</v>
      </c>
      <c r="C93" s="73">
        <v>69.333333333333314</v>
      </c>
      <c r="D93" s="73">
        <v>33.295454545454547</v>
      </c>
      <c r="E93" s="73">
        <v>36.166666666666615</v>
      </c>
      <c r="F93" s="158">
        <v>39.277777777777779</v>
      </c>
      <c r="G93" s="73">
        <v>38.5</v>
      </c>
      <c r="H93" s="73">
        <v>39.238095238095262</v>
      </c>
      <c r="I93" s="73">
        <v>40.947368421052616</v>
      </c>
      <c r="J93" s="73">
        <v>42.090909090909101</v>
      </c>
      <c r="K93" s="73">
        <v>39.1</v>
      </c>
      <c r="L93" s="73">
        <v>38.071428571428569</v>
      </c>
      <c r="M93" s="73">
        <v>39.388888888888886</v>
      </c>
      <c r="N93" s="73">
        <v>39.0625</v>
      </c>
      <c r="O93" s="264">
        <v>38.4</v>
      </c>
      <c r="P93" s="73">
        <v>40.590909090909093</v>
      </c>
      <c r="R93" s="73"/>
      <c r="U93" s="73"/>
    </row>
    <row r="94" spans="1:21" ht="15">
      <c r="A94" s="2">
        <v>4</v>
      </c>
      <c r="C94" s="73">
        <v>68.8</v>
      </c>
      <c r="D94" s="73">
        <v>32.15</v>
      </c>
      <c r="E94" s="73">
        <v>35.772727272727273</v>
      </c>
      <c r="F94" s="158">
        <v>38.36363636363636</v>
      </c>
      <c r="G94" s="73">
        <v>38.477272727272727</v>
      </c>
      <c r="H94" s="73">
        <v>39.204545454545446</v>
      </c>
      <c r="I94" s="73">
        <v>40.5</v>
      </c>
      <c r="J94" s="73">
        <v>41.807692307692292</v>
      </c>
      <c r="K94" s="73">
        <v>38.9</v>
      </c>
      <c r="L94" s="73">
        <v>37.375</v>
      </c>
      <c r="M94" s="73">
        <v>37.704545454545453</v>
      </c>
      <c r="N94" s="73">
        <v>38.704545454545453</v>
      </c>
      <c r="O94" s="264">
        <v>37.799999999999997</v>
      </c>
      <c r="P94" s="73">
        <v>38.409090909090907</v>
      </c>
      <c r="R94" s="73"/>
      <c r="U94" s="73"/>
    </row>
    <row r="95" spans="1:21" ht="15">
      <c r="A95" s="2">
        <v>5</v>
      </c>
      <c r="C95" s="73">
        <v>68.099999999999994</v>
      </c>
      <c r="D95" s="73">
        <v>31.590909090909086</v>
      </c>
      <c r="E95" s="73">
        <v>35.545454545454547</v>
      </c>
      <c r="F95" s="158">
        <v>38.295454545454547</v>
      </c>
      <c r="G95" s="73">
        <v>38.28125</v>
      </c>
      <c r="H95" s="73">
        <v>38</v>
      </c>
      <c r="I95" s="73">
        <v>40.368421052631568</v>
      </c>
      <c r="J95" s="73">
        <v>40.261904761904759</v>
      </c>
      <c r="K95" s="73">
        <v>38.200000000000003</v>
      </c>
      <c r="L95" s="73">
        <v>37.363636363636367</v>
      </c>
      <c r="M95" s="73">
        <v>37.204545454545453</v>
      </c>
      <c r="N95" s="73">
        <v>38</v>
      </c>
      <c r="O95" s="264">
        <v>37.5</v>
      </c>
      <c r="P95" s="73">
        <v>37.909090909090907</v>
      </c>
      <c r="R95" s="73"/>
      <c r="U95" s="73"/>
    </row>
    <row r="96" spans="1:21" ht="15">
      <c r="A96" s="2">
        <v>6</v>
      </c>
      <c r="C96" s="73">
        <v>67.411764705882362</v>
      </c>
      <c r="D96" s="73">
        <v>31.45454545454545</v>
      </c>
      <c r="E96" s="73">
        <v>35.272727272727273</v>
      </c>
      <c r="F96" s="158">
        <v>38.25</v>
      </c>
      <c r="G96" s="73">
        <v>38.190476190476197</v>
      </c>
      <c r="H96" s="73">
        <v>37.552631578947349</v>
      </c>
      <c r="I96" s="73">
        <v>40.023809523809526</v>
      </c>
      <c r="J96" s="73">
        <v>40.136363636363626</v>
      </c>
      <c r="K96" s="73">
        <v>38</v>
      </c>
      <c r="L96" s="73">
        <v>37.340909090909093</v>
      </c>
      <c r="M96" s="73">
        <v>37.06818181818182</v>
      </c>
      <c r="N96" s="73">
        <v>37.647058823529413</v>
      </c>
      <c r="O96" s="264">
        <v>37.4</v>
      </c>
      <c r="P96" s="73">
        <v>37.772727272727273</v>
      </c>
      <c r="R96" s="73"/>
      <c r="U96" s="73"/>
    </row>
    <row r="97" spans="1:18" ht="15">
      <c r="A97" s="2">
        <v>7</v>
      </c>
      <c r="C97" s="73">
        <v>67.099999999999994</v>
      </c>
      <c r="D97" s="73">
        <v>31.214285714285715</v>
      </c>
      <c r="E97" s="73">
        <v>35.071428571428541</v>
      </c>
      <c r="F97" s="158">
        <v>38.25</v>
      </c>
      <c r="G97" s="73">
        <v>37.75</v>
      </c>
      <c r="H97" s="73">
        <v>37.136363636363626</v>
      </c>
      <c r="I97" s="73">
        <v>39.815789473684191</v>
      </c>
      <c r="J97" s="73">
        <v>39.904761904761905</v>
      </c>
      <c r="K97" s="73">
        <v>37.9</v>
      </c>
      <c r="L97" s="73">
        <v>37.113636363636367</v>
      </c>
      <c r="M97" s="73">
        <v>36.88095238095238</v>
      </c>
      <c r="N97" s="73">
        <v>37.363636363636367</v>
      </c>
      <c r="O97" s="264">
        <v>37.299999999999997</v>
      </c>
      <c r="P97" s="73">
        <v>37.714285714285715</v>
      </c>
      <c r="R97" s="73"/>
    </row>
    <row r="98" spans="1:18" ht="15">
      <c r="A98" s="2">
        <v>8</v>
      </c>
      <c r="C98" s="73">
        <v>66.13636363636364</v>
      </c>
      <c r="D98" s="73">
        <v>31.023809523809529</v>
      </c>
      <c r="E98" s="73">
        <v>35.022727272727273</v>
      </c>
      <c r="F98" s="158">
        <v>37.818181818181827</v>
      </c>
      <c r="G98" s="73">
        <v>37.477272727272727</v>
      </c>
      <c r="H98" s="73">
        <v>36.954545454545432</v>
      </c>
      <c r="I98" s="73">
        <v>39.071428571428562</v>
      </c>
      <c r="J98" s="73">
        <v>39.523809523809526</v>
      </c>
      <c r="K98" s="73">
        <v>37.799999999999997</v>
      </c>
      <c r="L98" s="73">
        <v>37</v>
      </c>
      <c r="M98" s="73">
        <v>36.452380952380949</v>
      </c>
      <c r="N98" s="73">
        <v>37.340909090909093</v>
      </c>
      <c r="O98" s="264">
        <v>37</v>
      </c>
      <c r="P98" s="73">
        <v>37.625</v>
      </c>
      <c r="R98" s="73"/>
    </row>
    <row r="99" spans="1:18" ht="15">
      <c r="A99" s="2">
        <v>9</v>
      </c>
      <c r="C99" s="73">
        <v>65.318181818181785</v>
      </c>
      <c r="D99" s="73">
        <v>30.95454545454545</v>
      </c>
      <c r="E99" s="73">
        <v>34.818181818181827</v>
      </c>
      <c r="F99" s="158">
        <v>37.75</v>
      </c>
      <c r="G99" s="73">
        <v>37.375</v>
      </c>
      <c r="H99" s="73">
        <v>36.795454545454547</v>
      </c>
      <c r="I99" s="73">
        <v>39.068181818181834</v>
      </c>
      <c r="J99" s="73">
        <v>39.5</v>
      </c>
      <c r="K99" s="73">
        <v>37.4</v>
      </c>
      <c r="L99" s="73">
        <v>36.71875</v>
      </c>
      <c r="M99" s="73">
        <v>36.214285714285715</v>
      </c>
      <c r="N99" s="73">
        <v>37.166666666666664</v>
      </c>
      <c r="O99" s="264">
        <v>36.799999999999997</v>
      </c>
      <c r="P99" s="73">
        <v>37.295454545454547</v>
      </c>
      <c r="R99" s="73"/>
    </row>
    <row r="100" spans="1:18" ht="15">
      <c r="A100" s="2">
        <v>10</v>
      </c>
      <c r="C100" s="73">
        <v>65.13636363636364</v>
      </c>
      <c r="D100" s="73">
        <v>30.75</v>
      </c>
      <c r="E100" s="73">
        <v>34.666666666666615</v>
      </c>
      <c r="F100" s="158">
        <v>37.386363636363619</v>
      </c>
      <c r="G100" s="73">
        <v>37.295454545454547</v>
      </c>
      <c r="H100" s="73">
        <v>36.75</v>
      </c>
      <c r="I100" s="73">
        <v>38.882352941176478</v>
      </c>
      <c r="J100" s="73">
        <v>39.205882352941174</v>
      </c>
      <c r="K100" s="73">
        <v>37.1</v>
      </c>
      <c r="L100" s="73">
        <v>36.388888888888886</v>
      </c>
      <c r="M100" s="73">
        <v>36.142857142857146</v>
      </c>
      <c r="N100" s="73">
        <v>36.409090909090907</v>
      </c>
      <c r="O100" s="264">
        <v>36.5</v>
      </c>
      <c r="P100" s="73">
        <v>37.023809523809526</v>
      </c>
      <c r="R100" s="73"/>
    </row>
    <row r="101" spans="1:18">
      <c r="A101" s="2">
        <v>20</v>
      </c>
      <c r="C101" s="73"/>
      <c r="D101" s="73"/>
      <c r="E101" s="73"/>
      <c r="F101" s="158"/>
      <c r="G101" s="73"/>
      <c r="H101" s="73"/>
      <c r="I101" s="73"/>
      <c r="J101" s="73"/>
      <c r="K101" s="73"/>
      <c r="L101" s="73">
        <v>35</v>
      </c>
      <c r="M101" s="73">
        <v>34.4</v>
      </c>
      <c r="N101" s="73">
        <v>35.4</v>
      </c>
      <c r="O101" s="73">
        <v>35.200000000000003</v>
      </c>
      <c r="P101" s="73">
        <v>34.5</v>
      </c>
      <c r="R101" s="73"/>
    </row>
    <row r="102" spans="1:18">
      <c r="G102" s="73"/>
    </row>
    <row r="103" spans="1:18">
      <c r="A103" s="2" t="s">
        <v>1886</v>
      </c>
      <c r="C103" s="73">
        <f t="shared" ref="C103:I103" si="26">AVERAGE(C91:C100)</f>
        <v>67.762821492233243</v>
      </c>
      <c r="D103" s="73">
        <f t="shared" si="26"/>
        <v>32.19108225108225</v>
      </c>
      <c r="E103" s="73">
        <f t="shared" si="26"/>
        <v>35.743203463203443</v>
      </c>
      <c r="F103" s="73">
        <f t="shared" si="26"/>
        <v>38.939595959595962</v>
      </c>
      <c r="G103" s="73">
        <f t="shared" si="26"/>
        <v>38.728990800865809</v>
      </c>
      <c r="H103" s="73">
        <f t="shared" si="26"/>
        <v>38.350537328168905</v>
      </c>
      <c r="I103" s="73">
        <f t="shared" si="26"/>
        <v>40.53440184686314</v>
      </c>
      <c r="J103" s="73">
        <f>AVERAGE(J91:J100)</f>
        <v>40.732418072123949</v>
      </c>
      <c r="K103" s="73">
        <f>AVERAGE(K91:K100)</f>
        <v>38.57</v>
      </c>
      <c r="L103" s="73">
        <f>AVERAGE(L91:L101)</f>
        <v>37.57879033844943</v>
      </c>
      <c r="M103" s="73">
        <f>AVERAGE(M91:M101)</f>
        <v>37.448709497573127</v>
      </c>
      <c r="N103" s="73">
        <f>AVERAGE(N91:N101)</f>
        <v>38.605581888402746</v>
      </c>
      <c r="O103" s="73">
        <f>AVERAGE(O91:O101)</f>
        <v>37.536363636363632</v>
      </c>
      <c r="P103" s="73">
        <f>AVERAGE(P91:P101)</f>
        <v>38.332062990485447</v>
      </c>
      <c r="Q103" s="73">
        <f>P103-D103</f>
        <v>6.1409807394031972</v>
      </c>
    </row>
    <row r="104" spans="1:18">
      <c r="A104" s="2" t="s">
        <v>1887</v>
      </c>
      <c r="C104" s="73">
        <f t="shared" ref="C104:I104" si="27">MEDIAN(C91:C100)</f>
        <v>67.755882352941171</v>
      </c>
      <c r="D104" s="73">
        <f t="shared" si="27"/>
        <v>31.522727272727266</v>
      </c>
      <c r="E104" s="73">
        <f t="shared" si="27"/>
        <v>35.409090909090907</v>
      </c>
      <c r="F104" s="73">
        <f t="shared" si="27"/>
        <v>38.272727272727273</v>
      </c>
      <c r="G104" s="73">
        <f t="shared" si="27"/>
        <v>38.235863095238102</v>
      </c>
      <c r="H104" s="73">
        <f t="shared" si="27"/>
        <v>37.776315789473671</v>
      </c>
      <c r="I104" s="73">
        <f t="shared" si="27"/>
        <v>40.196115288220547</v>
      </c>
      <c r="J104" s="73">
        <f t="shared" ref="J104:O104" si="28">MEDIAN(J91:J100)</f>
        <v>40.199134199134193</v>
      </c>
      <c r="K104" s="73">
        <f t="shared" si="28"/>
        <v>38.1</v>
      </c>
      <c r="L104" s="73">
        <f t="shared" si="28"/>
        <v>37.352272727272734</v>
      </c>
      <c r="M104" s="73">
        <f t="shared" si="28"/>
        <v>37.13636363636364</v>
      </c>
      <c r="N104" s="73">
        <f t="shared" si="28"/>
        <v>37.82352941176471</v>
      </c>
      <c r="O104" s="73">
        <f t="shared" si="28"/>
        <v>37.450000000000003</v>
      </c>
      <c r="P104" s="73">
        <f>MEDIAN(P91:P100)</f>
        <v>37.840909090909093</v>
      </c>
      <c r="Q104" s="73">
        <f>P104-D104</f>
        <v>6.3181818181818272</v>
      </c>
    </row>
    <row r="105" spans="1:18">
      <c r="A105" s="2" t="s">
        <v>1888</v>
      </c>
      <c r="C105" s="73">
        <f>STDEV(C91:C100)</f>
        <v>1.8636303952959625</v>
      </c>
      <c r="D105" s="73">
        <f t="shared" ref="D105:L105" si="29">STDEV(D91:D100)</f>
        <v>1.5292482511479855</v>
      </c>
      <c r="E105" s="73">
        <f t="shared" si="29"/>
        <v>1.0767072447936541</v>
      </c>
      <c r="F105" s="73">
        <f t="shared" si="29"/>
        <v>2.072013113623131</v>
      </c>
      <c r="G105" s="73">
        <f t="shared" si="29"/>
        <v>1.8852595480251613</v>
      </c>
      <c r="H105" s="73">
        <f t="shared" si="29"/>
        <v>1.6448117553126991</v>
      </c>
      <c r="I105" s="73">
        <f t="shared" si="29"/>
        <v>1.6262077040435039</v>
      </c>
      <c r="J105" s="73">
        <f t="shared" si="29"/>
        <v>1.3179641861637488</v>
      </c>
      <c r="K105" s="73">
        <f t="shared" si="29"/>
        <v>1.2614365708279673</v>
      </c>
      <c r="L105" s="73">
        <f t="shared" si="29"/>
        <v>1.798735584242138</v>
      </c>
      <c r="M105" s="73">
        <f>STDEV(M91:M100)</f>
        <v>1.6068381969056862</v>
      </c>
      <c r="N105" s="73">
        <f>STDEV(N91:N100)</f>
        <v>3.2895262446248514</v>
      </c>
      <c r="O105" s="73">
        <f>STDEV(O91:O100)</f>
        <v>1.0614978934401038</v>
      </c>
      <c r="P105" s="73">
        <f>STDEV(P91:P100)</f>
        <v>1.7487261854807923</v>
      </c>
    </row>
    <row r="106" spans="1:18">
      <c r="A106" s="2" t="s">
        <v>1895</v>
      </c>
      <c r="C106" s="73">
        <f t="shared" ref="C106:L106" si="30">STDEV(C92:C100)</f>
        <v>1.7088834522425274</v>
      </c>
      <c r="D106" s="73">
        <f t="shared" si="30"/>
        <v>1.2867421960458134</v>
      </c>
      <c r="E106" s="73">
        <f t="shared" si="30"/>
        <v>0.75369070904651747</v>
      </c>
      <c r="F106" s="73">
        <f t="shared" si="30"/>
        <v>0.67685927902441079</v>
      </c>
      <c r="G106" s="73">
        <f t="shared" si="30"/>
        <v>1.0002532585732913</v>
      </c>
      <c r="H106" s="73">
        <f t="shared" si="30"/>
        <v>1.349221608684479</v>
      </c>
      <c r="I106" s="73">
        <f t="shared" si="30"/>
        <v>1.2937965549233255</v>
      </c>
      <c r="J106" s="73">
        <f t="shared" si="30"/>
        <v>1.1784702237783138</v>
      </c>
      <c r="K106" s="73">
        <f t="shared" si="30"/>
        <v>0.98488578017960993</v>
      </c>
      <c r="L106" s="73">
        <f t="shared" si="30"/>
        <v>0.60198328866045769</v>
      </c>
      <c r="M106" s="73">
        <f>STDEV(M92:M100)</f>
        <v>1.4125211675085467</v>
      </c>
      <c r="N106" s="73">
        <f>STDEV(N92:N100)</f>
        <v>1.0419169184696102</v>
      </c>
      <c r="O106" s="73">
        <f>STDEV(O92:O100)</f>
        <v>0.83383318342326673</v>
      </c>
      <c r="P106" s="73">
        <f>STDEV(P92:P100)</f>
        <v>1.3776789857128624</v>
      </c>
    </row>
    <row r="107" spans="1:18">
      <c r="A107" s="219" t="s">
        <v>1890</v>
      </c>
      <c r="C107" s="220">
        <f>C100/C92</f>
        <v>0.93233571893298661</v>
      </c>
      <c r="D107" s="220">
        <f t="shared" ref="D107:L107" si="31">D100/D92</f>
        <v>0.88779527559055149</v>
      </c>
      <c r="E107" s="220">
        <f t="shared" si="31"/>
        <v>0.93567251461988166</v>
      </c>
      <c r="F107" s="220">
        <f t="shared" si="31"/>
        <v>0.94758064516129026</v>
      </c>
      <c r="G107" s="220">
        <f t="shared" si="31"/>
        <v>0.9193277310924366</v>
      </c>
      <c r="H107" s="220">
        <f t="shared" si="31"/>
        <v>0.90616438356164375</v>
      </c>
      <c r="I107" s="220">
        <f t="shared" si="31"/>
        <v>0.90274119598088032</v>
      </c>
      <c r="J107" s="220">
        <f t="shared" si="31"/>
        <v>0.93030907278165487</v>
      </c>
      <c r="K107" s="220">
        <f t="shared" si="31"/>
        <v>0.92059553349875944</v>
      </c>
      <c r="L107" s="220">
        <f t="shared" si="31"/>
        <v>0.95010153756890048</v>
      </c>
      <c r="M107" s="220">
        <f>M100/M92</f>
        <v>0.89982216953171323</v>
      </c>
      <c r="N107" s="220">
        <f>N100/N92</f>
        <v>0.91696969696969699</v>
      </c>
      <c r="O107" s="220">
        <f>O100/O92</f>
        <v>0.93112244897959173</v>
      </c>
      <c r="P107" s="220">
        <f>P100/P92</f>
        <v>0.90823197966055114</v>
      </c>
    </row>
    <row r="108" spans="1:18">
      <c r="A108" s="219" t="s">
        <v>1891</v>
      </c>
      <c r="C108" s="73"/>
      <c r="D108" s="73"/>
      <c r="E108" s="73"/>
      <c r="F108" s="73"/>
      <c r="G108" s="73"/>
      <c r="H108" s="73"/>
      <c r="I108" s="73"/>
      <c r="J108" s="73"/>
      <c r="K108" s="73"/>
      <c r="L108" s="220">
        <f>L101/L92</f>
        <v>0.91383812010443866</v>
      </c>
      <c r="M108" s="220">
        <f>M101/M92</f>
        <v>0.85643153526970961</v>
      </c>
      <c r="N108" s="220">
        <f>N101/N92</f>
        <v>0.89155555555555555</v>
      </c>
      <c r="O108" s="220">
        <f>O101/O92</f>
        <v>0.89795918367346939</v>
      </c>
      <c r="P108" s="220">
        <f>P101/P92</f>
        <v>0.84632034632034625</v>
      </c>
    </row>
    <row r="109" spans="1:18">
      <c r="A109" s="236" t="s">
        <v>1892</v>
      </c>
      <c r="C109" s="73"/>
      <c r="D109" s="73"/>
      <c r="E109" s="73"/>
      <c r="F109" s="73"/>
      <c r="G109" s="73"/>
      <c r="H109" s="73"/>
      <c r="I109" s="73"/>
      <c r="J109" s="73"/>
      <c r="K109" s="73"/>
      <c r="L109" s="220">
        <f>L101/L95</f>
        <v>0.93673965936739656</v>
      </c>
      <c r="M109" s="220">
        <f>M101/M95</f>
        <v>0.92461820403176542</v>
      </c>
      <c r="N109" s="220">
        <f>N101/N95</f>
        <v>0.93157894736842106</v>
      </c>
      <c r="O109" s="220">
        <f>O101/O95</f>
        <v>0.93866666666666676</v>
      </c>
      <c r="P109" s="220">
        <f>P101/P95</f>
        <v>0.91007194244604328</v>
      </c>
    </row>
    <row r="110" spans="1:18">
      <c r="Q110" s="73">
        <f>Q103+Q82+Q61+Q40+Q19</f>
        <v>23.149268894160532</v>
      </c>
      <c r="R110" t="s">
        <v>1898</v>
      </c>
    </row>
    <row r="111" spans="1:18">
      <c r="Q111" s="73">
        <f>Q104+Q83+Q62+Q41+Q20</f>
        <v>23.131962481962486</v>
      </c>
      <c r="R111" t="s">
        <v>1898</v>
      </c>
    </row>
    <row r="112" spans="1:18">
      <c r="D112" s="2">
        <v>2004</v>
      </c>
      <c r="E112" s="2">
        <v>2005</v>
      </c>
      <c r="F112" s="2">
        <v>2006</v>
      </c>
      <c r="G112" s="2">
        <v>2007</v>
      </c>
      <c r="H112" s="2">
        <v>2008</v>
      </c>
      <c r="I112" s="2">
        <v>2009</v>
      </c>
      <c r="J112" s="2">
        <v>2010</v>
      </c>
      <c r="K112" s="2">
        <v>2011</v>
      </c>
      <c r="L112" s="2">
        <v>2012</v>
      </c>
      <c r="M112" s="2">
        <v>2013</v>
      </c>
      <c r="N112" s="2">
        <v>2014</v>
      </c>
      <c r="O112" s="2">
        <v>2015</v>
      </c>
      <c r="P112" s="2">
        <v>2016</v>
      </c>
    </row>
    <row r="113" spans="1:16" ht="39">
      <c r="A113" s="174" t="s">
        <v>1899</v>
      </c>
      <c r="D113" s="73">
        <f t="shared" ref="D113:L113" si="32">(2*D19)+D40+(3*D61)+D82+D103</f>
        <v>191.29769955191011</v>
      </c>
      <c r="E113" s="73">
        <f t="shared" si="32"/>
        <v>199.55895648211435</v>
      </c>
      <c r="F113" s="73">
        <f t="shared" si="32"/>
        <v>214.80438368648896</v>
      </c>
      <c r="G113" s="73">
        <f t="shared" si="32"/>
        <v>213.49266207798902</v>
      </c>
      <c r="H113" s="73">
        <f t="shared" si="32"/>
        <v>218.35671551187028</v>
      </c>
      <c r="I113" s="73">
        <f t="shared" si="32"/>
        <v>227.51665633729874</v>
      </c>
      <c r="J113" s="73">
        <f t="shared" si="32"/>
        <v>230.06206142670538</v>
      </c>
      <c r="K113" s="73">
        <f t="shared" si="32"/>
        <v>216.86</v>
      </c>
      <c r="L113" s="73">
        <f t="shared" si="32"/>
        <v>216.92233343547659</v>
      </c>
      <c r="M113" s="73">
        <f>(2*M19)+M40+(3*M61)+M82+M103</f>
        <v>217.65609647490453</v>
      </c>
      <c r="N113" s="73">
        <f>(2*N19)+N40+(3*N61)+N82+N103</f>
        <v>215.14400344159708</v>
      </c>
      <c r="O113" s="73">
        <f>(2*O19)+O40+(3*O61)+O82+O103</f>
        <v>216.20909090909089</v>
      </c>
      <c r="P113" s="73">
        <f>(2*P19)+P40+(3*P61)+P82+P103</f>
        <v>221.50384266654319</v>
      </c>
    </row>
    <row r="114" spans="1:16" ht="26">
      <c r="A114" s="174" t="s">
        <v>1900</v>
      </c>
      <c r="D114" s="158">
        <f t="shared" ref="D114:I114" si="33">D113/$D113</f>
        <v>1</v>
      </c>
      <c r="E114" s="158">
        <f t="shared" si="33"/>
        <v>1.0431853438361003</v>
      </c>
      <c r="F114" s="158">
        <f t="shared" si="33"/>
        <v>1.1228801192572633</v>
      </c>
      <c r="G114" s="158">
        <f t="shared" si="33"/>
        <v>1.1160231543717865</v>
      </c>
      <c r="H114" s="158">
        <f t="shared" si="33"/>
        <v>1.1414497718652257</v>
      </c>
      <c r="I114" s="158">
        <f t="shared" si="33"/>
        <v>1.1893329447778347</v>
      </c>
      <c r="J114" s="158">
        <f t="shared" ref="J114:O114" si="34">J113/$D113</f>
        <v>1.2026389337958361</v>
      </c>
      <c r="K114" s="158">
        <f t="shared" si="34"/>
        <v>1.1336257597867943</v>
      </c>
      <c r="L114" s="158">
        <f t="shared" si="34"/>
        <v>1.1339516049779419</v>
      </c>
      <c r="M114" s="158">
        <f t="shared" si="34"/>
        <v>1.1377873178022293</v>
      </c>
      <c r="N114" s="158">
        <f t="shared" si="34"/>
        <v>1.124655466038242</v>
      </c>
      <c r="O114" s="158">
        <f t="shared" si="34"/>
        <v>1.1302231621997152</v>
      </c>
      <c r="P114" s="158">
        <f>P113/$D113</f>
        <v>1.1579012355370035</v>
      </c>
    </row>
  </sheetData>
  <phoneticPr fontId="5"/>
  <pageMargins left="0.75" right="0.75" top="1" bottom="1" header="0.5" footer="0.5"/>
  <pageSetup paperSize="9" orientation="portrait" horizontalDpi="4294967292" verticalDpi="4294967292"/>
  <headerFooter alignWithMargins="0"/>
  <legacyDrawing r:id="rId1"/>
  <extLst>
    <ext xmlns:mx="http://schemas.microsoft.com/office/mac/excel/2008/main" uri="{64002731-A6B0-56B0-2670-7721B7C09600}">
      <mx:PLV Mode="0" OnePage="0" WScale="0"/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3" enableFormatConditionsCalculation="0"/>
  <dimension ref="A1:X79"/>
  <sheetViews>
    <sheetView workbookViewId="0">
      <pane xSplit="1" ySplit="4" topLeftCell="B5" activePane="bottomRight" state="frozen"/>
      <selection pane="topRight" activeCell="C1" sqref="C1"/>
      <selection pane="bottomLeft" activeCell="A4" sqref="A4"/>
      <selection pane="bottomRight" activeCell="P3" sqref="P3"/>
    </sheetView>
  </sheetViews>
  <sheetFormatPr baseColWidth="10" defaultColWidth="8.7109375" defaultRowHeight="13" x14ac:dyDescent="0"/>
  <cols>
    <col min="1" max="1" width="14.140625" bestFit="1" customWidth="1"/>
    <col min="2" max="2" width="13.7109375" customWidth="1"/>
    <col min="3" max="3" width="18" bestFit="1" customWidth="1"/>
    <col min="4" max="6" width="15.7109375" bestFit="1" customWidth="1"/>
    <col min="7" max="7" width="16.7109375" bestFit="1" customWidth="1"/>
    <col min="8" max="8" width="14" bestFit="1" customWidth="1"/>
    <col min="9" max="9" width="13.85546875" bestFit="1" customWidth="1"/>
    <col min="10" max="10" width="13.28515625" bestFit="1" customWidth="1"/>
    <col min="11" max="11" width="14.42578125" bestFit="1" customWidth="1"/>
    <col min="12" max="12" width="13.28515625" bestFit="1" customWidth="1"/>
    <col min="13" max="13" width="14.5703125" bestFit="1" customWidth="1"/>
    <col min="14" max="14" width="14.42578125" bestFit="1" customWidth="1"/>
    <col min="15" max="15" width="16.5703125" bestFit="1" customWidth="1"/>
    <col min="16" max="16" width="12.5703125" customWidth="1"/>
    <col min="17" max="17" width="4.7109375" customWidth="1"/>
    <col min="18" max="18" width="19.28515625" bestFit="1" customWidth="1"/>
    <col min="19" max="19" width="13.42578125" bestFit="1" customWidth="1"/>
    <col min="20" max="20" width="13.5703125" bestFit="1" customWidth="1"/>
    <col min="21" max="21" width="5" customWidth="1"/>
    <col min="22" max="22" width="19.28515625" bestFit="1" customWidth="1"/>
    <col min="23" max="23" width="13.42578125" bestFit="1" customWidth="1"/>
    <col min="24" max="256" width="11" customWidth="1"/>
  </cols>
  <sheetData>
    <row r="1" spans="1:24">
      <c r="P1" s="299" t="s">
        <v>1901</v>
      </c>
    </row>
    <row r="2" spans="1:24">
      <c r="P2" s="301" t="s">
        <v>184</v>
      </c>
    </row>
    <row r="3" spans="1:24">
      <c r="B3" s="342">
        <v>2003</v>
      </c>
      <c r="C3" s="342">
        <v>2004</v>
      </c>
      <c r="D3" s="342">
        <v>2005</v>
      </c>
      <c r="E3" s="342">
        <v>2006</v>
      </c>
      <c r="F3" s="342">
        <v>2007</v>
      </c>
      <c r="G3" s="342">
        <v>2008</v>
      </c>
      <c r="H3" s="342">
        <v>2009</v>
      </c>
      <c r="I3" s="342">
        <v>2010</v>
      </c>
      <c r="J3" s="342">
        <v>2011</v>
      </c>
      <c r="K3" s="342">
        <v>2012</v>
      </c>
      <c r="L3" s="342">
        <v>2013</v>
      </c>
      <c r="M3" s="342">
        <v>2014</v>
      </c>
      <c r="N3" s="342">
        <v>2015</v>
      </c>
      <c r="O3" s="342">
        <v>2016</v>
      </c>
      <c r="P3" s="299" t="s">
        <v>1902</v>
      </c>
      <c r="Q3" s="342"/>
      <c r="R3" s="2" t="s">
        <v>1903</v>
      </c>
      <c r="S3" s="2" t="s">
        <v>1904</v>
      </c>
      <c r="T3" s="2" t="s">
        <v>1905</v>
      </c>
      <c r="V3" s="2" t="s">
        <v>1903</v>
      </c>
      <c r="W3" s="2" t="s">
        <v>1904</v>
      </c>
      <c r="X3" s="2" t="s">
        <v>1905</v>
      </c>
    </row>
    <row r="4" spans="1:24">
      <c r="A4" s="2" t="s">
        <v>1906</v>
      </c>
    </row>
    <row r="5" spans="1:24">
      <c r="A5">
        <v>1</v>
      </c>
      <c r="B5" t="s">
        <v>1907</v>
      </c>
      <c r="C5" t="s">
        <v>1908</v>
      </c>
      <c r="D5" t="s">
        <v>1908</v>
      </c>
      <c r="E5" t="s">
        <v>1909</v>
      </c>
      <c r="F5" t="s">
        <v>1910</v>
      </c>
      <c r="G5" t="s">
        <v>240</v>
      </c>
      <c r="H5" t="s">
        <v>1909</v>
      </c>
      <c r="I5" t="s">
        <v>225</v>
      </c>
      <c r="J5" t="s">
        <v>240</v>
      </c>
      <c r="K5" t="s">
        <v>240</v>
      </c>
      <c r="L5" t="s">
        <v>367</v>
      </c>
      <c r="M5" t="s">
        <v>240</v>
      </c>
      <c r="N5" t="s">
        <v>1118</v>
      </c>
      <c r="O5" t="s">
        <v>1118</v>
      </c>
      <c r="P5" s="299">
        <f>COUNTIF(B5:O14,P2)</f>
        <v>6</v>
      </c>
      <c r="R5" t="s">
        <v>1911</v>
      </c>
      <c r="S5">
        <v>10</v>
      </c>
      <c r="T5">
        <v>4</v>
      </c>
      <c r="V5" t="s">
        <v>248</v>
      </c>
      <c r="W5">
        <v>4</v>
      </c>
      <c r="X5">
        <v>0</v>
      </c>
    </row>
    <row r="6" spans="1:24">
      <c r="A6">
        <v>2</v>
      </c>
      <c r="B6" t="s">
        <v>1912</v>
      </c>
      <c r="C6" t="s">
        <v>1907</v>
      </c>
      <c r="D6" t="s">
        <v>1913</v>
      </c>
      <c r="E6" t="s">
        <v>1910</v>
      </c>
      <c r="F6" t="s">
        <v>363</v>
      </c>
      <c r="G6" t="s">
        <v>1909</v>
      </c>
      <c r="H6" t="s">
        <v>1910</v>
      </c>
      <c r="I6" t="s">
        <v>240</v>
      </c>
      <c r="J6" t="s">
        <v>1914</v>
      </c>
      <c r="K6" t="s">
        <v>329</v>
      </c>
      <c r="L6" t="s">
        <v>304</v>
      </c>
      <c r="M6" t="s">
        <v>248</v>
      </c>
      <c r="N6" t="s">
        <v>376</v>
      </c>
      <c r="O6" t="s">
        <v>240</v>
      </c>
      <c r="P6" s="300"/>
      <c r="R6" t="s">
        <v>1909</v>
      </c>
      <c r="S6">
        <v>7</v>
      </c>
      <c r="T6">
        <v>2</v>
      </c>
      <c r="V6" t="s">
        <v>363</v>
      </c>
      <c r="W6">
        <v>4</v>
      </c>
      <c r="X6">
        <v>0</v>
      </c>
    </row>
    <row r="7" spans="1:24">
      <c r="A7">
        <v>3</v>
      </c>
      <c r="B7" t="s">
        <v>1915</v>
      </c>
      <c r="C7" t="s">
        <v>1916</v>
      </c>
      <c r="D7" t="s">
        <v>1917</v>
      </c>
      <c r="E7" t="s">
        <v>1918</v>
      </c>
      <c r="F7" t="s">
        <v>1909</v>
      </c>
      <c r="G7" t="s">
        <v>1919</v>
      </c>
      <c r="H7" t="s">
        <v>184</v>
      </c>
      <c r="I7" t="s">
        <v>1914</v>
      </c>
      <c r="J7" t="s">
        <v>304</v>
      </c>
      <c r="K7" t="s">
        <v>225</v>
      </c>
      <c r="L7" t="s">
        <v>240</v>
      </c>
      <c r="M7" t="s">
        <v>1118</v>
      </c>
      <c r="N7" t="s">
        <v>240</v>
      </c>
      <c r="O7" t="s">
        <v>264</v>
      </c>
      <c r="P7" s="300"/>
      <c r="R7" t="s">
        <v>1914</v>
      </c>
      <c r="S7">
        <v>6</v>
      </c>
      <c r="T7">
        <v>0</v>
      </c>
      <c r="V7" t="s">
        <v>1118</v>
      </c>
      <c r="W7">
        <v>5</v>
      </c>
      <c r="X7">
        <v>2</v>
      </c>
    </row>
    <row r="8" spans="1:24">
      <c r="A8">
        <v>4</v>
      </c>
      <c r="B8" t="s">
        <v>1920</v>
      </c>
      <c r="C8" t="s">
        <v>1921</v>
      </c>
      <c r="D8" t="s">
        <v>1922</v>
      </c>
      <c r="E8" t="s">
        <v>1908</v>
      </c>
      <c r="F8" t="s">
        <v>240</v>
      </c>
      <c r="G8" t="s">
        <v>363</v>
      </c>
      <c r="H8" t="s">
        <v>240</v>
      </c>
      <c r="I8" t="s">
        <v>1919</v>
      </c>
      <c r="J8" t="s">
        <v>225</v>
      </c>
      <c r="K8" t="s">
        <v>259</v>
      </c>
      <c r="L8" t="s">
        <v>248</v>
      </c>
      <c r="M8" t="s">
        <v>259</v>
      </c>
      <c r="N8" t="s">
        <v>289</v>
      </c>
      <c r="O8" t="s">
        <v>289</v>
      </c>
      <c r="P8" s="300"/>
      <c r="R8" t="s">
        <v>1908</v>
      </c>
      <c r="S8">
        <v>5</v>
      </c>
      <c r="T8">
        <v>2</v>
      </c>
      <c r="V8" t="s">
        <v>259</v>
      </c>
      <c r="W8">
        <v>5</v>
      </c>
      <c r="X8">
        <v>0</v>
      </c>
    </row>
    <row r="9" spans="1:24">
      <c r="A9">
        <v>5</v>
      </c>
      <c r="B9" t="s">
        <v>1909</v>
      </c>
      <c r="C9" t="s">
        <v>1920</v>
      </c>
      <c r="D9" t="s">
        <v>1914</v>
      </c>
      <c r="E9" t="s">
        <v>1923</v>
      </c>
      <c r="F9" t="s">
        <v>1908</v>
      </c>
      <c r="G9" t="s">
        <v>1910</v>
      </c>
      <c r="H9" t="s">
        <v>391</v>
      </c>
      <c r="I9" t="s">
        <v>1910</v>
      </c>
      <c r="J9" t="s">
        <v>1118</v>
      </c>
      <c r="K9" t="s">
        <v>363</v>
      </c>
      <c r="L9" t="s">
        <v>376</v>
      </c>
      <c r="M9" t="s">
        <v>348</v>
      </c>
      <c r="N9" t="s">
        <v>329</v>
      </c>
      <c r="O9" t="s">
        <v>388</v>
      </c>
      <c r="P9" s="300"/>
      <c r="R9" t="s">
        <v>1907</v>
      </c>
      <c r="S9">
        <v>5</v>
      </c>
      <c r="T9">
        <v>1</v>
      </c>
      <c r="V9" t="s">
        <v>329</v>
      </c>
      <c r="W9">
        <v>4</v>
      </c>
      <c r="X9">
        <v>0</v>
      </c>
    </row>
    <row r="10" spans="1:24">
      <c r="A10">
        <v>6</v>
      </c>
      <c r="B10" t="s">
        <v>1908</v>
      </c>
      <c r="C10" t="s">
        <v>1924</v>
      </c>
      <c r="D10" t="s">
        <v>1916</v>
      </c>
      <c r="E10" t="s">
        <v>1920</v>
      </c>
      <c r="F10" t="s">
        <v>1907</v>
      </c>
      <c r="G10" t="s">
        <v>248</v>
      </c>
      <c r="H10" t="s">
        <v>1919</v>
      </c>
      <c r="I10" t="s">
        <v>184</v>
      </c>
      <c r="J10" t="s">
        <v>1925</v>
      </c>
      <c r="K10" t="s">
        <v>348</v>
      </c>
      <c r="L10" t="s">
        <v>1118</v>
      </c>
      <c r="M10" t="s">
        <v>225</v>
      </c>
      <c r="N10" t="s">
        <v>265</v>
      </c>
      <c r="O10" t="s">
        <v>376</v>
      </c>
      <c r="P10" s="300"/>
      <c r="R10" t="s">
        <v>1910</v>
      </c>
      <c r="S10">
        <v>5</v>
      </c>
      <c r="T10">
        <v>1</v>
      </c>
      <c r="V10" t="s">
        <v>289</v>
      </c>
      <c r="W10">
        <v>2</v>
      </c>
      <c r="X10">
        <v>0</v>
      </c>
    </row>
    <row r="11" spans="1:24">
      <c r="A11">
        <v>7</v>
      </c>
      <c r="B11" t="s">
        <v>1921</v>
      </c>
      <c r="C11" t="s">
        <v>1909</v>
      </c>
      <c r="D11" t="s">
        <v>1907</v>
      </c>
      <c r="E11" t="s">
        <v>1917</v>
      </c>
      <c r="F11" t="s">
        <v>1922</v>
      </c>
      <c r="G11" t="s">
        <v>184</v>
      </c>
      <c r="H11" t="s">
        <v>248</v>
      </c>
      <c r="I11" t="s">
        <v>238</v>
      </c>
      <c r="J11" t="s">
        <v>329</v>
      </c>
      <c r="K11" t="s">
        <v>470</v>
      </c>
      <c r="L11" t="s">
        <v>225</v>
      </c>
      <c r="M11" t="s">
        <v>400</v>
      </c>
      <c r="N11" t="s">
        <v>381</v>
      </c>
      <c r="O11" t="s">
        <v>214</v>
      </c>
      <c r="P11" s="300"/>
      <c r="R11" t="s">
        <v>225</v>
      </c>
      <c r="S11">
        <v>6</v>
      </c>
      <c r="T11">
        <v>1</v>
      </c>
      <c r="V11" t="s">
        <v>376</v>
      </c>
      <c r="W11">
        <v>2</v>
      </c>
      <c r="X11">
        <v>0</v>
      </c>
    </row>
    <row r="12" spans="1:24">
      <c r="A12">
        <v>8</v>
      </c>
      <c r="B12" t="s">
        <v>1926</v>
      </c>
      <c r="C12" t="s">
        <v>1914</v>
      </c>
      <c r="D12" t="s">
        <v>1921</v>
      </c>
      <c r="E12" t="s">
        <v>1914</v>
      </c>
      <c r="F12" t="s">
        <v>1918</v>
      </c>
      <c r="G12" t="s">
        <v>1907</v>
      </c>
      <c r="H12" t="s">
        <v>1921</v>
      </c>
      <c r="I12" t="s">
        <v>391</v>
      </c>
      <c r="J12" t="s">
        <v>188</v>
      </c>
      <c r="K12" t="s">
        <v>1925</v>
      </c>
      <c r="L12" t="s">
        <v>949</v>
      </c>
      <c r="M12" t="s">
        <v>367</v>
      </c>
      <c r="N12" t="s">
        <v>362</v>
      </c>
      <c r="O12" t="s">
        <v>259</v>
      </c>
      <c r="P12" s="300"/>
      <c r="R12" t="s">
        <v>184</v>
      </c>
      <c r="S12">
        <v>6</v>
      </c>
      <c r="T12">
        <v>0</v>
      </c>
      <c r="V12" t="s">
        <v>280</v>
      </c>
      <c r="W12">
        <v>3</v>
      </c>
      <c r="X12">
        <v>0</v>
      </c>
    </row>
    <row r="13" spans="1:24">
      <c r="A13">
        <v>9</v>
      </c>
      <c r="B13" t="s">
        <v>1927</v>
      </c>
      <c r="C13" t="s">
        <v>1912</v>
      </c>
      <c r="D13" t="s">
        <v>1928</v>
      </c>
      <c r="E13" t="s">
        <v>1919</v>
      </c>
      <c r="F13" t="s">
        <v>1923</v>
      </c>
      <c r="G13" t="s">
        <v>1929</v>
      </c>
      <c r="H13" t="s">
        <v>238</v>
      </c>
      <c r="I13" t="s">
        <v>1930</v>
      </c>
      <c r="J13" t="s">
        <v>1931</v>
      </c>
      <c r="K13" t="s">
        <v>184</v>
      </c>
      <c r="L13" t="s">
        <v>184</v>
      </c>
      <c r="M13" t="s">
        <v>280</v>
      </c>
      <c r="N13" t="s">
        <v>280</v>
      </c>
      <c r="O13" t="s">
        <v>225</v>
      </c>
      <c r="P13" s="300"/>
      <c r="R13" t="s">
        <v>1921</v>
      </c>
      <c r="S13">
        <v>4</v>
      </c>
      <c r="T13">
        <v>0</v>
      </c>
    </row>
    <row r="14" spans="1:24">
      <c r="A14">
        <v>10</v>
      </c>
      <c r="B14" t="s">
        <v>1914</v>
      </c>
      <c r="C14" t="s">
        <v>1915</v>
      </c>
      <c r="D14" t="s">
        <v>363</v>
      </c>
      <c r="E14" t="s">
        <v>184</v>
      </c>
      <c r="F14" t="s">
        <v>1932</v>
      </c>
      <c r="G14" t="s">
        <v>1933</v>
      </c>
      <c r="H14" t="s">
        <v>1922</v>
      </c>
      <c r="I14" t="s">
        <v>1909</v>
      </c>
      <c r="J14" t="s">
        <v>391</v>
      </c>
      <c r="K14" t="s">
        <v>188</v>
      </c>
      <c r="L14" t="s">
        <v>259</v>
      </c>
      <c r="M14" t="s">
        <v>329</v>
      </c>
      <c r="N14" t="s">
        <v>259</v>
      </c>
      <c r="O14" t="s">
        <v>280</v>
      </c>
      <c r="P14" s="300"/>
      <c r="R14" t="s">
        <v>1934</v>
      </c>
      <c r="S14">
        <v>4</v>
      </c>
      <c r="T14">
        <v>0</v>
      </c>
    </row>
    <row r="15" spans="1:24">
      <c r="P15" s="300"/>
    </row>
    <row r="16" spans="1:24">
      <c r="A16" s="2" t="s">
        <v>1935</v>
      </c>
      <c r="P16" s="300"/>
    </row>
    <row r="17" spans="1:24">
      <c r="A17">
        <v>1</v>
      </c>
      <c r="B17" t="s">
        <v>1916</v>
      </c>
      <c r="C17" t="s">
        <v>184</v>
      </c>
      <c r="D17" t="s">
        <v>1921</v>
      </c>
      <c r="E17" t="s">
        <v>1910</v>
      </c>
      <c r="F17" t="s">
        <v>184</v>
      </c>
      <c r="G17" t="s">
        <v>1916</v>
      </c>
      <c r="H17" t="s">
        <v>184</v>
      </c>
      <c r="I17" t="s">
        <v>1936</v>
      </c>
      <c r="J17" t="s">
        <v>267</v>
      </c>
      <c r="K17" t="s">
        <v>1937</v>
      </c>
      <c r="L17" t="s">
        <v>184</v>
      </c>
      <c r="M17" t="s">
        <v>184</v>
      </c>
      <c r="N17" t="s">
        <v>184</v>
      </c>
      <c r="O17" t="s">
        <v>184</v>
      </c>
      <c r="P17" s="299">
        <f>COUNTIF(B17:O26,P2)</f>
        <v>13</v>
      </c>
      <c r="R17" t="s">
        <v>184</v>
      </c>
      <c r="S17">
        <v>13</v>
      </c>
      <c r="T17">
        <v>7</v>
      </c>
      <c r="V17" t="s">
        <v>304</v>
      </c>
      <c r="W17">
        <v>3</v>
      </c>
      <c r="X17">
        <v>0</v>
      </c>
    </row>
    <row r="18" spans="1:24">
      <c r="A18">
        <v>2</v>
      </c>
      <c r="B18" t="s">
        <v>1938</v>
      </c>
      <c r="C18" t="s">
        <v>1910</v>
      </c>
      <c r="D18" t="s">
        <v>184</v>
      </c>
      <c r="E18" t="s">
        <v>184</v>
      </c>
      <c r="F18" t="s">
        <v>363</v>
      </c>
      <c r="G18" t="s">
        <v>184</v>
      </c>
      <c r="H18" t="s">
        <v>813</v>
      </c>
      <c r="I18" t="s">
        <v>1939</v>
      </c>
      <c r="J18" t="s">
        <v>304</v>
      </c>
      <c r="K18" t="s">
        <v>1936</v>
      </c>
      <c r="L18" t="s">
        <v>304</v>
      </c>
      <c r="M18" t="s">
        <v>204</v>
      </c>
      <c r="N18" t="s">
        <v>817</v>
      </c>
      <c r="O18" t="s">
        <v>378</v>
      </c>
      <c r="P18" s="300"/>
      <c r="R18" t="s">
        <v>1910</v>
      </c>
      <c r="S18">
        <v>8</v>
      </c>
      <c r="T18">
        <v>1</v>
      </c>
      <c r="V18" t="s">
        <v>1921</v>
      </c>
      <c r="W18">
        <v>3</v>
      </c>
      <c r="X18">
        <v>1</v>
      </c>
    </row>
    <row r="19" spans="1:24">
      <c r="A19">
        <v>3</v>
      </c>
      <c r="B19" t="s">
        <v>1921</v>
      </c>
      <c r="C19" t="s">
        <v>1921</v>
      </c>
      <c r="D19" t="s">
        <v>1914</v>
      </c>
      <c r="E19" t="s">
        <v>1940</v>
      </c>
      <c r="F19" t="s">
        <v>357</v>
      </c>
      <c r="G19" t="s">
        <v>1941</v>
      </c>
      <c r="H19" t="s">
        <v>1936</v>
      </c>
      <c r="I19" t="s">
        <v>835</v>
      </c>
      <c r="J19" t="s">
        <v>1942</v>
      </c>
      <c r="K19" t="s">
        <v>861</v>
      </c>
      <c r="L19" t="s">
        <v>1937</v>
      </c>
      <c r="M19" t="s">
        <v>812</v>
      </c>
      <c r="N19" t="s">
        <v>549</v>
      </c>
      <c r="O19" t="s">
        <v>340</v>
      </c>
      <c r="P19" s="300"/>
      <c r="R19" t="s">
        <v>1916</v>
      </c>
      <c r="S19">
        <v>6</v>
      </c>
      <c r="T19">
        <v>2</v>
      </c>
    </row>
    <row r="20" spans="1:24">
      <c r="A20">
        <v>4</v>
      </c>
      <c r="B20" t="s">
        <v>1943</v>
      </c>
      <c r="C20" t="s">
        <v>1943</v>
      </c>
      <c r="D20" t="s">
        <v>363</v>
      </c>
      <c r="E20" t="s">
        <v>1944</v>
      </c>
      <c r="F20" t="s">
        <v>1945</v>
      </c>
      <c r="G20" t="s">
        <v>1946</v>
      </c>
      <c r="H20" t="s">
        <v>1942</v>
      </c>
      <c r="I20" t="s">
        <v>357</v>
      </c>
      <c r="J20" t="s">
        <v>757</v>
      </c>
      <c r="K20" t="s">
        <v>316</v>
      </c>
      <c r="L20" t="s">
        <v>380</v>
      </c>
      <c r="M20" t="s">
        <v>261</v>
      </c>
      <c r="N20" t="s">
        <v>333</v>
      </c>
      <c r="O20" t="s">
        <v>253</v>
      </c>
      <c r="P20" s="300"/>
      <c r="R20" t="s">
        <v>1914</v>
      </c>
      <c r="S20">
        <v>5</v>
      </c>
      <c r="T20">
        <v>0</v>
      </c>
    </row>
    <row r="21" spans="1:24">
      <c r="A21">
        <v>5</v>
      </c>
      <c r="B21" t="s">
        <v>184</v>
      </c>
      <c r="C21" t="s">
        <v>1938</v>
      </c>
      <c r="D21" t="s">
        <v>934</v>
      </c>
      <c r="E21" t="s">
        <v>1947</v>
      </c>
      <c r="F21" t="s">
        <v>1916</v>
      </c>
      <c r="G21" t="s">
        <v>1948</v>
      </c>
      <c r="H21" t="s">
        <v>1910</v>
      </c>
      <c r="I21" t="s">
        <v>1949</v>
      </c>
      <c r="J21" t="s">
        <v>378</v>
      </c>
      <c r="K21" t="s">
        <v>1950</v>
      </c>
      <c r="L21" t="s">
        <v>221</v>
      </c>
      <c r="M21" t="s">
        <v>221</v>
      </c>
      <c r="N21" t="s">
        <v>280</v>
      </c>
      <c r="O21" t="s">
        <v>333</v>
      </c>
      <c r="P21" s="300"/>
      <c r="R21" t="s">
        <v>1951</v>
      </c>
      <c r="S21">
        <v>5</v>
      </c>
      <c r="T21">
        <v>0</v>
      </c>
    </row>
    <row r="22" spans="1:24">
      <c r="A22">
        <v>6</v>
      </c>
      <c r="B22" t="s">
        <v>1952</v>
      </c>
      <c r="C22" t="s">
        <v>1914</v>
      </c>
      <c r="D22" t="s">
        <v>1943</v>
      </c>
      <c r="E22" t="s">
        <v>1916</v>
      </c>
      <c r="F22" t="s">
        <v>1953</v>
      </c>
      <c r="G22" t="s">
        <v>934</v>
      </c>
      <c r="H22" t="s">
        <v>934</v>
      </c>
      <c r="I22" t="s">
        <v>1910</v>
      </c>
      <c r="J22" t="s">
        <v>184</v>
      </c>
      <c r="K22" t="s">
        <v>833</v>
      </c>
      <c r="L22" t="s">
        <v>245</v>
      </c>
      <c r="M22" t="s">
        <v>357</v>
      </c>
      <c r="N22" t="s">
        <v>245</v>
      </c>
      <c r="O22" t="s">
        <v>977</v>
      </c>
      <c r="P22" s="300"/>
      <c r="R22" t="s">
        <v>1954</v>
      </c>
      <c r="S22">
        <v>5</v>
      </c>
      <c r="T22">
        <v>1</v>
      </c>
    </row>
    <row r="23" spans="1:24">
      <c r="A23">
        <v>7</v>
      </c>
      <c r="B23" t="s">
        <v>1914</v>
      </c>
      <c r="C23" t="s">
        <v>1916</v>
      </c>
      <c r="D23" t="s">
        <v>1955</v>
      </c>
      <c r="E23" t="s">
        <v>200</v>
      </c>
      <c r="F23" t="s">
        <v>1910</v>
      </c>
      <c r="G23" t="s">
        <v>1914</v>
      </c>
      <c r="H23" t="s">
        <v>357</v>
      </c>
      <c r="I23" t="s">
        <v>304</v>
      </c>
      <c r="J23" t="s">
        <v>791</v>
      </c>
      <c r="K23" t="s">
        <v>668</v>
      </c>
      <c r="L23" t="s">
        <v>379</v>
      </c>
      <c r="M23" t="s">
        <v>912</v>
      </c>
      <c r="N23" t="s">
        <v>208</v>
      </c>
      <c r="O23" t="s">
        <v>219</v>
      </c>
      <c r="P23" s="300"/>
      <c r="R23" t="s">
        <v>245</v>
      </c>
      <c r="S23">
        <v>4</v>
      </c>
      <c r="T23">
        <v>0</v>
      </c>
    </row>
    <row r="24" spans="1:24">
      <c r="A24">
        <v>8</v>
      </c>
      <c r="B24" t="s">
        <v>1907</v>
      </c>
      <c r="C24" t="s">
        <v>1956</v>
      </c>
      <c r="D24" t="s">
        <v>1916</v>
      </c>
      <c r="E24" t="s">
        <v>1923</v>
      </c>
      <c r="F24" t="s">
        <v>1957</v>
      </c>
      <c r="G24" t="s">
        <v>1958</v>
      </c>
      <c r="H24" t="s">
        <v>316</v>
      </c>
      <c r="I24" t="s">
        <v>245</v>
      </c>
      <c r="J24" t="s">
        <v>1959</v>
      </c>
      <c r="K24" t="s">
        <v>1910</v>
      </c>
      <c r="L24" t="s">
        <v>1936</v>
      </c>
      <c r="M24" t="s">
        <v>1937</v>
      </c>
      <c r="N24" t="s">
        <v>386</v>
      </c>
      <c r="O24" t="s">
        <v>317</v>
      </c>
      <c r="P24" s="300"/>
      <c r="R24" t="s">
        <v>1937</v>
      </c>
      <c r="S24">
        <v>3</v>
      </c>
      <c r="T24">
        <v>1</v>
      </c>
    </row>
    <row r="25" spans="1:24">
      <c r="A25">
        <v>9</v>
      </c>
      <c r="B25" t="s">
        <v>1960</v>
      </c>
      <c r="C25" t="s">
        <v>1952</v>
      </c>
      <c r="D25" t="s">
        <v>1957</v>
      </c>
      <c r="E25" t="s">
        <v>1914</v>
      </c>
      <c r="F25" t="s">
        <v>1948</v>
      </c>
      <c r="G25" t="s">
        <v>1910</v>
      </c>
      <c r="H25" t="s">
        <v>1958</v>
      </c>
      <c r="I25" t="s">
        <v>1961</v>
      </c>
      <c r="J25" t="s">
        <v>335</v>
      </c>
      <c r="K25" t="s">
        <v>208</v>
      </c>
      <c r="L25" t="s">
        <v>264</v>
      </c>
      <c r="M25" t="s">
        <v>1962</v>
      </c>
      <c r="N25" t="s">
        <v>264</v>
      </c>
      <c r="O25" t="s">
        <v>355</v>
      </c>
      <c r="P25" s="300"/>
      <c r="R25" t="s">
        <v>1943</v>
      </c>
      <c r="S25">
        <v>3</v>
      </c>
      <c r="T25">
        <v>0</v>
      </c>
    </row>
    <row r="26" spans="1:24">
      <c r="A26">
        <v>10</v>
      </c>
      <c r="B26" t="s">
        <v>1918</v>
      </c>
      <c r="C26" t="s">
        <v>1963</v>
      </c>
      <c r="D26" t="s">
        <v>1910</v>
      </c>
      <c r="E26" t="s">
        <v>346</v>
      </c>
      <c r="F26" t="s">
        <v>1955</v>
      </c>
      <c r="G26" t="s">
        <v>1964</v>
      </c>
      <c r="H26" t="s">
        <v>1961</v>
      </c>
      <c r="I26" t="s">
        <v>1965</v>
      </c>
      <c r="J26" t="s">
        <v>1966</v>
      </c>
      <c r="K26" t="s">
        <v>742</v>
      </c>
      <c r="L26" t="s">
        <v>335</v>
      </c>
      <c r="M26" t="s">
        <v>245</v>
      </c>
      <c r="N26" t="s">
        <v>355</v>
      </c>
      <c r="O26" t="s">
        <v>761</v>
      </c>
      <c r="P26" s="300"/>
      <c r="R26" t="s">
        <v>1967</v>
      </c>
      <c r="S26">
        <v>3</v>
      </c>
      <c r="T26">
        <v>0</v>
      </c>
    </row>
    <row r="27" spans="1:24">
      <c r="P27" s="300"/>
    </row>
    <row r="28" spans="1:24">
      <c r="A28" s="2" t="s">
        <v>1968</v>
      </c>
      <c r="P28" s="300"/>
    </row>
    <row r="29" spans="1:24">
      <c r="A29">
        <v>1</v>
      </c>
      <c r="B29" t="s">
        <v>1969</v>
      </c>
      <c r="C29" t="s">
        <v>1969</v>
      </c>
      <c r="D29" t="s">
        <v>1969</v>
      </c>
      <c r="E29" t="s">
        <v>1969</v>
      </c>
      <c r="F29" t="s">
        <v>439</v>
      </c>
      <c r="G29" t="s">
        <v>347</v>
      </c>
      <c r="H29" t="s">
        <v>347</v>
      </c>
      <c r="I29" t="s">
        <v>200</v>
      </c>
      <c r="J29" t="s">
        <v>200</v>
      </c>
      <c r="K29" t="s">
        <v>200</v>
      </c>
      <c r="L29" t="s">
        <v>200</v>
      </c>
      <c r="M29" t="s">
        <v>325</v>
      </c>
      <c r="N29" t="s">
        <v>239</v>
      </c>
      <c r="O29" t="s">
        <v>368</v>
      </c>
      <c r="P29" s="299">
        <f>COUNTIF(B29:O38,P2)</f>
        <v>0</v>
      </c>
      <c r="R29" t="s">
        <v>1970</v>
      </c>
      <c r="S29">
        <v>8</v>
      </c>
      <c r="T29">
        <v>2</v>
      </c>
      <c r="V29" t="s">
        <v>1971</v>
      </c>
      <c r="W29">
        <v>3</v>
      </c>
      <c r="X29">
        <v>0</v>
      </c>
    </row>
    <row r="30" spans="1:24">
      <c r="A30">
        <v>2</v>
      </c>
      <c r="B30" t="s">
        <v>1972</v>
      </c>
      <c r="C30" t="s">
        <v>1948</v>
      </c>
      <c r="D30" t="s">
        <v>349</v>
      </c>
      <c r="E30" t="s">
        <v>1973</v>
      </c>
      <c r="F30" t="s">
        <v>1969</v>
      </c>
      <c r="G30" t="s">
        <v>1974</v>
      </c>
      <c r="H30" t="s">
        <v>200</v>
      </c>
      <c r="I30" t="s">
        <v>333</v>
      </c>
      <c r="J30" t="s">
        <v>333</v>
      </c>
      <c r="K30" t="s">
        <v>333</v>
      </c>
      <c r="L30" t="s">
        <v>306</v>
      </c>
      <c r="M30" t="s">
        <v>347</v>
      </c>
      <c r="N30" t="s">
        <v>810</v>
      </c>
      <c r="O30" t="s">
        <v>1118</v>
      </c>
      <c r="P30" s="300"/>
      <c r="R30" t="s">
        <v>200</v>
      </c>
      <c r="S30">
        <v>6</v>
      </c>
      <c r="T30">
        <v>4</v>
      </c>
      <c r="V30" t="s">
        <v>1959</v>
      </c>
      <c r="W30">
        <v>3</v>
      </c>
      <c r="X30">
        <v>0</v>
      </c>
    </row>
    <row r="31" spans="1:24">
      <c r="A31">
        <v>3</v>
      </c>
      <c r="B31" t="s">
        <v>1975</v>
      </c>
      <c r="C31" t="s">
        <v>1971</v>
      </c>
      <c r="D31" t="s">
        <v>1976</v>
      </c>
      <c r="E31" t="s">
        <v>1959</v>
      </c>
      <c r="F31" t="s">
        <v>1971</v>
      </c>
      <c r="G31" t="s">
        <v>1977</v>
      </c>
      <c r="H31" t="s">
        <v>333</v>
      </c>
      <c r="I31" t="s">
        <v>347</v>
      </c>
      <c r="J31" t="s">
        <v>347</v>
      </c>
      <c r="K31" t="s">
        <v>347</v>
      </c>
      <c r="L31" t="s">
        <v>347</v>
      </c>
      <c r="M31" t="s">
        <v>306</v>
      </c>
      <c r="N31" t="s">
        <v>217</v>
      </c>
      <c r="O31" t="s">
        <v>588</v>
      </c>
      <c r="P31" s="300"/>
      <c r="R31" t="s">
        <v>1978</v>
      </c>
      <c r="S31">
        <v>7</v>
      </c>
      <c r="T31">
        <v>0</v>
      </c>
      <c r="V31" t="s">
        <v>1979</v>
      </c>
      <c r="W31">
        <v>3</v>
      </c>
      <c r="X31">
        <v>0</v>
      </c>
    </row>
    <row r="32" spans="1:24">
      <c r="A32">
        <v>4</v>
      </c>
      <c r="B32" t="s">
        <v>1980</v>
      </c>
      <c r="C32" t="s">
        <v>1981</v>
      </c>
      <c r="D32" t="s">
        <v>1982</v>
      </c>
      <c r="E32" t="s">
        <v>1976</v>
      </c>
      <c r="F32" t="s">
        <v>1973</v>
      </c>
      <c r="G32" t="s">
        <v>1973</v>
      </c>
      <c r="H32" t="s">
        <v>268</v>
      </c>
      <c r="I32" t="s">
        <v>1983</v>
      </c>
      <c r="J32" t="s">
        <v>268</v>
      </c>
      <c r="K32" t="s">
        <v>209</v>
      </c>
      <c r="L32" t="s">
        <v>247</v>
      </c>
      <c r="M32" t="s">
        <v>1118</v>
      </c>
      <c r="N32" t="s">
        <v>306</v>
      </c>
      <c r="O32" t="s">
        <v>810</v>
      </c>
      <c r="P32" s="300"/>
      <c r="R32" t="s">
        <v>333</v>
      </c>
      <c r="S32">
        <v>6</v>
      </c>
      <c r="T32">
        <v>0</v>
      </c>
      <c r="V32" t="s">
        <v>1980</v>
      </c>
      <c r="W32">
        <v>3</v>
      </c>
      <c r="X32">
        <v>0</v>
      </c>
    </row>
    <row r="33" spans="1:24">
      <c r="A33">
        <v>5</v>
      </c>
      <c r="B33" t="s">
        <v>1971</v>
      </c>
      <c r="C33" t="s">
        <v>1984</v>
      </c>
      <c r="D33" t="s">
        <v>1956</v>
      </c>
      <c r="E33" t="s">
        <v>1985</v>
      </c>
      <c r="F33" t="s">
        <v>1986</v>
      </c>
      <c r="G33" t="s">
        <v>268</v>
      </c>
      <c r="H33" t="s">
        <v>336</v>
      </c>
      <c r="I33" t="s">
        <v>247</v>
      </c>
      <c r="J33" t="s">
        <v>306</v>
      </c>
      <c r="K33" t="s">
        <v>306</v>
      </c>
      <c r="L33" t="s">
        <v>333</v>
      </c>
      <c r="M33" t="s">
        <v>1173</v>
      </c>
      <c r="N33" t="s">
        <v>268</v>
      </c>
      <c r="O33" t="s">
        <v>387</v>
      </c>
      <c r="P33" s="300"/>
      <c r="R33" t="s">
        <v>1969</v>
      </c>
      <c r="S33">
        <v>5</v>
      </c>
      <c r="T33">
        <v>4</v>
      </c>
      <c r="V33" t="s">
        <v>1118</v>
      </c>
      <c r="W33">
        <v>3</v>
      </c>
      <c r="X33">
        <v>0</v>
      </c>
    </row>
    <row r="34" spans="1:24">
      <c r="A34">
        <v>6</v>
      </c>
      <c r="B34" t="s">
        <v>1987</v>
      </c>
      <c r="C34" t="s">
        <v>1988</v>
      </c>
      <c r="D34" t="s">
        <v>1973</v>
      </c>
      <c r="E34" t="s">
        <v>268</v>
      </c>
      <c r="F34" t="s">
        <v>347</v>
      </c>
      <c r="G34" t="s">
        <v>439</v>
      </c>
      <c r="H34" t="s">
        <v>1989</v>
      </c>
      <c r="I34" t="s">
        <v>1989</v>
      </c>
      <c r="J34" t="s">
        <v>308</v>
      </c>
      <c r="K34" t="s">
        <v>1979</v>
      </c>
      <c r="L34" t="s">
        <v>238</v>
      </c>
      <c r="M34" t="s">
        <v>973</v>
      </c>
      <c r="N34" t="s">
        <v>200</v>
      </c>
      <c r="O34" t="s">
        <v>246</v>
      </c>
      <c r="P34" s="300"/>
      <c r="R34" t="s">
        <v>1973</v>
      </c>
      <c r="S34">
        <v>5</v>
      </c>
      <c r="T34">
        <v>0</v>
      </c>
      <c r="V34" t="s">
        <v>1982</v>
      </c>
      <c r="W34">
        <v>3</v>
      </c>
      <c r="X34">
        <v>0</v>
      </c>
    </row>
    <row r="35" spans="1:24">
      <c r="A35">
        <v>7</v>
      </c>
      <c r="B35" t="s">
        <v>1988</v>
      </c>
      <c r="C35" t="s">
        <v>1990</v>
      </c>
      <c r="D35" t="s">
        <v>1980</v>
      </c>
      <c r="E35" t="s">
        <v>1982</v>
      </c>
      <c r="F35" t="s">
        <v>1959</v>
      </c>
      <c r="G35" t="s">
        <v>235</v>
      </c>
      <c r="H35" t="s">
        <v>1974</v>
      </c>
      <c r="I35" t="s">
        <v>346</v>
      </c>
      <c r="J35" t="s">
        <v>309</v>
      </c>
      <c r="K35" t="s">
        <v>254</v>
      </c>
      <c r="L35" t="s">
        <v>209</v>
      </c>
      <c r="M35" t="s">
        <v>217</v>
      </c>
      <c r="N35" t="s">
        <v>1118</v>
      </c>
      <c r="O35" t="s">
        <v>239</v>
      </c>
      <c r="P35" s="300"/>
      <c r="R35" t="s">
        <v>306</v>
      </c>
      <c r="S35">
        <v>6</v>
      </c>
      <c r="T35">
        <v>0</v>
      </c>
      <c r="V35" t="s">
        <v>325</v>
      </c>
      <c r="W35">
        <v>3</v>
      </c>
      <c r="X35">
        <v>1</v>
      </c>
    </row>
    <row r="36" spans="1:24">
      <c r="A36">
        <v>8</v>
      </c>
      <c r="B36" t="s">
        <v>1956</v>
      </c>
      <c r="C36" t="s">
        <v>1991</v>
      </c>
      <c r="D36" t="s">
        <v>1974</v>
      </c>
      <c r="E36" t="s">
        <v>1992</v>
      </c>
      <c r="F36" t="s">
        <v>1974</v>
      </c>
      <c r="G36" t="s">
        <v>854</v>
      </c>
      <c r="H36" t="s">
        <v>247</v>
      </c>
      <c r="I36" t="s">
        <v>242</v>
      </c>
      <c r="J36" t="s">
        <v>325</v>
      </c>
      <c r="K36" t="s">
        <v>356</v>
      </c>
      <c r="L36" t="s">
        <v>1979</v>
      </c>
      <c r="M36" t="s">
        <v>1979</v>
      </c>
      <c r="N36" t="s">
        <v>332</v>
      </c>
      <c r="O36" t="s">
        <v>325</v>
      </c>
      <c r="P36" s="300"/>
      <c r="R36" t="s">
        <v>1993</v>
      </c>
      <c r="S36">
        <v>4</v>
      </c>
      <c r="T36">
        <v>0</v>
      </c>
    </row>
    <row r="37" spans="1:24">
      <c r="A37">
        <v>9</v>
      </c>
      <c r="B37" t="s">
        <v>1994</v>
      </c>
      <c r="C37" t="s">
        <v>1980</v>
      </c>
      <c r="D37" t="s">
        <v>1987</v>
      </c>
      <c r="E37" t="s">
        <v>1995</v>
      </c>
      <c r="F37" t="s">
        <v>1996</v>
      </c>
      <c r="G37" t="s">
        <v>1982</v>
      </c>
      <c r="H37" t="s">
        <v>346</v>
      </c>
      <c r="I37" t="s">
        <v>262</v>
      </c>
      <c r="J37" t="s">
        <v>336</v>
      </c>
      <c r="K37" t="s">
        <v>1118</v>
      </c>
      <c r="L37" t="s">
        <v>514</v>
      </c>
      <c r="M37" t="s">
        <v>242</v>
      </c>
      <c r="N37" t="s">
        <v>247</v>
      </c>
      <c r="O37" t="s">
        <v>268</v>
      </c>
      <c r="P37" s="300"/>
      <c r="R37" t="s">
        <v>1997</v>
      </c>
      <c r="S37">
        <v>4</v>
      </c>
      <c r="T37">
        <v>0</v>
      </c>
    </row>
    <row r="38" spans="1:24">
      <c r="A38">
        <v>10</v>
      </c>
      <c r="B38" t="s">
        <v>1998</v>
      </c>
      <c r="C38" t="s">
        <v>1956</v>
      </c>
      <c r="D38" t="s">
        <v>1948</v>
      </c>
      <c r="E38" t="s">
        <v>1999</v>
      </c>
      <c r="F38" t="s">
        <v>2000</v>
      </c>
      <c r="G38" t="s">
        <v>262</v>
      </c>
      <c r="H38" t="s">
        <v>1987</v>
      </c>
      <c r="I38" t="s">
        <v>1973</v>
      </c>
      <c r="J38" t="s">
        <v>1959</v>
      </c>
      <c r="K38" t="s">
        <v>332</v>
      </c>
      <c r="L38" t="s">
        <v>268</v>
      </c>
      <c r="M38" t="s">
        <v>354</v>
      </c>
      <c r="N38" t="s">
        <v>333</v>
      </c>
      <c r="O38" t="s">
        <v>306</v>
      </c>
      <c r="P38" s="300"/>
      <c r="R38" t="s">
        <v>2001</v>
      </c>
      <c r="S38">
        <v>3</v>
      </c>
      <c r="T38">
        <v>0</v>
      </c>
    </row>
    <row r="39" spans="1:24">
      <c r="P39" s="300"/>
    </row>
    <row r="40" spans="1:24">
      <c r="P40" s="300"/>
    </row>
    <row r="41" spans="1:24">
      <c r="A41" s="2" t="s">
        <v>2002</v>
      </c>
      <c r="P41" s="300"/>
    </row>
    <row r="42" spans="1:24">
      <c r="A42">
        <v>1</v>
      </c>
      <c r="B42" t="s">
        <v>2003</v>
      </c>
      <c r="C42" t="s">
        <v>1987</v>
      </c>
      <c r="D42" t="s">
        <v>2004</v>
      </c>
      <c r="E42" t="s">
        <v>2005</v>
      </c>
      <c r="F42" t="s">
        <v>2003</v>
      </c>
      <c r="G42" t="s">
        <v>2006</v>
      </c>
      <c r="H42" t="s">
        <v>2003</v>
      </c>
      <c r="I42" t="s">
        <v>383</v>
      </c>
      <c r="J42" t="s">
        <v>648</v>
      </c>
      <c r="K42" t="s">
        <v>2007</v>
      </c>
      <c r="L42" t="s">
        <v>294</v>
      </c>
      <c r="M42" t="s">
        <v>325</v>
      </c>
      <c r="N42" t="s">
        <v>325</v>
      </c>
      <c r="O42" t="s">
        <v>973</v>
      </c>
      <c r="P42" s="299">
        <f>COUNTIF(B42:O51,P2)</f>
        <v>0</v>
      </c>
      <c r="R42" t="s">
        <v>1987</v>
      </c>
      <c r="S42">
        <v>10</v>
      </c>
      <c r="T42">
        <v>1</v>
      </c>
      <c r="V42" t="s">
        <v>2008</v>
      </c>
      <c r="W42">
        <v>3</v>
      </c>
      <c r="X42">
        <v>1</v>
      </c>
    </row>
    <row r="43" spans="1:24">
      <c r="A43">
        <v>2</v>
      </c>
      <c r="B43" t="s">
        <v>2009</v>
      </c>
      <c r="C43" t="s">
        <v>2003</v>
      </c>
      <c r="D43" t="s">
        <v>2003</v>
      </c>
      <c r="E43" t="s">
        <v>1987</v>
      </c>
      <c r="F43" t="s">
        <v>2005</v>
      </c>
      <c r="G43" t="s">
        <v>2003</v>
      </c>
      <c r="H43" t="s">
        <v>2006</v>
      </c>
      <c r="I43" t="s">
        <v>2006</v>
      </c>
      <c r="J43" t="s">
        <v>973</v>
      </c>
      <c r="K43" t="s">
        <v>383</v>
      </c>
      <c r="L43" t="s">
        <v>648</v>
      </c>
      <c r="M43" t="s">
        <v>899</v>
      </c>
      <c r="N43" t="s">
        <v>229</v>
      </c>
      <c r="O43" t="s">
        <v>229</v>
      </c>
      <c r="P43" s="300"/>
      <c r="R43" t="s">
        <v>2004</v>
      </c>
      <c r="S43">
        <v>9</v>
      </c>
      <c r="T43">
        <v>1</v>
      </c>
      <c r="V43" t="s">
        <v>2010</v>
      </c>
      <c r="W43">
        <v>3</v>
      </c>
      <c r="X43">
        <v>0</v>
      </c>
    </row>
    <row r="44" spans="1:24">
      <c r="A44">
        <v>3</v>
      </c>
      <c r="B44" t="s">
        <v>2011</v>
      </c>
      <c r="C44" t="s">
        <v>2004</v>
      </c>
      <c r="D44" t="s">
        <v>2010</v>
      </c>
      <c r="E44" t="s">
        <v>2003</v>
      </c>
      <c r="F44" t="s">
        <v>2010</v>
      </c>
      <c r="G44" t="s">
        <v>1987</v>
      </c>
      <c r="H44" t="s">
        <v>2012</v>
      </c>
      <c r="I44" t="s">
        <v>2005</v>
      </c>
      <c r="J44" t="s">
        <v>382</v>
      </c>
      <c r="K44" t="s">
        <v>392</v>
      </c>
      <c r="L44" t="s">
        <v>863</v>
      </c>
      <c r="M44" t="s">
        <v>973</v>
      </c>
      <c r="N44" t="s">
        <v>383</v>
      </c>
      <c r="O44" t="s">
        <v>383</v>
      </c>
      <c r="P44" s="300"/>
      <c r="R44" t="s">
        <v>2003</v>
      </c>
      <c r="S44">
        <v>7</v>
      </c>
      <c r="T44">
        <v>3</v>
      </c>
      <c r="V44" t="s">
        <v>325</v>
      </c>
      <c r="W44">
        <v>3</v>
      </c>
      <c r="X44">
        <v>2</v>
      </c>
    </row>
    <row r="45" spans="1:24">
      <c r="A45">
        <v>4</v>
      </c>
      <c r="B45" t="s">
        <v>1987</v>
      </c>
      <c r="C45" t="s">
        <v>1971</v>
      </c>
      <c r="D45" t="s">
        <v>2009</v>
      </c>
      <c r="E45" t="s">
        <v>2012</v>
      </c>
      <c r="F45" t="s">
        <v>1987</v>
      </c>
      <c r="G45" t="s">
        <v>2004</v>
      </c>
      <c r="H45" t="s">
        <v>383</v>
      </c>
      <c r="I45" t="s">
        <v>2013</v>
      </c>
      <c r="J45" t="s">
        <v>294</v>
      </c>
      <c r="K45" t="s">
        <v>294</v>
      </c>
      <c r="L45" t="s">
        <v>2014</v>
      </c>
      <c r="M45" t="s">
        <v>222</v>
      </c>
      <c r="N45" t="s">
        <v>973</v>
      </c>
      <c r="O45" t="s">
        <v>222</v>
      </c>
      <c r="P45" s="300"/>
      <c r="R45" t="s">
        <v>383</v>
      </c>
      <c r="S45">
        <v>8</v>
      </c>
      <c r="T45">
        <v>1</v>
      </c>
    </row>
    <row r="46" spans="1:24">
      <c r="A46">
        <v>5</v>
      </c>
      <c r="B46" t="s">
        <v>2015</v>
      </c>
      <c r="C46" t="s">
        <v>2016</v>
      </c>
      <c r="D46" t="s">
        <v>2012</v>
      </c>
      <c r="E46" t="s">
        <v>778</v>
      </c>
      <c r="F46" t="s">
        <v>439</v>
      </c>
      <c r="G46" t="s">
        <v>973</v>
      </c>
      <c r="H46" t="s">
        <v>247</v>
      </c>
      <c r="I46" t="s">
        <v>973</v>
      </c>
      <c r="J46" t="s">
        <v>383</v>
      </c>
      <c r="K46" t="s">
        <v>2017</v>
      </c>
      <c r="L46" t="s">
        <v>2004</v>
      </c>
      <c r="M46" t="s">
        <v>382</v>
      </c>
      <c r="N46" t="s">
        <v>243</v>
      </c>
      <c r="O46" t="s">
        <v>481</v>
      </c>
      <c r="P46" s="300"/>
      <c r="R46" t="s">
        <v>2012</v>
      </c>
      <c r="S46">
        <v>6</v>
      </c>
      <c r="T46">
        <v>0</v>
      </c>
    </row>
    <row r="47" spans="1:24">
      <c r="A47">
        <v>6</v>
      </c>
      <c r="B47" t="s">
        <v>2018</v>
      </c>
      <c r="C47" t="s">
        <v>1990</v>
      </c>
      <c r="D47" t="s">
        <v>1987</v>
      </c>
      <c r="E47" t="s">
        <v>1999</v>
      </c>
      <c r="F47" t="s">
        <v>2019</v>
      </c>
      <c r="G47" t="s">
        <v>2012</v>
      </c>
      <c r="H47" t="s">
        <v>1987</v>
      </c>
      <c r="I47" t="s">
        <v>2004</v>
      </c>
      <c r="J47" t="s">
        <v>2004</v>
      </c>
      <c r="K47" t="s">
        <v>2020</v>
      </c>
      <c r="L47" t="s">
        <v>281</v>
      </c>
      <c r="M47" t="s">
        <v>993</v>
      </c>
      <c r="N47" t="s">
        <v>288</v>
      </c>
      <c r="O47" t="s">
        <v>190</v>
      </c>
      <c r="P47" s="300"/>
      <c r="R47" t="s">
        <v>973</v>
      </c>
      <c r="S47">
        <v>7</v>
      </c>
      <c r="T47">
        <v>1</v>
      </c>
    </row>
    <row r="48" spans="1:24">
      <c r="A48">
        <v>7</v>
      </c>
      <c r="B48" t="s">
        <v>268</v>
      </c>
      <c r="C48" t="s">
        <v>2021</v>
      </c>
      <c r="D48" t="s">
        <v>2018</v>
      </c>
      <c r="E48" t="s">
        <v>2022</v>
      </c>
      <c r="F48" t="s">
        <v>303</v>
      </c>
      <c r="G48" t="s">
        <v>2010</v>
      </c>
      <c r="H48" t="s">
        <v>2023</v>
      </c>
      <c r="I48" t="s">
        <v>1987</v>
      </c>
      <c r="J48" t="s">
        <v>2020</v>
      </c>
      <c r="K48" t="s">
        <v>382</v>
      </c>
      <c r="L48" t="s">
        <v>382</v>
      </c>
      <c r="M48" t="s">
        <v>891</v>
      </c>
      <c r="N48" t="s">
        <v>345</v>
      </c>
      <c r="O48" t="s">
        <v>325</v>
      </c>
      <c r="P48" s="300"/>
      <c r="R48" t="s">
        <v>2005</v>
      </c>
      <c r="S48">
        <v>4</v>
      </c>
      <c r="T48">
        <v>1</v>
      </c>
    </row>
    <row r="49" spans="1:24">
      <c r="A49">
        <v>8</v>
      </c>
      <c r="B49" t="s">
        <v>2024</v>
      </c>
      <c r="C49" t="s">
        <v>347</v>
      </c>
      <c r="D49" t="s">
        <v>2025</v>
      </c>
      <c r="E49" t="s">
        <v>2026</v>
      </c>
      <c r="F49" t="s">
        <v>1974</v>
      </c>
      <c r="G49" t="s">
        <v>294</v>
      </c>
      <c r="H49" t="s">
        <v>973</v>
      </c>
      <c r="I49" t="s">
        <v>2012</v>
      </c>
      <c r="J49" t="s">
        <v>2012</v>
      </c>
      <c r="K49" t="s">
        <v>505</v>
      </c>
      <c r="L49" t="s">
        <v>383</v>
      </c>
      <c r="M49" t="s">
        <v>1987</v>
      </c>
      <c r="N49" t="s">
        <v>371</v>
      </c>
      <c r="O49" t="s">
        <v>309</v>
      </c>
      <c r="P49" s="300"/>
      <c r="R49" t="s">
        <v>294</v>
      </c>
      <c r="S49">
        <v>4</v>
      </c>
      <c r="T49">
        <v>1</v>
      </c>
    </row>
    <row r="50" spans="1:24">
      <c r="A50">
        <v>9</v>
      </c>
      <c r="B50" t="s">
        <v>2027</v>
      </c>
      <c r="C50" t="s">
        <v>2028</v>
      </c>
      <c r="D50" t="s">
        <v>2029</v>
      </c>
      <c r="E50" t="s">
        <v>2004</v>
      </c>
      <c r="F50" t="s">
        <v>383</v>
      </c>
      <c r="G50" t="s">
        <v>1974</v>
      </c>
      <c r="H50" t="s">
        <v>2004</v>
      </c>
      <c r="I50" t="s">
        <v>2023</v>
      </c>
      <c r="J50" t="s">
        <v>1999</v>
      </c>
      <c r="K50" t="s">
        <v>2030</v>
      </c>
      <c r="L50" t="s">
        <v>899</v>
      </c>
      <c r="M50" t="s">
        <v>2031</v>
      </c>
      <c r="N50" t="s">
        <v>190</v>
      </c>
      <c r="O50" t="s">
        <v>458</v>
      </c>
      <c r="P50" s="300"/>
      <c r="R50" t="s">
        <v>382</v>
      </c>
      <c r="S50">
        <v>4</v>
      </c>
      <c r="T50">
        <v>0</v>
      </c>
    </row>
    <row r="51" spans="1:24">
      <c r="A51">
        <v>10</v>
      </c>
      <c r="B51" t="s">
        <v>2005</v>
      </c>
      <c r="C51" t="s">
        <v>2024</v>
      </c>
      <c r="D51" t="s">
        <v>1982</v>
      </c>
      <c r="E51" t="s">
        <v>2024</v>
      </c>
      <c r="F51" t="s">
        <v>2004</v>
      </c>
      <c r="G51" t="s">
        <v>439</v>
      </c>
      <c r="H51" t="s">
        <v>2032</v>
      </c>
      <c r="I51" t="s">
        <v>198</v>
      </c>
      <c r="J51" t="s">
        <v>2017</v>
      </c>
      <c r="K51" t="s">
        <v>1987</v>
      </c>
      <c r="L51" t="s">
        <v>505</v>
      </c>
      <c r="M51" t="s">
        <v>1996</v>
      </c>
      <c r="N51" t="s">
        <v>330</v>
      </c>
      <c r="O51" t="s">
        <v>285</v>
      </c>
      <c r="P51" s="300"/>
      <c r="R51" t="s">
        <v>2024</v>
      </c>
      <c r="S51">
        <v>3</v>
      </c>
      <c r="T51">
        <v>0</v>
      </c>
    </row>
    <row r="52" spans="1:24">
      <c r="E52" t="s">
        <v>2033</v>
      </c>
      <c r="P52" s="300"/>
    </row>
    <row r="53" spans="1:24">
      <c r="P53" s="300"/>
    </row>
    <row r="54" spans="1:24">
      <c r="A54" s="2" t="s">
        <v>2034</v>
      </c>
      <c r="P54" s="300"/>
    </row>
    <row r="55" spans="1:24">
      <c r="A55">
        <v>1</v>
      </c>
      <c r="B55" t="s">
        <v>2009</v>
      </c>
      <c r="C55" t="s">
        <v>184</v>
      </c>
      <c r="D55" t="s">
        <v>1921</v>
      </c>
      <c r="E55" t="s">
        <v>1910</v>
      </c>
      <c r="F55" t="s">
        <v>439</v>
      </c>
      <c r="G55" t="s">
        <v>439</v>
      </c>
      <c r="H55" t="s">
        <v>247</v>
      </c>
      <c r="I55" t="s">
        <v>200</v>
      </c>
      <c r="J55" t="s">
        <v>382</v>
      </c>
      <c r="K55" t="s">
        <v>200</v>
      </c>
      <c r="L55" t="s">
        <v>238</v>
      </c>
      <c r="M55" t="s">
        <v>325</v>
      </c>
      <c r="N55" t="s">
        <v>325</v>
      </c>
      <c r="O55" t="s">
        <v>184</v>
      </c>
      <c r="P55" s="299">
        <f>COUNTIF(B55:O64,P2)</f>
        <v>9</v>
      </c>
      <c r="R55" t="s">
        <v>184</v>
      </c>
      <c r="S55">
        <v>9</v>
      </c>
      <c r="T55">
        <v>2</v>
      </c>
      <c r="V55" t="s">
        <v>2035</v>
      </c>
      <c r="W55">
        <v>3</v>
      </c>
      <c r="X55">
        <v>0</v>
      </c>
    </row>
    <row r="56" spans="1:24">
      <c r="A56">
        <v>2</v>
      </c>
      <c r="B56" t="s">
        <v>1987</v>
      </c>
      <c r="C56" t="s">
        <v>1971</v>
      </c>
      <c r="D56" t="s">
        <v>1913</v>
      </c>
      <c r="E56" t="s">
        <v>2036</v>
      </c>
      <c r="F56" t="s">
        <v>363</v>
      </c>
      <c r="G56" t="s">
        <v>347</v>
      </c>
      <c r="H56" t="s">
        <v>184</v>
      </c>
      <c r="I56" t="s">
        <v>347</v>
      </c>
      <c r="J56" t="s">
        <v>306</v>
      </c>
      <c r="K56" t="s">
        <v>347</v>
      </c>
      <c r="L56" t="s">
        <v>184</v>
      </c>
      <c r="M56" t="s">
        <v>242</v>
      </c>
      <c r="N56" t="s">
        <v>243</v>
      </c>
      <c r="O56" t="s">
        <v>325</v>
      </c>
      <c r="P56" s="300"/>
      <c r="R56" t="s">
        <v>2037</v>
      </c>
      <c r="S56">
        <v>6</v>
      </c>
      <c r="T56">
        <v>2</v>
      </c>
      <c r="V56" t="s">
        <v>382</v>
      </c>
      <c r="W56">
        <v>3</v>
      </c>
      <c r="X56">
        <v>0</v>
      </c>
    </row>
    <row r="57" spans="1:24">
      <c r="A57">
        <v>3</v>
      </c>
      <c r="B57" t="s">
        <v>1972</v>
      </c>
      <c r="C57" t="s">
        <v>1921</v>
      </c>
      <c r="D57" t="s">
        <v>2038</v>
      </c>
      <c r="E57" t="s">
        <v>1987</v>
      </c>
      <c r="F57" t="s">
        <v>1973</v>
      </c>
      <c r="G57" t="s">
        <v>184</v>
      </c>
      <c r="H57" t="s">
        <v>347</v>
      </c>
      <c r="I57" t="s">
        <v>383</v>
      </c>
      <c r="J57" t="s">
        <v>238</v>
      </c>
      <c r="K57" t="s">
        <v>209</v>
      </c>
      <c r="L57" t="s">
        <v>648</v>
      </c>
      <c r="M57" t="s">
        <v>891</v>
      </c>
      <c r="N57" t="s">
        <v>288</v>
      </c>
      <c r="O57" t="s">
        <v>588</v>
      </c>
      <c r="P57" s="300"/>
      <c r="R57" t="s">
        <v>1970</v>
      </c>
      <c r="S57">
        <v>6</v>
      </c>
      <c r="T57">
        <v>0</v>
      </c>
      <c r="V57" t="s">
        <v>238</v>
      </c>
      <c r="W57">
        <v>3</v>
      </c>
      <c r="X57">
        <v>0</v>
      </c>
    </row>
    <row r="58" spans="1:24">
      <c r="A58">
        <v>4</v>
      </c>
      <c r="B58" t="s">
        <v>1921</v>
      </c>
      <c r="C58" t="s">
        <v>1987</v>
      </c>
      <c r="D58" t="s">
        <v>1914</v>
      </c>
      <c r="E58" t="s">
        <v>2005</v>
      </c>
      <c r="F58" t="s">
        <v>1989</v>
      </c>
      <c r="G58" t="s">
        <v>1974</v>
      </c>
      <c r="H58" t="s">
        <v>200</v>
      </c>
      <c r="I58" t="s">
        <v>242</v>
      </c>
      <c r="J58" t="s">
        <v>325</v>
      </c>
      <c r="K58" t="s">
        <v>240</v>
      </c>
      <c r="L58" t="s">
        <v>306</v>
      </c>
      <c r="M58" t="s">
        <v>222</v>
      </c>
      <c r="N58" t="s">
        <v>229</v>
      </c>
      <c r="O58" t="s">
        <v>246</v>
      </c>
      <c r="P58" s="300"/>
      <c r="R58" t="s">
        <v>1987</v>
      </c>
      <c r="S58">
        <v>5</v>
      </c>
      <c r="T58">
        <v>0</v>
      </c>
      <c r="V58" t="s">
        <v>2039</v>
      </c>
      <c r="W58">
        <v>3</v>
      </c>
      <c r="X58">
        <v>0</v>
      </c>
    </row>
    <row r="59" spans="1:24">
      <c r="A59">
        <v>5</v>
      </c>
      <c r="B59" t="s">
        <v>2040</v>
      </c>
      <c r="C59" t="s">
        <v>1956</v>
      </c>
      <c r="D59" t="s">
        <v>1982</v>
      </c>
      <c r="E59" t="s">
        <v>184</v>
      </c>
      <c r="F59" t="s">
        <v>1918</v>
      </c>
      <c r="G59" t="s">
        <v>1916</v>
      </c>
      <c r="H59" t="s">
        <v>1987</v>
      </c>
      <c r="I59" t="s">
        <v>346</v>
      </c>
      <c r="J59" t="s">
        <v>200</v>
      </c>
      <c r="K59" t="s">
        <v>254</v>
      </c>
      <c r="L59" t="s">
        <v>200</v>
      </c>
      <c r="M59" t="s">
        <v>382</v>
      </c>
      <c r="N59" t="s">
        <v>306</v>
      </c>
      <c r="O59" t="s">
        <v>387</v>
      </c>
      <c r="P59" s="300"/>
      <c r="R59" t="s">
        <v>306</v>
      </c>
      <c r="S59">
        <v>5</v>
      </c>
      <c r="T59">
        <v>1</v>
      </c>
      <c r="V59" t="s">
        <v>325</v>
      </c>
      <c r="W59">
        <v>4</v>
      </c>
      <c r="X59">
        <v>2</v>
      </c>
    </row>
    <row r="60" spans="1:24">
      <c r="A60">
        <v>6</v>
      </c>
      <c r="B60" t="s">
        <v>2041</v>
      </c>
      <c r="C60" t="s">
        <v>1969</v>
      </c>
      <c r="D60" t="s">
        <v>1972</v>
      </c>
      <c r="E60" t="s">
        <v>1982</v>
      </c>
      <c r="F60" t="s">
        <v>1974</v>
      </c>
      <c r="G60" t="s">
        <v>363</v>
      </c>
      <c r="H60" t="s">
        <v>439</v>
      </c>
      <c r="I60" t="s">
        <v>306</v>
      </c>
      <c r="J60" t="s">
        <v>973</v>
      </c>
      <c r="K60" t="s">
        <v>1979</v>
      </c>
      <c r="L60" t="s">
        <v>262</v>
      </c>
      <c r="M60" t="s">
        <v>238</v>
      </c>
      <c r="N60" t="s">
        <v>810</v>
      </c>
      <c r="O60" t="s">
        <v>288</v>
      </c>
      <c r="P60" s="300"/>
      <c r="R60" t="s">
        <v>2042</v>
      </c>
      <c r="S60">
        <v>4</v>
      </c>
      <c r="T60">
        <v>0</v>
      </c>
    </row>
    <row r="61" spans="1:24">
      <c r="A61">
        <v>7</v>
      </c>
      <c r="B61" t="s">
        <v>1907</v>
      </c>
      <c r="C61" t="s">
        <v>1910</v>
      </c>
      <c r="D61" t="s">
        <v>184</v>
      </c>
      <c r="E61" t="s">
        <v>1989</v>
      </c>
      <c r="F61" t="s">
        <v>1910</v>
      </c>
      <c r="G61" t="s">
        <v>240</v>
      </c>
      <c r="H61" t="s">
        <v>2023</v>
      </c>
      <c r="I61" t="s">
        <v>1989</v>
      </c>
      <c r="J61" t="s">
        <v>240</v>
      </c>
      <c r="K61" t="s">
        <v>2043</v>
      </c>
      <c r="L61" t="s">
        <v>304</v>
      </c>
      <c r="M61" t="s">
        <v>973</v>
      </c>
      <c r="N61" t="s">
        <v>371</v>
      </c>
      <c r="O61" t="s">
        <v>222</v>
      </c>
      <c r="P61" s="300"/>
      <c r="R61" t="s">
        <v>240</v>
      </c>
      <c r="S61">
        <v>4</v>
      </c>
      <c r="T61">
        <v>0</v>
      </c>
    </row>
    <row r="62" spans="1:24">
      <c r="A62">
        <v>8</v>
      </c>
      <c r="B62" t="s">
        <v>1918</v>
      </c>
      <c r="C62" t="s">
        <v>2036</v>
      </c>
      <c r="D62" t="s">
        <v>363</v>
      </c>
      <c r="E62" t="s">
        <v>1923</v>
      </c>
      <c r="F62" t="s">
        <v>184</v>
      </c>
      <c r="G62" t="s">
        <v>200</v>
      </c>
      <c r="H62" t="s">
        <v>2006</v>
      </c>
      <c r="I62" t="s">
        <v>1987</v>
      </c>
      <c r="J62" t="s">
        <v>267</v>
      </c>
      <c r="K62" t="s">
        <v>382</v>
      </c>
      <c r="L62" t="s">
        <v>242</v>
      </c>
      <c r="M62" t="s">
        <v>262</v>
      </c>
      <c r="N62" t="s">
        <v>840</v>
      </c>
      <c r="O62" t="s">
        <v>392</v>
      </c>
      <c r="P62" s="300"/>
      <c r="R62" t="s">
        <v>1910</v>
      </c>
      <c r="S62">
        <v>3</v>
      </c>
      <c r="T62">
        <v>0</v>
      </c>
    </row>
    <row r="63" spans="1:24">
      <c r="A63">
        <v>9</v>
      </c>
      <c r="B63" t="s">
        <v>1980</v>
      </c>
      <c r="C63" t="s">
        <v>2004</v>
      </c>
      <c r="D63" t="s">
        <v>2004</v>
      </c>
      <c r="E63" t="s">
        <v>1918</v>
      </c>
      <c r="F63" t="s">
        <v>1953</v>
      </c>
      <c r="G63" t="s">
        <v>2036</v>
      </c>
      <c r="H63" t="s">
        <v>267</v>
      </c>
      <c r="I63" t="s">
        <v>333</v>
      </c>
      <c r="J63" t="s">
        <v>304</v>
      </c>
      <c r="K63" t="s">
        <v>392</v>
      </c>
      <c r="L63" t="s">
        <v>1973</v>
      </c>
      <c r="M63" t="s">
        <v>347</v>
      </c>
      <c r="N63" t="s">
        <v>349</v>
      </c>
      <c r="O63" t="s">
        <v>260</v>
      </c>
      <c r="P63" s="300"/>
      <c r="R63" t="s">
        <v>363</v>
      </c>
      <c r="S63">
        <v>3</v>
      </c>
      <c r="T63">
        <v>0</v>
      </c>
    </row>
    <row r="64" spans="1:24">
      <c r="A64">
        <v>10</v>
      </c>
      <c r="B64" t="s">
        <v>1938</v>
      </c>
      <c r="C64" t="s">
        <v>1990</v>
      </c>
      <c r="D64" t="s">
        <v>1980</v>
      </c>
      <c r="E64" t="s">
        <v>1914</v>
      </c>
      <c r="F64" t="s">
        <v>2005</v>
      </c>
      <c r="G64" t="s">
        <v>2044</v>
      </c>
      <c r="H64" t="s">
        <v>1989</v>
      </c>
      <c r="I64" t="s">
        <v>240</v>
      </c>
      <c r="J64" t="s">
        <v>229</v>
      </c>
      <c r="K64" t="s">
        <v>306</v>
      </c>
      <c r="L64" t="s">
        <v>347</v>
      </c>
      <c r="M64" t="s">
        <v>260</v>
      </c>
      <c r="N64" t="s">
        <v>184</v>
      </c>
      <c r="O64" t="s">
        <v>973</v>
      </c>
      <c r="P64" s="300"/>
      <c r="R64" t="s">
        <v>2036</v>
      </c>
      <c r="S64">
        <v>3</v>
      </c>
      <c r="T64">
        <v>2</v>
      </c>
    </row>
    <row r="67" spans="1:17">
      <c r="B67" s="76" t="s">
        <v>2045</v>
      </c>
    </row>
    <row r="68" spans="1:17">
      <c r="C68" s="345" t="s">
        <v>2046</v>
      </c>
      <c r="D68" s="346"/>
      <c r="E68" s="346"/>
      <c r="F68" s="346"/>
      <c r="G68" s="346"/>
      <c r="H68" s="346"/>
      <c r="I68" s="155"/>
      <c r="J68" s="155"/>
      <c r="K68" s="155"/>
      <c r="L68" s="155"/>
      <c r="M68" s="155"/>
      <c r="N68" s="155"/>
      <c r="O68" s="155"/>
      <c r="P68" s="155"/>
      <c r="Q68" s="155"/>
    </row>
    <row r="69" spans="1:17">
      <c r="C69" s="2" t="s">
        <v>2047</v>
      </c>
      <c r="D69" s="2" t="s">
        <v>2048</v>
      </c>
      <c r="E69" s="2" t="s">
        <v>2049</v>
      </c>
      <c r="F69" s="2" t="s">
        <v>1905</v>
      </c>
      <c r="G69" s="2" t="s">
        <v>191</v>
      </c>
      <c r="H69" s="2" t="s">
        <v>183</v>
      </c>
      <c r="I69" s="2" t="s">
        <v>1175</v>
      </c>
      <c r="J69" s="2" t="s">
        <v>2050</v>
      </c>
      <c r="K69" s="2" t="s">
        <v>2051</v>
      </c>
      <c r="L69" s="2"/>
      <c r="M69" s="2"/>
      <c r="N69" s="2"/>
      <c r="O69" s="2"/>
      <c r="P69" s="2"/>
    </row>
    <row r="70" spans="1:17">
      <c r="A70" s="2" t="s">
        <v>2052</v>
      </c>
      <c r="B70" t="s">
        <v>2053</v>
      </c>
      <c r="C70">
        <f>SUM(G70:K70)</f>
        <v>28</v>
      </c>
      <c r="D70">
        <v>4</v>
      </c>
      <c r="E70">
        <v>6</v>
      </c>
      <c r="F70">
        <v>9</v>
      </c>
      <c r="G70">
        <v>9</v>
      </c>
      <c r="H70">
        <v>13</v>
      </c>
      <c r="I70">
        <v>6</v>
      </c>
      <c r="J70">
        <v>0</v>
      </c>
      <c r="K70">
        <v>0</v>
      </c>
    </row>
    <row r="71" spans="1:17">
      <c r="B71" t="s">
        <v>2001</v>
      </c>
      <c r="C71">
        <f>SUM(G71:K71)</f>
        <v>18</v>
      </c>
      <c r="D71">
        <v>2</v>
      </c>
      <c r="E71">
        <v>4</v>
      </c>
      <c r="F71">
        <v>1</v>
      </c>
      <c r="G71">
        <v>5</v>
      </c>
      <c r="H71">
        <v>0</v>
      </c>
      <c r="I71">
        <v>0</v>
      </c>
      <c r="J71">
        <v>10</v>
      </c>
      <c r="K71">
        <v>3</v>
      </c>
    </row>
    <row r="72" spans="1:17">
      <c r="B72" t="s">
        <v>1910</v>
      </c>
      <c r="C72">
        <f>SUM(G72:K72)</f>
        <v>16</v>
      </c>
      <c r="D72">
        <v>2</v>
      </c>
      <c r="E72">
        <v>4</v>
      </c>
      <c r="F72">
        <v>3</v>
      </c>
      <c r="G72">
        <v>3</v>
      </c>
      <c r="H72">
        <v>8</v>
      </c>
      <c r="I72">
        <v>5</v>
      </c>
      <c r="J72">
        <v>0</v>
      </c>
      <c r="K72">
        <v>0</v>
      </c>
    </row>
    <row r="73" spans="1:17">
      <c r="A73" s="2"/>
      <c r="B73" t="s">
        <v>347</v>
      </c>
      <c r="C73">
        <f>SUM(G73:K73)</f>
        <v>15</v>
      </c>
      <c r="D73">
        <v>0</v>
      </c>
      <c r="E73">
        <v>6</v>
      </c>
      <c r="F73">
        <v>3</v>
      </c>
      <c r="G73">
        <v>6</v>
      </c>
      <c r="H73">
        <v>0</v>
      </c>
      <c r="I73">
        <v>0</v>
      </c>
      <c r="J73">
        <v>1</v>
      </c>
      <c r="K73">
        <v>8</v>
      </c>
    </row>
    <row r="74" spans="1:17">
      <c r="B74" t="s">
        <v>1914</v>
      </c>
      <c r="C74">
        <f>SUM(G74:K74)</f>
        <v>13</v>
      </c>
      <c r="D74">
        <v>2</v>
      </c>
      <c r="E74">
        <v>2</v>
      </c>
      <c r="F74">
        <v>0</v>
      </c>
      <c r="G74">
        <v>2</v>
      </c>
      <c r="H74">
        <v>5</v>
      </c>
      <c r="I74">
        <v>6</v>
      </c>
      <c r="J74">
        <v>0</v>
      </c>
      <c r="K74">
        <v>0</v>
      </c>
    </row>
    <row r="75" spans="1:17">
      <c r="A75" s="2" t="s">
        <v>2054</v>
      </c>
    </row>
    <row r="76" spans="1:17">
      <c r="A76" s="2"/>
      <c r="B76" t="s">
        <v>200</v>
      </c>
      <c r="C76">
        <f>SUM(G76:K76)</f>
        <v>13</v>
      </c>
      <c r="D76">
        <v>0</v>
      </c>
      <c r="E76">
        <v>5</v>
      </c>
      <c r="F76">
        <v>6</v>
      </c>
      <c r="G76">
        <v>6</v>
      </c>
      <c r="H76">
        <v>1</v>
      </c>
      <c r="I76">
        <v>0</v>
      </c>
      <c r="J76">
        <v>0</v>
      </c>
      <c r="K76">
        <v>6</v>
      </c>
    </row>
    <row r="77" spans="1:17">
      <c r="A77" s="2"/>
      <c r="B77" t="s">
        <v>240</v>
      </c>
      <c r="C77">
        <f>SUM(G77:K77)</f>
        <v>14</v>
      </c>
      <c r="D77">
        <v>0</v>
      </c>
      <c r="E77">
        <v>4</v>
      </c>
      <c r="F77">
        <v>4</v>
      </c>
      <c r="G77">
        <v>4</v>
      </c>
      <c r="H77">
        <v>0</v>
      </c>
      <c r="I77">
        <v>10</v>
      </c>
      <c r="J77">
        <v>0</v>
      </c>
      <c r="K77">
        <v>0</v>
      </c>
    </row>
    <row r="79" spans="1:17">
      <c r="B79" t="s">
        <v>2055</v>
      </c>
    </row>
  </sheetData>
  <mergeCells count="1">
    <mergeCell ref="C68:H68"/>
  </mergeCells>
  <phoneticPr fontId="5"/>
  <conditionalFormatting sqref="B5:X64">
    <cfRule type="cellIs" dxfId="0" priority="1" operator="equal">
      <formula>$P$2</formula>
    </cfRule>
  </conditionalFormatting>
  <pageMargins left="0.75" right="0.75" top="1" bottom="1" header="0.5" footer="0.5"/>
  <pageSetup paperSize="9" orientation="portrait" horizontalDpi="4294967292" verticalDpi="4294967292"/>
  <headerFooter alignWithMargins="0"/>
  <drawing r:id="rId1"/>
  <legacyDrawing r:id="rId2"/>
  <extLst>
    <ext xmlns:mx="http://schemas.microsoft.com/office/mac/excel/2008/main" uri="{64002731-A6B0-56B0-2670-7721B7C09600}">
      <mx:PLV Mode="0" OnePage="0" WScale="0"/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1" enableFormatConditionsCalculation="0"/>
  <dimension ref="B1:T58"/>
  <sheetViews>
    <sheetView tabSelected="1" workbookViewId="0">
      <pane xSplit="2" topLeftCell="C1" activePane="topRight" state="frozen"/>
      <selection pane="topRight" activeCell="L11" sqref="L11"/>
    </sheetView>
  </sheetViews>
  <sheetFormatPr baseColWidth="10" defaultColWidth="8.7109375" defaultRowHeight="13" x14ac:dyDescent="0"/>
  <cols>
    <col min="1" max="1" width="1.85546875" customWidth="1"/>
    <col min="2" max="2" width="22.5703125" bestFit="1" customWidth="1"/>
    <col min="3" max="4" width="15.140625" bestFit="1" customWidth="1"/>
    <col min="5" max="5" width="12.28515625" bestFit="1" customWidth="1"/>
    <col min="6" max="6" width="12.5703125" bestFit="1" customWidth="1"/>
    <col min="7" max="7" width="14.7109375" customWidth="1"/>
    <col min="8" max="8" width="15.140625" bestFit="1" customWidth="1"/>
    <col min="9" max="9" width="15.140625" customWidth="1"/>
    <col min="10" max="10" width="11.85546875" customWidth="1"/>
    <col min="11" max="11" width="12.140625" bestFit="1" customWidth="1"/>
    <col min="12" max="12" width="12.28515625" bestFit="1" customWidth="1"/>
    <col min="13" max="16" width="14.7109375" customWidth="1"/>
    <col min="17" max="17" width="6" bestFit="1" customWidth="1"/>
    <col min="18" max="18" width="7.7109375" bestFit="1" customWidth="1"/>
    <col min="19" max="19" width="15.42578125" customWidth="1"/>
    <col min="20" max="256" width="11" customWidth="1"/>
  </cols>
  <sheetData>
    <row r="1" spans="2:12" ht="14" thickBot="1"/>
    <row r="2" spans="2:12" ht="46" customHeight="1" thickBot="1">
      <c r="B2" s="227" t="s">
        <v>2056</v>
      </c>
      <c r="C2" s="2"/>
      <c r="F2" s="347" t="s">
        <v>2057</v>
      </c>
      <c r="G2" s="348"/>
      <c r="H2" s="348"/>
      <c r="I2" s="348"/>
      <c r="J2" s="348"/>
      <c r="K2" s="349"/>
    </row>
    <row r="3" spans="2:12" ht="14" thickBot="1">
      <c r="B3" s="210" t="s">
        <v>2058</v>
      </c>
      <c r="C3" s="211" t="s">
        <v>2059</v>
      </c>
      <c r="D3" s="188" t="s">
        <v>2060</v>
      </c>
      <c r="F3" s="221" t="s">
        <v>2058</v>
      </c>
      <c r="G3" s="283" t="s">
        <v>2061</v>
      </c>
      <c r="H3" s="284" t="s">
        <v>118</v>
      </c>
      <c r="I3" s="285" t="s">
        <v>2062</v>
      </c>
      <c r="J3" s="285" t="s">
        <v>118</v>
      </c>
      <c r="K3" s="286" t="s">
        <v>2063</v>
      </c>
    </row>
    <row r="4" spans="2:12">
      <c r="B4" s="208">
        <v>2016</v>
      </c>
      <c r="C4" s="212" t="s">
        <v>41</v>
      </c>
      <c r="D4" s="195" t="s">
        <v>48</v>
      </c>
      <c r="F4" s="226">
        <v>2016</v>
      </c>
      <c r="G4" s="252">
        <v>32</v>
      </c>
      <c r="H4" s="209">
        <v>8</v>
      </c>
      <c r="I4" s="253">
        <v>32</v>
      </c>
      <c r="J4" s="253">
        <v>8</v>
      </c>
      <c r="K4" s="254">
        <v>8</v>
      </c>
    </row>
    <row r="5" spans="2:12">
      <c r="B5" s="208">
        <v>2015</v>
      </c>
      <c r="C5" s="212" t="s">
        <v>15</v>
      </c>
      <c r="D5" s="195" t="s">
        <v>22</v>
      </c>
      <c r="F5" s="226">
        <v>2015</v>
      </c>
      <c r="G5" s="252">
        <v>36</v>
      </c>
      <c r="H5" s="209">
        <v>9</v>
      </c>
      <c r="I5" s="253">
        <v>32</v>
      </c>
      <c r="J5" s="253">
        <v>8</v>
      </c>
      <c r="K5" s="254">
        <v>9</v>
      </c>
    </row>
    <row r="6" spans="2:12">
      <c r="B6" s="208">
        <v>2014</v>
      </c>
      <c r="C6" s="212" t="s">
        <v>48</v>
      </c>
      <c r="D6" s="195" t="s">
        <v>167</v>
      </c>
      <c r="F6" s="226">
        <v>2014</v>
      </c>
      <c r="G6" s="252">
        <v>36</v>
      </c>
      <c r="H6" s="209">
        <v>9</v>
      </c>
      <c r="I6" s="253">
        <v>32</v>
      </c>
      <c r="J6" s="253">
        <v>8</v>
      </c>
      <c r="K6" s="254">
        <v>9</v>
      </c>
    </row>
    <row r="7" spans="2:12">
      <c r="B7" s="208">
        <v>2013</v>
      </c>
      <c r="C7" s="212" t="s">
        <v>22</v>
      </c>
      <c r="D7" s="195" t="s">
        <v>167</v>
      </c>
      <c r="F7" s="226">
        <v>2013</v>
      </c>
      <c r="G7" s="252">
        <v>42</v>
      </c>
      <c r="H7" s="209">
        <v>10.5</v>
      </c>
      <c r="I7" s="253">
        <v>40</v>
      </c>
      <c r="J7" s="253">
        <v>10</v>
      </c>
      <c r="K7" s="254">
        <v>10.5</v>
      </c>
    </row>
    <row r="8" spans="2:12">
      <c r="B8" s="208">
        <v>2012</v>
      </c>
      <c r="C8" s="212" t="s">
        <v>2064</v>
      </c>
      <c r="D8" s="195" t="s">
        <v>56</v>
      </c>
      <c r="F8" s="222">
        <v>2012</v>
      </c>
      <c r="G8" s="255">
        <v>36</v>
      </c>
      <c r="H8" s="256">
        <f>G8/4</f>
        <v>9</v>
      </c>
      <c r="I8" s="256">
        <v>34</v>
      </c>
      <c r="J8" s="256">
        <f>I8/4</f>
        <v>8.5</v>
      </c>
      <c r="K8" s="257">
        <v>9</v>
      </c>
      <c r="L8" s="77"/>
    </row>
    <row r="9" spans="2:12">
      <c r="B9" s="208">
        <v>2011</v>
      </c>
      <c r="C9" s="209" t="s">
        <v>22</v>
      </c>
      <c r="D9" s="195" t="s">
        <v>2065</v>
      </c>
      <c r="F9" s="223">
        <v>2011</v>
      </c>
      <c r="G9" s="258">
        <v>36</v>
      </c>
      <c r="H9" s="10">
        <f>G9/4</f>
        <v>9</v>
      </c>
      <c r="I9" s="10">
        <v>32</v>
      </c>
      <c r="J9" s="10">
        <f t="shared" ref="J9:J17" si="0">I9/4</f>
        <v>8</v>
      </c>
      <c r="K9" s="259">
        <v>8.5</v>
      </c>
      <c r="L9" s="77"/>
    </row>
    <row r="10" spans="2:12">
      <c r="B10" s="208">
        <v>2010</v>
      </c>
      <c r="C10" s="189" t="s">
        <v>2066</v>
      </c>
      <c r="D10" s="183" t="s">
        <v>2067</v>
      </c>
      <c r="F10" s="223">
        <v>2010</v>
      </c>
      <c r="G10" s="258">
        <v>40</v>
      </c>
      <c r="H10" s="10">
        <f t="shared" ref="H10:H17" si="1">G10/4</f>
        <v>10</v>
      </c>
      <c r="I10" s="10">
        <v>40</v>
      </c>
      <c r="J10" s="10">
        <f t="shared" si="0"/>
        <v>10</v>
      </c>
      <c r="K10" s="259">
        <v>10</v>
      </c>
      <c r="L10" s="77"/>
    </row>
    <row r="11" spans="2:12">
      <c r="B11" s="144">
        <v>2009</v>
      </c>
      <c r="C11" s="189" t="s">
        <v>2067</v>
      </c>
      <c r="D11" s="183" t="s">
        <v>2068</v>
      </c>
      <c r="F11" s="223">
        <v>2009</v>
      </c>
      <c r="G11" s="258">
        <v>40</v>
      </c>
      <c r="H11" s="10">
        <f t="shared" si="1"/>
        <v>10</v>
      </c>
      <c r="I11" s="10">
        <v>32</v>
      </c>
      <c r="J11" s="10">
        <f t="shared" si="0"/>
        <v>8</v>
      </c>
      <c r="K11" s="259">
        <v>8.5</v>
      </c>
      <c r="L11" s="77"/>
    </row>
    <row r="12" spans="2:12">
      <c r="B12" s="144">
        <v>2008</v>
      </c>
      <c r="C12" s="184" t="s">
        <v>41</v>
      </c>
      <c r="D12" s="185" t="s">
        <v>15</v>
      </c>
      <c r="F12" s="223">
        <v>2008</v>
      </c>
      <c r="G12" s="258">
        <v>44</v>
      </c>
      <c r="H12" s="10">
        <f t="shared" si="1"/>
        <v>11</v>
      </c>
      <c r="I12" s="10">
        <v>36</v>
      </c>
      <c r="J12" s="10">
        <f t="shared" si="0"/>
        <v>9</v>
      </c>
      <c r="K12" s="259">
        <v>9.5</v>
      </c>
      <c r="L12" s="77"/>
    </row>
    <row r="13" spans="2:12">
      <c r="B13" s="144">
        <v>2007</v>
      </c>
      <c r="C13" s="184" t="s">
        <v>56</v>
      </c>
      <c r="D13" s="185" t="s">
        <v>128</v>
      </c>
      <c r="F13" s="223">
        <v>2007</v>
      </c>
      <c r="G13" s="258"/>
      <c r="H13" s="10">
        <f t="shared" si="1"/>
        <v>0</v>
      </c>
      <c r="I13" s="10"/>
      <c r="J13" s="10">
        <f t="shared" si="0"/>
        <v>0</v>
      </c>
      <c r="K13" s="259"/>
    </row>
    <row r="14" spans="2:12">
      <c r="B14" s="144">
        <v>2006</v>
      </c>
      <c r="C14" s="184" t="s">
        <v>56</v>
      </c>
      <c r="D14" s="185" t="s">
        <v>28</v>
      </c>
      <c r="F14" s="223">
        <v>2006</v>
      </c>
      <c r="G14" s="258"/>
      <c r="H14" s="10">
        <f t="shared" si="1"/>
        <v>0</v>
      </c>
      <c r="I14" s="10"/>
      <c r="J14" s="10">
        <f t="shared" si="0"/>
        <v>0</v>
      </c>
      <c r="K14" s="259"/>
    </row>
    <row r="15" spans="2:12">
      <c r="B15" s="144">
        <v>2005</v>
      </c>
      <c r="C15" s="184" t="s">
        <v>41</v>
      </c>
      <c r="D15" s="185" t="s">
        <v>128</v>
      </c>
      <c r="F15" s="223">
        <v>2005</v>
      </c>
      <c r="G15" s="258">
        <v>36</v>
      </c>
      <c r="H15" s="10">
        <f t="shared" si="1"/>
        <v>9</v>
      </c>
      <c r="I15" s="10">
        <v>32</v>
      </c>
      <c r="J15" s="10">
        <f t="shared" si="0"/>
        <v>8</v>
      </c>
      <c r="K15" s="259">
        <v>8.5</v>
      </c>
      <c r="L15" s="77"/>
    </row>
    <row r="16" spans="2:12">
      <c r="B16" s="144">
        <v>2004</v>
      </c>
      <c r="C16" s="184" t="s">
        <v>2069</v>
      </c>
      <c r="D16" s="185" t="s">
        <v>63</v>
      </c>
      <c r="F16" s="223">
        <v>2004</v>
      </c>
      <c r="G16" s="258">
        <v>40</v>
      </c>
      <c r="H16" s="10">
        <f t="shared" si="1"/>
        <v>10</v>
      </c>
      <c r="I16" s="10">
        <v>38</v>
      </c>
      <c r="J16" s="10">
        <f t="shared" si="0"/>
        <v>9.5</v>
      </c>
      <c r="K16" s="259">
        <v>10</v>
      </c>
      <c r="L16" t="s">
        <v>2070</v>
      </c>
    </row>
    <row r="17" spans="2:20" ht="14" thickBot="1">
      <c r="B17" s="145">
        <v>2003</v>
      </c>
      <c r="C17" s="186" t="s">
        <v>56</v>
      </c>
      <c r="D17" s="187" t="s">
        <v>128</v>
      </c>
      <c r="F17" s="224">
        <v>2003</v>
      </c>
      <c r="G17" s="260">
        <v>36</v>
      </c>
      <c r="H17" s="261">
        <f t="shared" si="1"/>
        <v>9</v>
      </c>
      <c r="I17" s="261">
        <v>36</v>
      </c>
      <c r="J17" s="261">
        <f t="shared" si="0"/>
        <v>9</v>
      </c>
      <c r="K17" s="262">
        <v>9</v>
      </c>
      <c r="L17" t="s">
        <v>2070</v>
      </c>
    </row>
    <row r="18" spans="2:20">
      <c r="K18" s="225">
        <f>AVERAGE(K4:K15)</f>
        <v>9.0500000000000007</v>
      </c>
      <c r="L18" s="2" t="s">
        <v>2071</v>
      </c>
    </row>
    <row r="19" spans="2:20">
      <c r="K19" s="225">
        <f>AVERAGE(K4:K17)</f>
        <v>9.125</v>
      </c>
      <c r="L19" s="2" t="s">
        <v>2072</v>
      </c>
    </row>
    <row r="21" spans="2:20" ht="14" thickBot="1">
      <c r="B21" s="2" t="s">
        <v>2073</v>
      </c>
      <c r="I21" s="3"/>
      <c r="K21" s="3"/>
    </row>
    <row r="22" spans="2:20" ht="14" thickBot="1">
      <c r="B22" s="141" t="s">
        <v>81</v>
      </c>
      <c r="C22" s="147">
        <v>2003</v>
      </c>
      <c r="D22" s="147">
        <v>2004</v>
      </c>
      <c r="E22" s="147">
        <v>2005</v>
      </c>
      <c r="F22" s="142">
        <v>2006</v>
      </c>
      <c r="G22" s="147">
        <v>2007</v>
      </c>
      <c r="H22" s="142">
        <v>2008</v>
      </c>
      <c r="I22" s="193">
        <v>2009</v>
      </c>
      <c r="J22" s="196">
        <v>2010</v>
      </c>
      <c r="K22" s="196">
        <v>2011</v>
      </c>
      <c r="L22" s="281">
        <v>2012</v>
      </c>
      <c r="M22" s="281">
        <v>2013</v>
      </c>
      <c r="N22" s="281">
        <v>2014</v>
      </c>
      <c r="O22" s="303">
        <v>2015</v>
      </c>
      <c r="P22" s="302">
        <v>2016</v>
      </c>
      <c r="Q22" s="235"/>
    </row>
    <row r="23" spans="2:20">
      <c r="B23" s="144">
        <v>1</v>
      </c>
      <c r="C23" s="107" t="s">
        <v>56</v>
      </c>
      <c r="D23" s="107" t="s">
        <v>2069</v>
      </c>
      <c r="E23" s="107" t="s">
        <v>41</v>
      </c>
      <c r="F23" s="3" t="s">
        <v>56</v>
      </c>
      <c r="G23" s="107" t="s">
        <v>56</v>
      </c>
      <c r="H23" s="3" t="s">
        <v>41</v>
      </c>
      <c r="I23" s="190" t="s">
        <v>2067</v>
      </c>
      <c r="J23" s="190" t="s">
        <v>2066</v>
      </c>
      <c r="K23" s="202" t="s">
        <v>22</v>
      </c>
      <c r="L23" s="164" t="s">
        <v>2064</v>
      </c>
      <c r="M23" s="77" t="s">
        <v>22</v>
      </c>
      <c r="N23" s="164" t="s">
        <v>48</v>
      </c>
      <c r="O23" s="164" t="s">
        <v>15</v>
      </c>
      <c r="P23" s="201" t="s">
        <v>41</v>
      </c>
    </row>
    <row r="24" spans="2:20">
      <c r="B24" s="144">
        <v>2</v>
      </c>
      <c r="C24" s="107" t="s">
        <v>128</v>
      </c>
      <c r="D24" s="107" t="s">
        <v>63</v>
      </c>
      <c r="E24" s="107" t="s">
        <v>128</v>
      </c>
      <c r="F24" s="3" t="s">
        <v>28</v>
      </c>
      <c r="G24" s="107" t="s">
        <v>128</v>
      </c>
      <c r="H24" s="3" t="s">
        <v>15</v>
      </c>
      <c r="I24" s="190" t="s">
        <v>2068</v>
      </c>
      <c r="J24" s="190" t="s">
        <v>2067</v>
      </c>
      <c r="K24" s="202" t="s">
        <v>2065</v>
      </c>
      <c r="L24" s="164" t="s">
        <v>56</v>
      </c>
      <c r="M24" s="77" t="s">
        <v>167</v>
      </c>
      <c r="N24" s="164" t="s">
        <v>167</v>
      </c>
      <c r="O24" s="164" t="s">
        <v>22</v>
      </c>
      <c r="P24" s="201" t="s">
        <v>48</v>
      </c>
    </row>
    <row r="25" spans="2:20">
      <c r="B25" s="144">
        <v>3</v>
      </c>
      <c r="C25" s="107" t="s">
        <v>15</v>
      </c>
      <c r="D25" s="107" t="s">
        <v>41</v>
      </c>
      <c r="E25" s="107" t="s">
        <v>56</v>
      </c>
      <c r="F25" s="3" t="s">
        <v>41</v>
      </c>
      <c r="G25" s="107" t="s">
        <v>2065</v>
      </c>
      <c r="H25" s="3" t="s">
        <v>56</v>
      </c>
      <c r="I25" s="190" t="s">
        <v>2074</v>
      </c>
      <c r="J25" s="190" t="s">
        <v>2075</v>
      </c>
      <c r="K25" s="202" t="s">
        <v>56</v>
      </c>
      <c r="L25" s="164" t="s">
        <v>41</v>
      </c>
      <c r="M25" s="77" t="s">
        <v>56</v>
      </c>
      <c r="N25" s="164" t="s">
        <v>22</v>
      </c>
      <c r="O25" s="164" t="s">
        <v>28</v>
      </c>
      <c r="P25" s="201" t="s">
        <v>56</v>
      </c>
    </row>
    <row r="26" spans="2:20">
      <c r="B26" s="144">
        <v>4</v>
      </c>
      <c r="C26" s="107" t="s">
        <v>2076</v>
      </c>
      <c r="D26" s="107" t="s">
        <v>128</v>
      </c>
      <c r="E26" s="107" t="s">
        <v>35</v>
      </c>
      <c r="F26" s="3" t="s">
        <v>2077</v>
      </c>
      <c r="G26" s="107" t="s">
        <v>41</v>
      </c>
      <c r="H26" s="3" t="s">
        <v>2069</v>
      </c>
      <c r="I26" s="190" t="s">
        <v>2078</v>
      </c>
      <c r="J26" s="190" t="s">
        <v>2079</v>
      </c>
      <c r="K26" s="202" t="s">
        <v>2080</v>
      </c>
      <c r="L26" s="164" t="s">
        <v>2065</v>
      </c>
      <c r="M26" s="77" t="s">
        <v>41</v>
      </c>
      <c r="N26" s="164" t="s">
        <v>41</v>
      </c>
      <c r="O26" s="164" t="s">
        <v>35</v>
      </c>
      <c r="P26" s="201" t="s">
        <v>22</v>
      </c>
    </row>
    <row r="27" spans="2:20" ht="14" thickBot="1">
      <c r="B27" s="145">
        <v>5</v>
      </c>
      <c r="C27" s="163" t="s">
        <v>2081</v>
      </c>
      <c r="D27" s="163" t="s">
        <v>2081</v>
      </c>
      <c r="E27" s="163" t="s">
        <v>2065</v>
      </c>
      <c r="F27" s="110" t="s">
        <v>167</v>
      </c>
      <c r="G27" s="163" t="s">
        <v>2069</v>
      </c>
      <c r="H27" s="110" t="s">
        <v>2082</v>
      </c>
      <c r="I27" s="192" t="s">
        <v>2079</v>
      </c>
      <c r="J27" s="192" t="s">
        <v>2083</v>
      </c>
      <c r="K27" s="205" t="s">
        <v>167</v>
      </c>
      <c r="L27" s="282" t="s">
        <v>28</v>
      </c>
      <c r="M27" s="197" t="s">
        <v>63</v>
      </c>
      <c r="N27" s="282" t="s">
        <v>35</v>
      </c>
      <c r="O27" s="282" t="s">
        <v>41</v>
      </c>
      <c r="P27" s="280" t="s">
        <v>35</v>
      </c>
    </row>
    <row r="28" spans="2:20">
      <c r="B28" s="2"/>
    </row>
    <row r="30" spans="2:20" ht="14" thickBot="1"/>
    <row r="31" spans="2:20" ht="14" thickBot="1">
      <c r="B31" s="154" t="s">
        <v>2084</v>
      </c>
      <c r="C31" s="147">
        <v>2003</v>
      </c>
      <c r="D31" s="142">
        <v>2004</v>
      </c>
      <c r="E31" s="147">
        <v>2005</v>
      </c>
      <c r="F31" s="142">
        <v>2006</v>
      </c>
      <c r="G31" s="147">
        <v>2007</v>
      </c>
      <c r="H31" s="142">
        <v>2008</v>
      </c>
      <c r="I31" s="147">
        <v>2009</v>
      </c>
      <c r="J31" s="142">
        <v>2010</v>
      </c>
      <c r="K31" s="142">
        <v>2011</v>
      </c>
      <c r="L31" s="142">
        <v>2012</v>
      </c>
      <c r="M31" s="142">
        <v>2013</v>
      </c>
      <c r="N31" s="142">
        <v>2014</v>
      </c>
      <c r="O31" s="142">
        <v>2015</v>
      </c>
      <c r="P31" s="142">
        <v>2016</v>
      </c>
      <c r="Q31" s="142" t="s">
        <v>2085</v>
      </c>
      <c r="R31" s="147" t="s">
        <v>2086</v>
      </c>
      <c r="S31" s="143" t="s">
        <v>2087</v>
      </c>
    </row>
    <row r="32" spans="2:20">
      <c r="B32" s="106" t="s">
        <v>56</v>
      </c>
      <c r="C32" s="107">
        <v>4</v>
      </c>
      <c r="D32" s="3">
        <v>0</v>
      </c>
      <c r="E32" s="107">
        <v>3</v>
      </c>
      <c r="F32" s="3">
        <v>5</v>
      </c>
      <c r="G32" s="107">
        <v>5</v>
      </c>
      <c r="H32" s="3">
        <v>3</v>
      </c>
      <c r="I32" s="164">
        <v>5</v>
      </c>
      <c r="J32" s="191">
        <v>4</v>
      </c>
      <c r="K32" s="164">
        <v>3</v>
      </c>
      <c r="L32" s="164">
        <v>4</v>
      </c>
      <c r="M32" s="207">
        <v>3</v>
      </c>
      <c r="N32" s="191">
        <v>0</v>
      </c>
      <c r="O32" s="191">
        <v>0</v>
      </c>
      <c r="P32" s="164">
        <v>3</v>
      </c>
      <c r="Q32" s="1">
        <f>SUM(C32:P32)</f>
        <v>42</v>
      </c>
      <c r="R32" s="107">
        <f>COUNTA(C32:P32)</f>
        <v>14</v>
      </c>
      <c r="S32" s="138">
        <f t="shared" ref="S32:S47" si="2">Q32/R32</f>
        <v>3</v>
      </c>
      <c r="T32" s="190"/>
    </row>
    <row r="33" spans="2:20">
      <c r="B33" s="106" t="s">
        <v>22</v>
      </c>
      <c r="C33" s="107"/>
      <c r="D33" s="3"/>
      <c r="E33" s="107"/>
      <c r="F33" s="3"/>
      <c r="G33" s="107"/>
      <c r="H33" s="3">
        <v>1</v>
      </c>
      <c r="I33" s="164">
        <v>2</v>
      </c>
      <c r="J33" s="164"/>
      <c r="K33" s="164">
        <v>5</v>
      </c>
      <c r="L33" s="164">
        <v>0</v>
      </c>
      <c r="M33" s="164">
        <v>5</v>
      </c>
      <c r="N33" s="164">
        <v>3</v>
      </c>
      <c r="O33" s="164">
        <v>4</v>
      </c>
      <c r="P33" s="164">
        <v>2</v>
      </c>
      <c r="Q33" s="1">
        <f>SUM(C33:P33)</f>
        <v>22</v>
      </c>
      <c r="R33" s="107">
        <f t="shared" ref="R33:R47" si="3">COUNTA(C33:P33)</f>
        <v>8</v>
      </c>
      <c r="S33" s="138">
        <f t="shared" si="2"/>
        <v>2.75</v>
      </c>
      <c r="T33" s="190"/>
    </row>
    <row r="34" spans="2:20">
      <c r="B34" s="106" t="s">
        <v>41</v>
      </c>
      <c r="C34" s="107">
        <v>0</v>
      </c>
      <c r="D34" s="3">
        <v>2</v>
      </c>
      <c r="E34" s="107">
        <v>5</v>
      </c>
      <c r="F34" s="3">
        <v>3</v>
      </c>
      <c r="G34" s="107">
        <v>2</v>
      </c>
      <c r="H34" s="3">
        <v>5</v>
      </c>
      <c r="I34" s="164">
        <v>0</v>
      </c>
      <c r="J34" s="164">
        <v>5</v>
      </c>
      <c r="K34" s="164">
        <v>0</v>
      </c>
      <c r="L34" s="164">
        <v>3</v>
      </c>
      <c r="M34" s="164">
        <v>2</v>
      </c>
      <c r="N34" s="164">
        <v>2</v>
      </c>
      <c r="O34" s="164">
        <v>1</v>
      </c>
      <c r="P34" s="164">
        <v>5</v>
      </c>
      <c r="Q34" s="1">
        <f>SUM(C34:P34)</f>
        <v>35</v>
      </c>
      <c r="R34" s="107">
        <f t="shared" si="3"/>
        <v>14</v>
      </c>
      <c r="S34" s="138">
        <f t="shared" si="2"/>
        <v>2.5</v>
      </c>
      <c r="T34" s="190"/>
    </row>
    <row r="35" spans="2:20">
      <c r="B35" s="106" t="s">
        <v>48</v>
      </c>
      <c r="C35" s="107"/>
      <c r="D35" s="77"/>
      <c r="E35" s="107"/>
      <c r="F35" s="77"/>
      <c r="G35" s="107"/>
      <c r="H35" s="77"/>
      <c r="I35" s="164"/>
      <c r="J35" s="164"/>
      <c r="K35" s="164"/>
      <c r="L35" s="164"/>
      <c r="M35" s="164">
        <v>0</v>
      </c>
      <c r="N35" s="164">
        <v>5</v>
      </c>
      <c r="O35" s="164">
        <v>0</v>
      </c>
      <c r="P35" s="77">
        <v>4</v>
      </c>
      <c r="Q35" s="1">
        <f>SUM(C35:P35)</f>
        <v>9</v>
      </c>
      <c r="R35" s="107">
        <f t="shared" si="3"/>
        <v>4</v>
      </c>
      <c r="S35" s="138">
        <f t="shared" si="2"/>
        <v>2.25</v>
      </c>
      <c r="T35" s="190"/>
    </row>
    <row r="36" spans="2:20">
      <c r="B36" s="106" t="s">
        <v>2065</v>
      </c>
      <c r="C36" s="107"/>
      <c r="D36" s="3"/>
      <c r="E36" s="107">
        <v>1</v>
      </c>
      <c r="F36" s="3">
        <v>0</v>
      </c>
      <c r="G36" s="107">
        <v>3</v>
      </c>
      <c r="H36" s="3">
        <v>0</v>
      </c>
      <c r="I36" s="164">
        <v>1</v>
      </c>
      <c r="J36" s="164">
        <v>2</v>
      </c>
      <c r="K36" s="164">
        <v>4</v>
      </c>
      <c r="L36" s="164">
        <v>2</v>
      </c>
      <c r="M36" s="164"/>
      <c r="N36" s="164"/>
      <c r="O36" s="164"/>
      <c r="P36" s="164"/>
      <c r="Q36" s="1">
        <f>SUM(C36:O36)</f>
        <v>13</v>
      </c>
      <c r="R36" s="107">
        <f t="shared" si="3"/>
        <v>8</v>
      </c>
      <c r="S36" s="138">
        <f t="shared" si="2"/>
        <v>1.625</v>
      </c>
      <c r="T36" s="190"/>
    </row>
    <row r="37" spans="2:20">
      <c r="B37" s="106" t="s">
        <v>35</v>
      </c>
      <c r="C37" s="107"/>
      <c r="D37" s="3"/>
      <c r="E37" s="107">
        <v>2</v>
      </c>
      <c r="F37" s="3">
        <v>0</v>
      </c>
      <c r="G37" s="107"/>
      <c r="H37" s="107"/>
      <c r="I37" s="164"/>
      <c r="J37" s="164"/>
      <c r="K37" s="164"/>
      <c r="L37" s="164">
        <v>5</v>
      </c>
      <c r="M37" s="164">
        <v>0</v>
      </c>
      <c r="N37" s="164">
        <v>1</v>
      </c>
      <c r="O37" s="164">
        <v>2</v>
      </c>
      <c r="P37" s="190">
        <v>1</v>
      </c>
      <c r="Q37" s="1">
        <f>SUM(C37:P37)</f>
        <v>11</v>
      </c>
      <c r="R37" s="107">
        <f t="shared" si="3"/>
        <v>7</v>
      </c>
      <c r="S37" s="138">
        <f t="shared" si="2"/>
        <v>1.5714285714285714</v>
      </c>
      <c r="T37" s="190"/>
    </row>
    <row r="38" spans="2:20">
      <c r="B38" s="106" t="s">
        <v>128</v>
      </c>
      <c r="C38" s="107">
        <v>3</v>
      </c>
      <c r="D38" s="3">
        <v>1</v>
      </c>
      <c r="E38" s="107">
        <v>4</v>
      </c>
      <c r="F38" s="3">
        <v>0</v>
      </c>
      <c r="G38" s="107">
        <v>4</v>
      </c>
      <c r="H38" s="77">
        <v>0</v>
      </c>
      <c r="I38" s="164">
        <v>0</v>
      </c>
      <c r="J38" s="164">
        <v>0</v>
      </c>
      <c r="K38" s="164">
        <v>0</v>
      </c>
      <c r="L38" s="164"/>
      <c r="M38" s="164"/>
      <c r="N38" s="164"/>
      <c r="O38" s="164"/>
      <c r="P38" s="77"/>
      <c r="Q38" s="1">
        <f>SUM(C38:O38)</f>
        <v>12</v>
      </c>
      <c r="R38" s="107">
        <f t="shared" si="3"/>
        <v>9</v>
      </c>
      <c r="S38" s="138">
        <f t="shared" si="2"/>
        <v>1.3333333333333333</v>
      </c>
      <c r="T38" s="190"/>
    </row>
    <row r="39" spans="2:20">
      <c r="B39" s="106" t="s">
        <v>2069</v>
      </c>
      <c r="C39" s="107">
        <v>0</v>
      </c>
      <c r="D39" s="3">
        <v>4</v>
      </c>
      <c r="E39" s="107">
        <v>0</v>
      </c>
      <c r="F39" s="3">
        <v>0</v>
      </c>
      <c r="G39" s="107">
        <v>1</v>
      </c>
      <c r="H39" s="3">
        <v>2</v>
      </c>
      <c r="I39" s="164">
        <v>4</v>
      </c>
      <c r="J39" s="164">
        <v>0</v>
      </c>
      <c r="K39" s="164"/>
      <c r="L39" s="164">
        <v>0</v>
      </c>
      <c r="M39" s="164"/>
      <c r="N39" s="164"/>
      <c r="O39" s="164"/>
      <c r="P39" s="77"/>
      <c r="Q39" s="1">
        <f>SUM(C39:O39)</f>
        <v>11</v>
      </c>
      <c r="R39" s="107">
        <f t="shared" si="3"/>
        <v>9</v>
      </c>
      <c r="S39" s="138">
        <f t="shared" si="2"/>
        <v>1.2222222222222223</v>
      </c>
      <c r="T39" s="190"/>
    </row>
    <row r="40" spans="2:20">
      <c r="B40" s="106" t="s">
        <v>2080</v>
      </c>
      <c r="C40" s="164"/>
      <c r="D40" s="77"/>
      <c r="E40" s="164"/>
      <c r="F40" s="77"/>
      <c r="G40" s="164">
        <v>0</v>
      </c>
      <c r="H40" s="77">
        <v>0</v>
      </c>
      <c r="I40" s="164">
        <v>3</v>
      </c>
      <c r="J40" s="164">
        <v>0</v>
      </c>
      <c r="K40" s="164">
        <v>2</v>
      </c>
      <c r="L40" s="164"/>
      <c r="M40" s="164"/>
      <c r="N40" s="164"/>
      <c r="O40" s="164"/>
      <c r="P40" s="164"/>
      <c r="Q40" s="1">
        <f>SUM(C40:O40)</f>
        <v>5</v>
      </c>
      <c r="R40" s="107">
        <f t="shared" si="3"/>
        <v>5</v>
      </c>
      <c r="S40" s="138">
        <f t="shared" si="2"/>
        <v>1</v>
      </c>
      <c r="T40" s="190"/>
    </row>
    <row r="41" spans="2:20">
      <c r="B41" s="106" t="s">
        <v>28</v>
      </c>
      <c r="C41" s="107"/>
      <c r="D41" s="3">
        <v>0</v>
      </c>
      <c r="E41" s="107">
        <v>0</v>
      </c>
      <c r="F41" s="3">
        <v>4</v>
      </c>
      <c r="G41" s="107">
        <v>0</v>
      </c>
      <c r="H41" s="3">
        <v>0</v>
      </c>
      <c r="I41" s="164">
        <v>0</v>
      </c>
      <c r="J41" s="164">
        <v>5</v>
      </c>
      <c r="K41" s="164">
        <v>0</v>
      </c>
      <c r="L41" s="164">
        <v>1</v>
      </c>
      <c r="M41" s="164">
        <v>0</v>
      </c>
      <c r="N41" s="164">
        <v>0</v>
      </c>
      <c r="O41" s="164">
        <v>3</v>
      </c>
      <c r="P41" s="190">
        <v>0</v>
      </c>
      <c r="Q41" s="1">
        <f>SUM(C41:P41)</f>
        <v>13</v>
      </c>
      <c r="R41" s="107">
        <f t="shared" si="3"/>
        <v>13</v>
      </c>
      <c r="S41" s="138">
        <f t="shared" si="2"/>
        <v>1</v>
      </c>
      <c r="T41" s="190"/>
    </row>
    <row r="42" spans="2:20">
      <c r="B42" s="106" t="s">
        <v>15</v>
      </c>
      <c r="C42" s="107">
        <v>2</v>
      </c>
      <c r="D42" s="3"/>
      <c r="E42" s="107"/>
      <c r="F42" s="3"/>
      <c r="G42" s="107">
        <v>0</v>
      </c>
      <c r="H42" s="3">
        <v>4</v>
      </c>
      <c r="I42" s="164">
        <v>0</v>
      </c>
      <c r="J42" s="164">
        <v>0</v>
      </c>
      <c r="K42" s="164">
        <v>0</v>
      </c>
      <c r="L42" s="164">
        <v>0</v>
      </c>
      <c r="M42" s="164">
        <v>0</v>
      </c>
      <c r="N42" s="164">
        <v>0</v>
      </c>
      <c r="O42" s="164">
        <v>5</v>
      </c>
      <c r="P42" s="77">
        <v>0</v>
      </c>
      <c r="Q42" s="1">
        <f>SUM(C42:P42)</f>
        <v>11</v>
      </c>
      <c r="R42" s="107">
        <f t="shared" si="3"/>
        <v>11</v>
      </c>
      <c r="S42" s="138">
        <f t="shared" si="2"/>
        <v>1</v>
      </c>
      <c r="T42" s="190"/>
    </row>
    <row r="43" spans="2:20">
      <c r="B43" s="106" t="s">
        <v>167</v>
      </c>
      <c r="C43" s="107">
        <v>1</v>
      </c>
      <c r="D43" s="3"/>
      <c r="E43" s="107">
        <v>0</v>
      </c>
      <c r="F43" s="3">
        <v>1</v>
      </c>
      <c r="G43" s="107">
        <v>0</v>
      </c>
      <c r="H43" s="3">
        <v>0</v>
      </c>
      <c r="I43" s="164">
        <v>0</v>
      </c>
      <c r="J43" s="164">
        <v>0</v>
      </c>
      <c r="K43" s="164">
        <v>1</v>
      </c>
      <c r="L43" s="164">
        <v>0</v>
      </c>
      <c r="M43" s="164">
        <v>4</v>
      </c>
      <c r="N43" s="164">
        <v>4</v>
      </c>
      <c r="O43" s="164">
        <v>0</v>
      </c>
      <c r="P43" s="164">
        <v>0</v>
      </c>
      <c r="Q43" s="1">
        <f>SUM(C43:P43)</f>
        <v>11</v>
      </c>
      <c r="R43" s="107">
        <f t="shared" si="3"/>
        <v>13</v>
      </c>
      <c r="S43" s="138">
        <f t="shared" si="2"/>
        <v>0.84615384615384615</v>
      </c>
      <c r="T43" s="190"/>
    </row>
    <row r="44" spans="2:20">
      <c r="B44" s="106" t="s">
        <v>63</v>
      </c>
      <c r="C44" s="107">
        <v>0</v>
      </c>
      <c r="D44" s="3">
        <v>3</v>
      </c>
      <c r="E44" s="107">
        <v>0</v>
      </c>
      <c r="F44" s="3">
        <v>0</v>
      </c>
      <c r="G44" s="107"/>
      <c r="H44" s="107"/>
      <c r="I44" s="164"/>
      <c r="J44" s="164">
        <v>3</v>
      </c>
      <c r="K44" s="164">
        <v>0</v>
      </c>
      <c r="L44" s="164">
        <v>0</v>
      </c>
      <c r="M44" s="164">
        <v>1</v>
      </c>
      <c r="N44" s="164">
        <v>0</v>
      </c>
      <c r="O44" s="164">
        <v>0</v>
      </c>
      <c r="P44" s="164">
        <v>0</v>
      </c>
      <c r="Q44" s="1">
        <f>SUM(C44:P44)</f>
        <v>7</v>
      </c>
      <c r="R44" s="107">
        <f t="shared" si="3"/>
        <v>11</v>
      </c>
      <c r="S44" s="138">
        <f t="shared" si="2"/>
        <v>0.63636363636363635</v>
      </c>
      <c r="T44" s="190"/>
    </row>
    <row r="45" spans="2:20">
      <c r="B45" s="106" t="s">
        <v>2077</v>
      </c>
      <c r="C45" s="107">
        <v>0</v>
      </c>
      <c r="D45" s="3">
        <v>0</v>
      </c>
      <c r="E45" s="107">
        <v>0</v>
      </c>
      <c r="F45" s="3">
        <v>2</v>
      </c>
      <c r="G45" s="107">
        <v>0</v>
      </c>
      <c r="H45" s="164">
        <v>0</v>
      </c>
      <c r="I45" s="164"/>
      <c r="J45" s="164"/>
      <c r="K45" s="164"/>
      <c r="L45" s="164"/>
      <c r="M45" s="164"/>
      <c r="N45" s="164"/>
      <c r="O45" s="164"/>
      <c r="P45" s="77"/>
      <c r="Q45" s="1">
        <f>SUM(C45:O45)</f>
        <v>2</v>
      </c>
      <c r="R45" s="107">
        <f t="shared" si="3"/>
        <v>6</v>
      </c>
      <c r="S45" s="138">
        <f t="shared" si="2"/>
        <v>0.33333333333333331</v>
      </c>
      <c r="T45" s="190"/>
    </row>
    <row r="46" spans="2:20">
      <c r="B46" s="106" t="s">
        <v>76</v>
      </c>
      <c r="C46" s="107"/>
      <c r="D46" s="77"/>
      <c r="E46" s="107"/>
      <c r="F46" s="77"/>
      <c r="G46" s="107"/>
      <c r="H46" s="77"/>
      <c r="I46" s="164"/>
      <c r="J46" s="164"/>
      <c r="K46" s="164"/>
      <c r="L46" s="77"/>
      <c r="M46" s="164">
        <v>0</v>
      </c>
      <c r="N46" s="164">
        <v>0</v>
      </c>
      <c r="O46" s="164">
        <v>0</v>
      </c>
      <c r="P46" s="164">
        <v>0</v>
      </c>
      <c r="Q46" s="1">
        <f>SUM(C46:P46)</f>
        <v>0</v>
      </c>
      <c r="R46" s="107">
        <f t="shared" si="3"/>
        <v>4</v>
      </c>
      <c r="S46" s="138">
        <f t="shared" si="2"/>
        <v>0</v>
      </c>
      <c r="T46" s="190"/>
    </row>
    <row r="47" spans="2:20" ht="14" thickBot="1">
      <c r="B47" s="109" t="s">
        <v>2088</v>
      </c>
      <c r="C47" s="163">
        <v>0</v>
      </c>
      <c r="D47" s="110">
        <v>0</v>
      </c>
      <c r="E47" s="163"/>
      <c r="F47" s="110"/>
      <c r="G47" s="163"/>
      <c r="H47" s="110"/>
      <c r="I47" s="163"/>
      <c r="J47" s="163"/>
      <c r="K47" s="163"/>
      <c r="L47" s="110"/>
      <c r="M47" s="163"/>
      <c r="N47" s="163"/>
      <c r="O47" s="163"/>
      <c r="P47" s="110"/>
      <c r="Q47" s="139">
        <f>SUM(C47:O47)</f>
        <v>0</v>
      </c>
      <c r="R47" s="163">
        <f t="shared" si="3"/>
        <v>2</v>
      </c>
      <c r="S47" s="140">
        <f t="shared" si="2"/>
        <v>0</v>
      </c>
      <c r="T47" s="190"/>
    </row>
    <row r="49" spans="2:16" ht="14" thickBot="1"/>
    <row r="50" spans="2:16" ht="14" thickBot="1">
      <c r="B50" s="146" t="s">
        <v>2089</v>
      </c>
      <c r="C50" s="147">
        <v>2003</v>
      </c>
      <c r="D50" s="142">
        <v>2004</v>
      </c>
      <c r="E50" s="147">
        <v>2005</v>
      </c>
      <c r="F50" s="147">
        <v>2006</v>
      </c>
      <c r="G50" s="147">
        <v>2007</v>
      </c>
      <c r="H50" s="142">
        <v>2008</v>
      </c>
      <c r="I50" s="248">
        <v>2009</v>
      </c>
      <c r="J50" s="344">
        <v>2010</v>
      </c>
      <c r="K50" s="303">
        <v>2011</v>
      </c>
      <c r="L50" s="200">
        <v>2012</v>
      </c>
      <c r="M50" s="214">
        <v>2013</v>
      </c>
      <c r="N50" s="214">
        <v>2014</v>
      </c>
      <c r="O50" s="214">
        <v>2015</v>
      </c>
      <c r="P50" s="235"/>
    </row>
    <row r="51" spans="2:16" ht="26">
      <c r="B51" s="106" t="s">
        <v>2090</v>
      </c>
      <c r="C51" s="107"/>
      <c r="D51" s="3" t="s">
        <v>2091</v>
      </c>
      <c r="E51" s="107" t="s">
        <v>167</v>
      </c>
      <c r="F51" s="107"/>
      <c r="G51" s="107" t="s">
        <v>15</v>
      </c>
      <c r="H51" s="3" t="s">
        <v>2082</v>
      </c>
      <c r="I51" s="228" t="s">
        <v>2092</v>
      </c>
      <c r="J51" s="107" t="s">
        <v>2075</v>
      </c>
      <c r="K51" s="107" t="s">
        <v>2093</v>
      </c>
      <c r="L51" s="201" t="s">
        <v>2069</v>
      </c>
      <c r="M51" s="201" t="s">
        <v>35</v>
      </c>
      <c r="N51" s="213"/>
      <c r="O51" s="213"/>
      <c r="P51" s="77"/>
    </row>
    <row r="52" spans="2:16">
      <c r="B52" s="106"/>
      <c r="C52" s="107"/>
      <c r="D52" s="3" t="s">
        <v>2069</v>
      </c>
      <c r="E52" s="107" t="s">
        <v>165</v>
      </c>
      <c r="F52" s="107"/>
      <c r="G52" s="107" t="s">
        <v>2080</v>
      </c>
      <c r="H52" s="3"/>
      <c r="I52" s="202"/>
      <c r="J52" s="107"/>
      <c r="K52" s="107"/>
      <c r="L52" s="108"/>
      <c r="M52" s="108" t="s">
        <v>2094</v>
      </c>
      <c r="N52" s="215"/>
      <c r="O52" s="215"/>
      <c r="P52" s="3"/>
    </row>
    <row r="53" spans="2:16">
      <c r="B53" s="106"/>
      <c r="C53" s="107"/>
      <c r="D53" s="3"/>
      <c r="E53" s="107" t="s">
        <v>2065</v>
      </c>
      <c r="F53" s="107"/>
      <c r="G53" s="107"/>
      <c r="H53" s="3"/>
      <c r="I53" s="202"/>
      <c r="J53" s="107"/>
      <c r="K53" s="107"/>
      <c r="L53" s="108"/>
      <c r="M53" s="108" t="s">
        <v>2095</v>
      </c>
      <c r="N53" s="215"/>
      <c r="O53" s="215"/>
      <c r="P53" s="3"/>
    </row>
    <row r="54" spans="2:16">
      <c r="B54" s="106"/>
      <c r="C54" s="107"/>
      <c r="D54" s="3"/>
      <c r="E54" s="107"/>
      <c r="F54" s="107"/>
      <c r="G54" s="107"/>
      <c r="H54" s="3"/>
      <c r="I54" s="202"/>
      <c r="J54" s="107"/>
      <c r="K54" s="107"/>
      <c r="L54" s="156"/>
      <c r="M54" s="108"/>
      <c r="N54" s="217"/>
      <c r="O54" s="215"/>
      <c r="P54" s="3"/>
    </row>
    <row r="55" spans="2:16">
      <c r="B55" s="148" t="s">
        <v>2096</v>
      </c>
      <c r="C55" s="149"/>
      <c r="D55" s="150" t="s">
        <v>15</v>
      </c>
      <c r="E55" s="149"/>
      <c r="F55" s="149"/>
      <c r="G55" s="149" t="s">
        <v>63</v>
      </c>
      <c r="H55" s="150" t="s">
        <v>128</v>
      </c>
      <c r="I55" s="203" t="s">
        <v>2077</v>
      </c>
      <c r="J55" s="149" t="s">
        <v>2093</v>
      </c>
      <c r="K55" s="207" t="s">
        <v>2097</v>
      </c>
      <c r="L55" s="201" t="s">
        <v>128</v>
      </c>
      <c r="M55" s="216" t="s">
        <v>2098</v>
      </c>
      <c r="N55" s="213"/>
      <c r="O55" s="216"/>
      <c r="P55" s="77"/>
    </row>
    <row r="56" spans="2:16">
      <c r="B56" s="106"/>
      <c r="C56" s="107"/>
      <c r="D56" s="3" t="s">
        <v>2076</v>
      </c>
      <c r="E56" s="107"/>
      <c r="F56" s="107"/>
      <c r="G56" s="107"/>
      <c r="H56" s="3"/>
      <c r="I56" s="202"/>
      <c r="J56" s="107"/>
      <c r="K56" s="107"/>
      <c r="L56" s="108"/>
      <c r="M56" s="215" t="s">
        <v>2069</v>
      </c>
      <c r="N56" s="215"/>
      <c r="O56" s="215"/>
      <c r="P56" s="3"/>
    </row>
    <row r="57" spans="2:16">
      <c r="B57" s="106"/>
      <c r="C57" s="107"/>
      <c r="D57" s="3"/>
      <c r="E57" s="107"/>
      <c r="F57" s="107"/>
      <c r="G57" s="107"/>
      <c r="H57" s="3"/>
      <c r="I57" s="204"/>
      <c r="J57" s="206"/>
      <c r="K57" s="206"/>
      <c r="L57" s="156"/>
      <c r="M57" s="217" t="s">
        <v>2065</v>
      </c>
      <c r="N57" s="217"/>
      <c r="O57" s="217"/>
      <c r="P57" s="3"/>
    </row>
    <row r="58" spans="2:16" ht="14" thickBot="1">
      <c r="B58" s="151" t="s">
        <v>2099</v>
      </c>
      <c r="C58" s="152"/>
      <c r="D58" s="153"/>
      <c r="E58" s="152" t="s">
        <v>2088</v>
      </c>
      <c r="F58" s="152"/>
      <c r="G58" s="152" t="s">
        <v>35</v>
      </c>
      <c r="H58" s="153"/>
      <c r="I58" s="205"/>
      <c r="J58" s="163"/>
      <c r="K58" s="163"/>
      <c r="L58" s="111"/>
      <c r="M58" s="111"/>
      <c r="N58" s="263"/>
      <c r="O58" s="263"/>
      <c r="P58" s="3"/>
    </row>
  </sheetData>
  <mergeCells count="1">
    <mergeCell ref="F2:K2"/>
  </mergeCells>
  <phoneticPr fontId="5" type="noConversion"/>
  <pageMargins left="0.75" right="0.75" top="1" bottom="1" header="0.5" footer="0.5"/>
  <pageSetup paperSize="9" orientation="portrait" horizontalDpi="4294967292" verticalDpi="4294967292"/>
  <headerFooter alignWithMargins="0"/>
  <legacyDrawing r:id="rId1"/>
  <extLst>
    <ext xmlns:mx="http://schemas.microsoft.com/office/mac/excel/2008/main" uri="{64002731-A6B0-56B0-2670-7721B7C09600}">
      <mx:PLV Mode="0" OnePage="0" WScale="0"/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7" enableFormatConditionsCalculation="0"/>
  <dimension ref="B2:K48"/>
  <sheetViews>
    <sheetView workbookViewId="0">
      <selection activeCell="D25" sqref="D25"/>
    </sheetView>
  </sheetViews>
  <sheetFormatPr baseColWidth="10" defaultColWidth="11" defaultRowHeight="13" x14ac:dyDescent="0"/>
  <cols>
    <col min="1" max="1" width="1" customWidth="1"/>
    <col min="2" max="2" width="3.28515625" customWidth="1"/>
    <col min="3" max="3" width="15.140625" bestFit="1" customWidth="1"/>
    <col min="4" max="4" width="16.5703125" customWidth="1"/>
    <col min="5" max="5" width="15.5703125" customWidth="1"/>
    <col min="7" max="7" width="12.28515625" bestFit="1" customWidth="1"/>
    <col min="8" max="8" width="18.7109375" bestFit="1" customWidth="1"/>
    <col min="9" max="9" width="26.85546875" bestFit="1" customWidth="1"/>
    <col min="10" max="10" width="15.5703125" customWidth="1"/>
    <col min="11" max="11" width="10.7109375" customWidth="1"/>
  </cols>
  <sheetData>
    <row r="2" spans="2:10" ht="16">
      <c r="B2" s="172" t="s">
        <v>2100</v>
      </c>
    </row>
    <row r="5" spans="2:10" ht="16">
      <c r="D5" s="172" t="s">
        <v>2101</v>
      </c>
    </row>
    <row r="6" spans="2:10" ht="14" thickBot="1"/>
    <row r="7" spans="2:10" ht="14" thickBot="1">
      <c r="B7" s="167"/>
      <c r="C7" s="142" t="s">
        <v>83</v>
      </c>
      <c r="D7" s="147" t="s">
        <v>2102</v>
      </c>
      <c r="E7" s="142" t="s">
        <v>2103</v>
      </c>
      <c r="F7" s="147" t="s">
        <v>2058</v>
      </c>
      <c r="G7" s="142" t="s">
        <v>157</v>
      </c>
      <c r="H7" s="147" t="s">
        <v>105</v>
      </c>
      <c r="I7" s="147" t="s">
        <v>2104</v>
      </c>
      <c r="J7" s="143" t="s">
        <v>2105</v>
      </c>
    </row>
    <row r="8" spans="2:10">
      <c r="B8" s="215">
        <v>1</v>
      </c>
      <c r="C8" s="265" t="s">
        <v>167</v>
      </c>
      <c r="D8" s="266">
        <f>E8/J8</f>
        <v>265.85919779794415</v>
      </c>
      <c r="E8" s="267">
        <v>299</v>
      </c>
      <c r="F8" s="265">
        <v>2014</v>
      </c>
      <c r="G8" s="265" t="s">
        <v>2106</v>
      </c>
      <c r="H8" s="265" t="s">
        <v>166</v>
      </c>
      <c r="I8" s="265" t="s">
        <v>2107</v>
      </c>
      <c r="J8" s="165">
        <f>HLOOKUP(F8,'Historic Elite Stats'!$A$112:$N$114,3)</f>
        <v>1.124655466038242</v>
      </c>
    </row>
    <row r="9" spans="2:10">
      <c r="B9" s="168">
        <v>2</v>
      </c>
      <c r="C9" s="3" t="s">
        <v>41</v>
      </c>
      <c r="D9" s="170">
        <f t="shared" ref="D9:D24" si="0">E9/J9</f>
        <v>264</v>
      </c>
      <c r="E9" s="3">
        <v>264</v>
      </c>
      <c r="F9" s="107">
        <v>2004</v>
      </c>
      <c r="G9" s="3" t="s">
        <v>2108</v>
      </c>
      <c r="H9" s="107" t="s">
        <v>2109</v>
      </c>
      <c r="I9" s="107" t="s">
        <v>2110</v>
      </c>
      <c r="J9" s="165">
        <f>HLOOKUP(F9,'Historic Elite Stats'!$A$112:$N$114,3)</f>
        <v>1</v>
      </c>
    </row>
    <row r="10" spans="2:10">
      <c r="B10" s="168">
        <v>3</v>
      </c>
      <c r="C10" s="3" t="s">
        <v>167</v>
      </c>
      <c r="D10" s="170">
        <f t="shared" si="0"/>
        <v>263.31441167686603</v>
      </c>
      <c r="E10" s="3">
        <v>298.5</v>
      </c>
      <c r="F10" s="107">
        <v>2011</v>
      </c>
      <c r="G10" s="3" t="s">
        <v>2111</v>
      </c>
      <c r="H10" s="107" t="s">
        <v>64</v>
      </c>
      <c r="I10" s="107" t="s">
        <v>2112</v>
      </c>
      <c r="J10" s="165">
        <f>HLOOKUP(F10,'Historic Elite Stats'!$A$112:$N$114,3)</f>
        <v>1.1336257597867943</v>
      </c>
    </row>
    <row r="11" spans="2:10">
      <c r="B11" s="168">
        <v>4</v>
      </c>
      <c r="C11" s="3" t="s">
        <v>41</v>
      </c>
      <c r="D11" s="170">
        <f t="shared" si="0"/>
        <v>260.04556941763775</v>
      </c>
      <c r="E11" s="3">
        <v>292</v>
      </c>
      <c r="F11" s="107">
        <v>2006</v>
      </c>
      <c r="G11" s="3" t="s">
        <v>2113</v>
      </c>
      <c r="H11" s="107" t="s">
        <v>2114</v>
      </c>
      <c r="I11" s="107" t="s">
        <v>2115</v>
      </c>
      <c r="J11" s="165">
        <f>HLOOKUP(F11,'Historic Elite Stats'!$A$112:$N$114,3)</f>
        <v>1.1228801192572633</v>
      </c>
    </row>
    <row r="12" spans="2:10">
      <c r="B12" s="168">
        <v>5</v>
      </c>
      <c r="C12" s="3" t="s">
        <v>41</v>
      </c>
      <c r="D12" s="170">
        <f t="shared" si="0"/>
        <v>256.90544981631444</v>
      </c>
      <c r="E12" s="3">
        <v>268</v>
      </c>
      <c r="F12" s="107">
        <v>2005</v>
      </c>
      <c r="G12" s="3" t="s">
        <v>2108</v>
      </c>
      <c r="H12" s="107" t="s">
        <v>57</v>
      </c>
      <c r="I12" s="107" t="s">
        <v>2115</v>
      </c>
      <c r="J12" s="165">
        <f>HLOOKUP(F12,'Historic Elite Stats'!$A$112:$N$114,3)</f>
        <v>1.0431853438361003</v>
      </c>
    </row>
    <row r="13" spans="2:10">
      <c r="B13" s="168">
        <v>6</v>
      </c>
      <c r="C13" s="3" t="s">
        <v>15</v>
      </c>
      <c r="D13" s="170">
        <f t="shared" si="0"/>
        <v>254.06286561879585</v>
      </c>
      <c r="E13" s="3">
        <v>290</v>
      </c>
      <c r="F13" s="107">
        <v>2008</v>
      </c>
      <c r="G13" s="3" t="s">
        <v>2111</v>
      </c>
      <c r="H13" s="107" t="s">
        <v>2116</v>
      </c>
      <c r="I13" s="107" t="s">
        <v>2117</v>
      </c>
      <c r="J13" s="165">
        <f>HLOOKUP(F13,'Historic Elite Stats'!$A$112:$N$114,3)</f>
        <v>1.1414497718652257</v>
      </c>
    </row>
    <row r="14" spans="2:10">
      <c r="B14" s="168">
        <v>7</v>
      </c>
      <c r="C14" s="3" t="s">
        <v>41</v>
      </c>
      <c r="D14" s="170">
        <f t="shared" si="0"/>
        <v>246.68706413933444</v>
      </c>
      <c r="E14" s="3">
        <v>277</v>
      </c>
      <c r="F14" s="107">
        <v>2006</v>
      </c>
      <c r="G14" s="3" t="s">
        <v>2118</v>
      </c>
      <c r="H14" s="107" t="s">
        <v>2114</v>
      </c>
      <c r="I14" s="107" t="s">
        <v>2119</v>
      </c>
      <c r="J14" s="165">
        <f>HLOOKUP(F14,'Historic Elite Stats'!$A$112:$N$114,3)</f>
        <v>1.1228801192572633</v>
      </c>
    </row>
    <row r="15" spans="2:10">
      <c r="B15" s="168">
        <v>8</v>
      </c>
      <c r="C15" s="3" t="s">
        <v>129</v>
      </c>
      <c r="D15" s="170">
        <f t="shared" si="0"/>
        <v>243.00571465834221</v>
      </c>
      <c r="E15" s="3">
        <v>253.5</v>
      </c>
      <c r="F15" s="107">
        <v>2005</v>
      </c>
      <c r="G15" s="3" t="s">
        <v>2120</v>
      </c>
      <c r="H15" s="107" t="s">
        <v>2121</v>
      </c>
      <c r="I15" s="107" t="s">
        <v>2122</v>
      </c>
      <c r="J15" s="165">
        <f>HLOOKUP(F15,'Historic Elite Stats'!$A$112:$N$114,3)</f>
        <v>1.0431853438361003</v>
      </c>
    </row>
    <row r="16" spans="2:10">
      <c r="B16" s="168">
        <v>9</v>
      </c>
      <c r="C16" s="77" t="s">
        <v>2079</v>
      </c>
      <c r="D16" s="170">
        <f t="shared" si="0"/>
        <v>240.7206284984172</v>
      </c>
      <c r="E16" s="77">
        <v>289.5</v>
      </c>
      <c r="F16" s="107">
        <v>2010</v>
      </c>
      <c r="G16" s="77" t="s">
        <v>2123</v>
      </c>
      <c r="H16" s="107" t="s">
        <v>2124</v>
      </c>
      <c r="I16" s="107" t="s">
        <v>2125</v>
      </c>
      <c r="J16" s="165">
        <f>HLOOKUP(F16,'Historic Elite Stats'!$A$112:$N$114,3)</f>
        <v>1.2026389337958361</v>
      </c>
    </row>
    <row r="17" spans="2:11" ht="14" thickBot="1">
      <c r="B17" s="169">
        <v>10</v>
      </c>
      <c r="C17" s="110" t="s">
        <v>28</v>
      </c>
      <c r="D17" s="171">
        <f t="shared" si="0"/>
        <v>240.45309500945956</v>
      </c>
      <c r="E17" s="110">
        <v>270</v>
      </c>
      <c r="F17" s="163">
        <v>2006</v>
      </c>
      <c r="G17" s="110" t="s">
        <v>2108</v>
      </c>
      <c r="H17" s="163" t="s">
        <v>57</v>
      </c>
      <c r="I17" s="163" t="s">
        <v>2126</v>
      </c>
      <c r="J17" s="166">
        <f>HLOOKUP(F17,'Historic Elite Stats'!$A$112:$N$114,3)</f>
        <v>1.1228801192572633</v>
      </c>
    </row>
    <row r="18" spans="2:11" ht="14" hidden="1" thickBot="1">
      <c r="B18" s="169"/>
      <c r="C18" s="110" t="s">
        <v>56</v>
      </c>
      <c r="D18" s="98">
        <f t="shared" si="0"/>
        <v>238.34630935568032</v>
      </c>
      <c r="E18" s="110">
        <v>266</v>
      </c>
      <c r="F18" s="163">
        <v>2007</v>
      </c>
      <c r="G18" s="110" t="s">
        <v>2127</v>
      </c>
      <c r="H18" s="163" t="s">
        <v>57</v>
      </c>
      <c r="I18" s="163" t="s">
        <v>2128</v>
      </c>
      <c r="J18" s="166">
        <f>HLOOKUP(F18,'Historic Elite Stats'!$A$112:$N$114,3)</f>
        <v>1.1160231543717865</v>
      </c>
    </row>
    <row r="19" spans="2:11" ht="13" hidden="1" customHeight="1">
      <c r="B19" s="168">
        <v>11</v>
      </c>
      <c r="C19" s="3" t="s">
        <v>2065</v>
      </c>
      <c r="D19" s="336">
        <f t="shared" si="0"/>
        <v>233.74447098321144</v>
      </c>
      <c r="E19" s="3">
        <v>278</v>
      </c>
      <c r="F19" s="107">
        <v>2009</v>
      </c>
      <c r="G19" s="3" t="s">
        <v>2129</v>
      </c>
      <c r="H19" s="107" t="s">
        <v>2130</v>
      </c>
      <c r="I19" s="107" t="s">
        <v>2131</v>
      </c>
      <c r="J19" s="166">
        <f>HLOOKUP(F19,'Historic Elite Stats'!$A$112:$N$114,3)</f>
        <v>1.1893329447778347</v>
      </c>
    </row>
    <row r="20" spans="2:11" ht="13" hidden="1" customHeight="1">
      <c r="B20" s="168">
        <v>12</v>
      </c>
      <c r="C20" s="3" t="s">
        <v>2132</v>
      </c>
      <c r="D20" s="336">
        <f t="shared" si="0"/>
        <v>232.90366353363154</v>
      </c>
      <c r="E20" s="3">
        <v>277</v>
      </c>
      <c r="F20" s="107">
        <v>2009</v>
      </c>
      <c r="G20" s="3" t="s">
        <v>2133</v>
      </c>
      <c r="H20" s="107" t="s">
        <v>2134</v>
      </c>
      <c r="I20" s="107" t="s">
        <v>2135</v>
      </c>
      <c r="J20" s="166">
        <f>HLOOKUP(F20,'Historic Elite Stats'!$A$112:$N$114,3)</f>
        <v>1.1893329447778347</v>
      </c>
    </row>
    <row r="21" spans="2:11" ht="13" hidden="1" customHeight="1">
      <c r="B21" s="168">
        <v>13</v>
      </c>
      <c r="C21" s="77" t="s">
        <v>2136</v>
      </c>
      <c r="D21" s="336">
        <f t="shared" si="0"/>
        <v>232.40558088189155</v>
      </c>
      <c r="E21" s="77">
        <v>279.5</v>
      </c>
      <c r="F21" s="107">
        <v>2010</v>
      </c>
      <c r="G21" s="77" t="s">
        <v>2137</v>
      </c>
      <c r="H21" s="107" t="s">
        <v>2138</v>
      </c>
      <c r="I21" s="107" t="s">
        <v>2139</v>
      </c>
      <c r="J21" s="166">
        <f>HLOOKUP(F21,'Historic Elite Stats'!$A$112:$N$114,3)</f>
        <v>1.2026389337958361</v>
      </c>
    </row>
    <row r="22" spans="2:11" ht="13" hidden="1" customHeight="1">
      <c r="B22" s="168">
        <v>14</v>
      </c>
      <c r="C22" s="3" t="s">
        <v>56</v>
      </c>
      <c r="D22" s="336">
        <f t="shared" si="0"/>
        <v>230.80164490968181</v>
      </c>
      <c r="E22" s="3">
        <v>274.5</v>
      </c>
      <c r="F22" s="107">
        <v>2009</v>
      </c>
      <c r="G22" s="3" t="s">
        <v>2129</v>
      </c>
      <c r="H22" s="107" t="s">
        <v>57</v>
      </c>
      <c r="I22" s="107" t="s">
        <v>2140</v>
      </c>
      <c r="J22" s="166">
        <f>HLOOKUP(F22,'Historic Elite Stats'!$A$112:$N$114,3)</f>
        <v>1.1893329447778347</v>
      </c>
    </row>
    <row r="23" spans="2:11" ht="13" hidden="1" customHeight="1">
      <c r="B23" s="168">
        <v>15</v>
      </c>
      <c r="C23" s="3" t="s">
        <v>15</v>
      </c>
      <c r="D23" s="336">
        <f t="shared" si="0"/>
        <v>229.96083746010191</v>
      </c>
      <c r="E23" s="3">
        <v>273.5</v>
      </c>
      <c r="F23" s="107">
        <v>2009</v>
      </c>
      <c r="G23" s="3" t="s">
        <v>2141</v>
      </c>
      <c r="H23" s="107" t="s">
        <v>2130</v>
      </c>
      <c r="I23" s="107" t="s">
        <v>2142</v>
      </c>
      <c r="J23" s="166">
        <f>HLOOKUP(F23,'Historic Elite Stats'!$A$112:$N$114,3)</f>
        <v>1.1893329447778347</v>
      </c>
    </row>
    <row r="24" spans="2:11" ht="14" hidden="1" thickBot="1">
      <c r="B24" s="169">
        <v>16</v>
      </c>
      <c r="C24" s="197" t="s">
        <v>2083</v>
      </c>
      <c r="D24" s="98">
        <f t="shared" si="0"/>
        <v>228.66380945445502</v>
      </c>
      <c r="E24" s="197">
        <v>275</v>
      </c>
      <c r="F24" s="163">
        <v>2010</v>
      </c>
      <c r="G24" s="197" t="s">
        <v>2143</v>
      </c>
      <c r="H24" s="163" t="s">
        <v>2144</v>
      </c>
      <c r="I24" s="163" t="s">
        <v>2145</v>
      </c>
      <c r="J24" s="166">
        <f>HLOOKUP(F24,'Historic Elite Stats'!$A$112:$N$114,3)</f>
        <v>1.2026389337958361</v>
      </c>
    </row>
    <row r="25" spans="2:11">
      <c r="B25" s="157"/>
      <c r="D25" s="339"/>
      <c r="E25" s="103"/>
      <c r="F25" s="164"/>
      <c r="J25" s="340"/>
      <c r="K25" s="3"/>
    </row>
    <row r="26" spans="2:11">
      <c r="B26" s="157"/>
      <c r="E26" s="103"/>
      <c r="J26" s="340"/>
    </row>
    <row r="27" spans="2:11">
      <c r="B27" s="157"/>
      <c r="E27" s="103"/>
      <c r="J27" s="158"/>
    </row>
    <row r="28" spans="2:11" ht="16">
      <c r="B28" s="157"/>
      <c r="D28" s="172" t="s">
        <v>2146</v>
      </c>
      <c r="E28" s="103"/>
      <c r="J28" s="158"/>
    </row>
    <row r="29" spans="2:11" ht="14" thickBot="1"/>
    <row r="30" spans="2:11" ht="14" thickBot="1">
      <c r="B30" s="247"/>
      <c r="C30" s="147" t="s">
        <v>83</v>
      </c>
      <c r="D30" s="147" t="s">
        <v>2103</v>
      </c>
      <c r="E30" s="147" t="s">
        <v>2058</v>
      </c>
      <c r="F30" s="147" t="s">
        <v>157</v>
      </c>
      <c r="G30" s="147" t="s">
        <v>105</v>
      </c>
      <c r="H30" s="248" t="s">
        <v>2104</v>
      </c>
      <c r="I30" s="2"/>
    </row>
    <row r="31" spans="2:11">
      <c r="B31" s="244">
        <v>1</v>
      </c>
      <c r="C31" s="245" t="s">
        <v>63</v>
      </c>
      <c r="D31" s="245">
        <v>100.5</v>
      </c>
      <c r="E31" s="245">
        <v>2012</v>
      </c>
      <c r="F31" s="245">
        <v>2</v>
      </c>
      <c r="G31" s="245" t="s">
        <v>2147</v>
      </c>
      <c r="H31" s="246" t="s">
        <v>2065</v>
      </c>
      <c r="I31" s="2"/>
    </row>
    <row r="32" spans="2:11">
      <c r="B32" s="240">
        <v>2</v>
      </c>
      <c r="C32" s="4" t="s">
        <v>28</v>
      </c>
      <c r="D32" s="4">
        <v>100.5</v>
      </c>
      <c r="E32" s="4">
        <v>2005</v>
      </c>
      <c r="F32" s="4"/>
      <c r="G32" s="4" t="s">
        <v>57</v>
      </c>
      <c r="H32" s="241" t="s">
        <v>56</v>
      </c>
    </row>
    <row r="33" spans="2:8">
      <c r="B33" s="240">
        <v>3</v>
      </c>
      <c r="C33" s="4" t="s">
        <v>15</v>
      </c>
      <c r="D33" s="4">
        <v>100.5</v>
      </c>
      <c r="E33" s="4">
        <v>2006</v>
      </c>
      <c r="F33" s="4" t="s">
        <v>2148</v>
      </c>
      <c r="G33" s="4" t="s">
        <v>2114</v>
      </c>
      <c r="H33" s="241" t="s">
        <v>41</v>
      </c>
    </row>
    <row r="34" spans="2:8">
      <c r="B34" s="240">
        <v>4</v>
      </c>
      <c r="C34" s="4" t="s">
        <v>2082</v>
      </c>
      <c r="D34" s="4">
        <v>101</v>
      </c>
      <c r="E34" s="4">
        <v>2008</v>
      </c>
      <c r="F34" s="4" t="s">
        <v>2113</v>
      </c>
      <c r="G34" s="4" t="s">
        <v>2109</v>
      </c>
      <c r="H34" s="241" t="s">
        <v>2080</v>
      </c>
    </row>
    <row r="35" spans="2:8">
      <c r="B35" s="240">
        <v>5</v>
      </c>
      <c r="C35" s="4" t="s">
        <v>28</v>
      </c>
      <c r="D35" s="4">
        <v>102.5</v>
      </c>
      <c r="E35" s="4">
        <v>2005</v>
      </c>
      <c r="F35" s="4"/>
      <c r="G35" s="4" t="s">
        <v>2134</v>
      </c>
      <c r="H35" s="241" t="s">
        <v>2069</v>
      </c>
    </row>
    <row r="36" spans="2:8">
      <c r="B36" s="240">
        <v>6</v>
      </c>
      <c r="C36" s="4" t="s">
        <v>2149</v>
      </c>
      <c r="D36" s="4">
        <v>103.5</v>
      </c>
      <c r="E36" s="4">
        <v>2006</v>
      </c>
      <c r="F36" s="4"/>
      <c r="G36" s="4" t="s">
        <v>2134</v>
      </c>
      <c r="H36" s="241" t="s">
        <v>2069</v>
      </c>
    </row>
    <row r="37" spans="2:8">
      <c r="B37" s="240">
        <v>7</v>
      </c>
      <c r="C37" s="4" t="s">
        <v>41</v>
      </c>
      <c r="D37" s="4">
        <v>104</v>
      </c>
      <c r="E37" s="4">
        <v>2007</v>
      </c>
      <c r="F37" s="4"/>
      <c r="G37" s="4" t="s">
        <v>2114</v>
      </c>
      <c r="H37" s="241" t="s">
        <v>2077</v>
      </c>
    </row>
    <row r="38" spans="2:8">
      <c r="B38" s="240">
        <v>8</v>
      </c>
      <c r="C38" s="4" t="s">
        <v>2077</v>
      </c>
      <c r="D38" s="4">
        <v>104.5</v>
      </c>
      <c r="E38" s="4">
        <v>2007</v>
      </c>
      <c r="F38" s="4"/>
      <c r="G38" s="4" t="s">
        <v>2147</v>
      </c>
      <c r="H38" s="241" t="s">
        <v>2065</v>
      </c>
    </row>
    <row r="39" spans="2:8">
      <c r="B39" s="240">
        <v>9</v>
      </c>
      <c r="C39" s="194" t="s">
        <v>15</v>
      </c>
      <c r="D39" s="4">
        <v>105</v>
      </c>
      <c r="E39" s="194">
        <v>2013</v>
      </c>
      <c r="F39" s="4">
        <v>15</v>
      </c>
      <c r="G39" s="4" t="s">
        <v>29</v>
      </c>
      <c r="H39" s="241" t="s">
        <v>28</v>
      </c>
    </row>
    <row r="40" spans="2:8" ht="14" thickBot="1">
      <c r="B40" s="242">
        <v>10</v>
      </c>
      <c r="C40" s="152" t="s">
        <v>2077</v>
      </c>
      <c r="D40" s="152">
        <v>105</v>
      </c>
      <c r="E40" s="152">
        <v>2006</v>
      </c>
      <c r="F40" s="152" t="s">
        <v>2148</v>
      </c>
      <c r="G40" s="152" t="s">
        <v>2114</v>
      </c>
      <c r="H40" s="243" t="s">
        <v>41</v>
      </c>
    </row>
    <row r="41" spans="2:8" hidden="1">
      <c r="B41" s="168">
        <v>11</v>
      </c>
      <c r="C41" s="3" t="s">
        <v>63</v>
      </c>
      <c r="D41" s="107">
        <v>105.5</v>
      </c>
      <c r="E41" s="3">
        <v>2005</v>
      </c>
      <c r="F41" s="107"/>
      <c r="G41" s="107" t="s">
        <v>2150</v>
      </c>
      <c r="H41" s="108" t="s">
        <v>28</v>
      </c>
    </row>
    <row r="42" spans="2:8" ht="14" hidden="1" thickBot="1">
      <c r="B42" s="168">
        <v>12</v>
      </c>
      <c r="C42" s="3" t="s">
        <v>28</v>
      </c>
      <c r="D42" s="107">
        <v>106</v>
      </c>
      <c r="E42" s="110">
        <v>2005</v>
      </c>
      <c r="F42" s="163"/>
      <c r="G42" s="163" t="s">
        <v>29</v>
      </c>
      <c r="H42" s="111" t="s">
        <v>15</v>
      </c>
    </row>
    <row r="43" spans="2:8">
      <c r="B43" s="235"/>
      <c r="C43" s="77"/>
      <c r="D43" s="77"/>
    </row>
    <row r="45" spans="2:8" ht="14" thickBot="1">
      <c r="D45" s="2" t="s">
        <v>2151</v>
      </c>
    </row>
    <row r="46" spans="2:8" ht="14" thickBot="1">
      <c r="B46" s="247"/>
      <c r="C46" s="147" t="s">
        <v>83</v>
      </c>
      <c r="D46" s="147" t="s">
        <v>2103</v>
      </c>
      <c r="E46" s="147" t="s">
        <v>2058</v>
      </c>
      <c r="F46" s="147" t="s">
        <v>157</v>
      </c>
      <c r="G46" s="147" t="s">
        <v>105</v>
      </c>
      <c r="H46" s="248" t="s">
        <v>2104</v>
      </c>
    </row>
    <row r="47" spans="2:8">
      <c r="B47" s="250">
        <v>1</v>
      </c>
      <c r="C47" s="245" t="s">
        <v>22</v>
      </c>
      <c r="D47" s="245">
        <v>80</v>
      </c>
      <c r="E47" s="245">
        <v>2012</v>
      </c>
      <c r="F47" s="245">
        <v>12</v>
      </c>
      <c r="G47" s="245" t="s">
        <v>2152</v>
      </c>
      <c r="H47" s="246" t="s">
        <v>2064</v>
      </c>
    </row>
    <row r="48" spans="2:8" ht="14" thickBot="1">
      <c r="B48" s="249">
        <v>2</v>
      </c>
      <c r="C48" s="152" t="s">
        <v>63</v>
      </c>
      <c r="D48" s="152">
        <v>87</v>
      </c>
      <c r="E48" s="152">
        <v>2014</v>
      </c>
      <c r="F48" s="152">
        <v>8</v>
      </c>
      <c r="G48" s="152" t="s">
        <v>64</v>
      </c>
      <c r="H48" s="243" t="s">
        <v>2095</v>
      </c>
    </row>
  </sheetData>
  <phoneticPr fontId="5" type="noConversion"/>
  <pageMargins left="0.74803149606299213" right="0.74803149606299213" top="0.98425196850393704" bottom="0.98425196850393704" header="0.51181102362204722" footer="0.51181102362204722"/>
  <pageSetup paperSize="9" orientation="landscape" horizontalDpi="4294967292" verticalDpi="4294967292"/>
  <headerFooter alignWithMargins="0"/>
  <drawing r:id="rId1"/>
  <legacyDrawing r:id="rId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Coaches' Details</vt:lpstr>
      <vt:lpstr>2016 Ladder</vt:lpstr>
      <vt:lpstr>2016 Fixtures</vt:lpstr>
      <vt:lpstr>2016 Results</vt:lpstr>
      <vt:lpstr>2016 Results (bench)</vt:lpstr>
      <vt:lpstr>2016 Player Game Scores (bench)</vt:lpstr>
      <vt:lpstr>Results by team &amp; MSD effect</vt:lpstr>
      <vt:lpstr>2016 AFL Squads</vt:lpstr>
      <vt:lpstr>2016 HFFL Drafts &amp; Squads</vt:lpstr>
      <vt:lpstr>2016 HFFL Drafts (bench)</vt:lpstr>
      <vt:lpstr>2016 Elites &amp; Top 20</vt:lpstr>
      <vt:lpstr>HFFL 2016 Season Stats</vt:lpstr>
      <vt:lpstr>Historic Elite Stats</vt:lpstr>
      <vt:lpstr>Historic Elites</vt:lpstr>
      <vt:lpstr>Finals Records</vt:lpstr>
      <vt:lpstr>Scoring Records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Anand Senthi</dc:creator>
  <cp:keywords/>
  <dc:description/>
  <cp:lastModifiedBy>Anand Senthi</cp:lastModifiedBy>
  <cp:revision/>
  <dcterms:created xsi:type="dcterms:W3CDTF">2005-03-10T16:40:47Z</dcterms:created>
  <dcterms:modified xsi:type="dcterms:W3CDTF">2017-03-21T15:03:00Z</dcterms:modified>
  <cp:category/>
  <cp:contentStatus/>
</cp:coreProperties>
</file>